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4B02E3-7175-4DBB-97F3-C2235E52E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2" sheetId="3" r:id="rId2"/>
    <sheet name="BAV" sheetId="2" r:id="rId3"/>
  </sheets>
  <definedNames>
    <definedName name="solver_adj" localSheetId="0">'Active 1'!$AC$3:$AC$10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83" i="1" l="1"/>
  <c r="F683" i="1" s="1"/>
  <c r="Q683" i="1"/>
  <c r="S683" i="1"/>
  <c r="E682" i="1"/>
  <c r="F682" i="1" s="1"/>
  <c r="Q682" i="1"/>
  <c r="S682" i="1"/>
  <c r="F14" i="1"/>
  <c r="E680" i="1"/>
  <c r="F680" i="1" s="1"/>
  <c r="Q680" i="1"/>
  <c r="S680" i="1"/>
  <c r="E681" i="1"/>
  <c r="F681" i="1" s="1"/>
  <c r="Q681" i="1"/>
  <c r="S681" i="1"/>
  <c r="E678" i="1"/>
  <c r="F678" i="1" s="1"/>
  <c r="Q678" i="1"/>
  <c r="S678" i="1"/>
  <c r="E679" i="1"/>
  <c r="F679" i="1" s="1"/>
  <c r="Q679" i="1"/>
  <c r="S679" i="1"/>
  <c r="E677" i="1"/>
  <c r="F677" i="1" s="1"/>
  <c r="Q677" i="1"/>
  <c r="S677" i="1"/>
  <c r="AB2" i="1"/>
  <c r="AB15" i="1" s="1"/>
  <c r="BL33" i="1" s="1"/>
  <c r="AD2" i="1"/>
  <c r="AB3" i="1"/>
  <c r="AY19" i="1" s="1"/>
  <c r="AB4" i="1"/>
  <c r="AY4" i="1"/>
  <c r="AB5" i="1"/>
  <c r="AY5" i="1" s="1"/>
  <c r="AB6" i="1"/>
  <c r="AY6" i="1"/>
  <c r="AB7" i="1"/>
  <c r="AB12" i="1" s="1"/>
  <c r="AB8" i="1"/>
  <c r="AB16" i="1" s="1"/>
  <c r="AY8" i="1"/>
  <c r="C9" i="1"/>
  <c r="D9" i="1"/>
  <c r="AB9" i="1"/>
  <c r="AY9" i="1"/>
  <c r="Z10" i="1"/>
  <c r="AB10" i="1"/>
  <c r="AY10" i="1"/>
  <c r="AB11" i="1"/>
  <c r="AY11" i="1"/>
  <c r="AY12" i="1"/>
  <c r="AB13" i="1"/>
  <c r="AB17" i="1" s="1"/>
  <c r="AY14" i="1"/>
  <c r="AY15" i="1"/>
  <c r="AY16" i="1"/>
  <c r="C17" i="1"/>
  <c r="AB18" i="1"/>
  <c r="AY18" i="1"/>
  <c r="AY20" i="1"/>
  <c r="E21" i="1"/>
  <c r="F21" i="1" s="1"/>
  <c r="AB21" i="1"/>
  <c r="AD21" i="1"/>
  <c r="AF21" i="1"/>
  <c r="AY21" i="1"/>
  <c r="E22" i="1"/>
  <c r="AB22" i="1"/>
  <c r="AD22" i="1"/>
  <c r="AF22" i="1"/>
  <c r="AY22" i="1"/>
  <c r="E23" i="1"/>
  <c r="F23" i="1" s="1"/>
  <c r="AB23" i="1"/>
  <c r="AD23" i="1"/>
  <c r="AF23" i="1"/>
  <c r="AY23" i="1"/>
  <c r="E24" i="1"/>
  <c r="S24" i="1"/>
  <c r="AY24" i="1"/>
  <c r="E25" i="1"/>
  <c r="F25" i="1" s="1"/>
  <c r="S25" i="1"/>
  <c r="E26" i="1"/>
  <c r="F26" i="1" s="1"/>
  <c r="S26" i="1"/>
  <c r="AY26" i="1"/>
  <c r="E27" i="1"/>
  <c r="F27" i="1" s="1"/>
  <c r="AB27" i="1"/>
  <c r="AC27" i="1"/>
  <c r="AD27" i="1"/>
  <c r="AF27" i="1"/>
  <c r="E28" i="1"/>
  <c r="Q28" i="1"/>
  <c r="S28" i="1"/>
  <c r="AY28" i="1"/>
  <c r="E29" i="1"/>
  <c r="Q29" i="1"/>
  <c r="S29" i="1"/>
  <c r="E30" i="1"/>
  <c r="F30" i="1" s="1"/>
  <c r="Q30" i="1"/>
  <c r="S30" i="1"/>
  <c r="AY30" i="1"/>
  <c r="E31" i="1"/>
  <c r="F31" i="1" s="1"/>
  <c r="Q31" i="1"/>
  <c r="S31" i="1"/>
  <c r="AY31" i="1"/>
  <c r="E32" i="1"/>
  <c r="F32" i="1" s="1"/>
  <c r="Q32" i="1"/>
  <c r="S32" i="1"/>
  <c r="AY32" i="1"/>
  <c r="E33" i="1"/>
  <c r="F33" i="1" s="1"/>
  <c r="Q33" i="1"/>
  <c r="S33" i="1"/>
  <c r="E34" i="1"/>
  <c r="F34" i="1" s="1"/>
  <c r="Q34" i="1"/>
  <c r="S34" i="1"/>
  <c r="AY34" i="1"/>
  <c r="E35" i="1"/>
  <c r="Q35" i="1"/>
  <c r="AB35" i="1"/>
  <c r="AC35" i="1"/>
  <c r="AD35" i="1"/>
  <c r="AF35" i="1"/>
  <c r="BL35" i="1"/>
  <c r="E36" i="1"/>
  <c r="F36" i="1"/>
  <c r="Q36" i="1"/>
  <c r="S36" i="1"/>
  <c r="E37" i="1"/>
  <c r="F37" i="1" s="1"/>
  <c r="G37" i="1" s="1"/>
  <c r="Q37" i="1"/>
  <c r="S37" i="1"/>
  <c r="AY37" i="1"/>
  <c r="E38" i="1"/>
  <c r="F38" i="1" s="1"/>
  <c r="Q38" i="1"/>
  <c r="S38" i="1"/>
  <c r="AY38" i="1"/>
  <c r="E39" i="1"/>
  <c r="F39" i="1" s="1"/>
  <c r="Q39" i="1"/>
  <c r="S39" i="1"/>
  <c r="E40" i="1"/>
  <c r="Q40" i="1"/>
  <c r="S40" i="1"/>
  <c r="AY40" i="1"/>
  <c r="E41" i="1"/>
  <c r="F41" i="1" s="1"/>
  <c r="Q41" i="1"/>
  <c r="S41" i="1"/>
  <c r="E42" i="1"/>
  <c r="F42" i="1" s="1"/>
  <c r="Q42" i="1"/>
  <c r="S42" i="1"/>
  <c r="AY42" i="1"/>
  <c r="E43" i="1"/>
  <c r="F43" i="1" s="1"/>
  <c r="Z43" i="1" s="1"/>
  <c r="Q43" i="1"/>
  <c r="S43" i="1"/>
  <c r="E44" i="1"/>
  <c r="F44" i="1" s="1"/>
  <c r="Q44" i="1"/>
  <c r="S44" i="1"/>
  <c r="AY44" i="1"/>
  <c r="E45" i="1"/>
  <c r="Q45" i="1"/>
  <c r="S45" i="1"/>
  <c r="AY45" i="1"/>
  <c r="E46" i="1"/>
  <c r="F46" i="1" s="1"/>
  <c r="Q46" i="1"/>
  <c r="S46" i="1"/>
  <c r="E47" i="1"/>
  <c r="F47" i="1" s="1"/>
  <c r="Z47" i="1" s="1"/>
  <c r="Q47" i="1"/>
  <c r="S47" i="1"/>
  <c r="E48" i="1"/>
  <c r="F48" i="1" s="1"/>
  <c r="Q48" i="1"/>
  <c r="S48" i="1"/>
  <c r="E49" i="1"/>
  <c r="F49" i="1" s="1"/>
  <c r="Q49" i="1"/>
  <c r="S49" i="1"/>
  <c r="AY49" i="1"/>
  <c r="E50" i="1"/>
  <c r="F50" i="1" s="1"/>
  <c r="Q50" i="1"/>
  <c r="S50" i="1"/>
  <c r="AY50" i="1"/>
  <c r="E51" i="1"/>
  <c r="F51" i="1" s="1"/>
  <c r="Z51" i="1" s="1"/>
  <c r="Q51" i="1"/>
  <c r="S51" i="1"/>
  <c r="AY51" i="1"/>
  <c r="E52" i="1"/>
  <c r="F52" i="1" s="1"/>
  <c r="G52" i="1" s="1"/>
  <c r="Q52" i="1"/>
  <c r="S52" i="1"/>
  <c r="BL52" i="1"/>
  <c r="E53" i="1"/>
  <c r="F53" i="1" s="1"/>
  <c r="G53" i="1"/>
  <c r="Q53" i="1"/>
  <c r="S53" i="1"/>
  <c r="AY53" i="1"/>
  <c r="E54" i="1"/>
  <c r="F54" i="1" s="1"/>
  <c r="Q54" i="1"/>
  <c r="S54" i="1"/>
  <c r="AY54" i="1"/>
  <c r="E55" i="1"/>
  <c r="Q55" i="1"/>
  <c r="S55" i="1"/>
  <c r="AY55" i="1"/>
  <c r="E56" i="1"/>
  <c r="F56" i="1" s="1"/>
  <c r="Q56" i="1"/>
  <c r="S56" i="1"/>
  <c r="E57" i="1"/>
  <c r="F57" i="1" s="1"/>
  <c r="Q57" i="1"/>
  <c r="S57" i="1"/>
  <c r="AY57" i="1"/>
  <c r="E58" i="1"/>
  <c r="F58" i="1" s="1"/>
  <c r="Q58" i="1"/>
  <c r="S58" i="1"/>
  <c r="AY58" i="1"/>
  <c r="E59" i="1"/>
  <c r="F59" i="1" s="1"/>
  <c r="Q59" i="1"/>
  <c r="S59" i="1"/>
  <c r="AY59" i="1"/>
  <c r="E60" i="1"/>
  <c r="F60" i="1" s="1"/>
  <c r="Q60" i="1"/>
  <c r="S60" i="1"/>
  <c r="AY60" i="1"/>
  <c r="E61" i="1"/>
  <c r="F61" i="1" s="1"/>
  <c r="Q61" i="1"/>
  <c r="S61" i="1"/>
  <c r="AY61" i="1"/>
  <c r="BL61" i="1"/>
  <c r="E62" i="1"/>
  <c r="F62" i="1" s="1"/>
  <c r="Q62" i="1"/>
  <c r="S62" i="1"/>
  <c r="AY62" i="1"/>
  <c r="E63" i="1"/>
  <c r="Q63" i="1"/>
  <c r="S63" i="1"/>
  <c r="AY63" i="1"/>
  <c r="E64" i="1"/>
  <c r="F64" i="1" s="1"/>
  <c r="Q64" i="1"/>
  <c r="S64" i="1"/>
  <c r="AY64" i="1"/>
  <c r="E65" i="1"/>
  <c r="Q65" i="1"/>
  <c r="S65" i="1"/>
  <c r="AY65" i="1"/>
  <c r="BL65" i="1"/>
  <c r="E66" i="1"/>
  <c r="F66" i="1" s="1"/>
  <c r="Q66" i="1"/>
  <c r="S66" i="1"/>
  <c r="AY66" i="1"/>
  <c r="E67" i="1"/>
  <c r="F67" i="1" s="1"/>
  <c r="Q67" i="1"/>
  <c r="S67" i="1"/>
  <c r="AY67" i="1"/>
  <c r="E68" i="1"/>
  <c r="F68" i="1" s="1"/>
  <c r="Q68" i="1"/>
  <c r="S68" i="1"/>
  <c r="AY68" i="1"/>
  <c r="E69" i="1"/>
  <c r="F69" i="1" s="1"/>
  <c r="Q69" i="1"/>
  <c r="S69" i="1"/>
  <c r="AY69" i="1"/>
  <c r="E70" i="1"/>
  <c r="F70" i="1" s="1"/>
  <c r="Q70" i="1"/>
  <c r="S70" i="1"/>
  <c r="AY70" i="1"/>
  <c r="E71" i="1"/>
  <c r="F71" i="1" s="1"/>
  <c r="G71" i="1" s="1"/>
  <c r="Q71" i="1"/>
  <c r="S71" i="1"/>
  <c r="AY71" i="1"/>
  <c r="BL71" i="1"/>
  <c r="E72" i="1"/>
  <c r="F72" i="1" s="1"/>
  <c r="G72" i="1" s="1"/>
  <c r="AF72" i="1" s="1"/>
  <c r="Q72" i="1"/>
  <c r="S72" i="1"/>
  <c r="AY72" i="1"/>
  <c r="E73" i="1"/>
  <c r="F73" i="1" s="1"/>
  <c r="Q73" i="1"/>
  <c r="S73" i="1"/>
  <c r="AY73" i="1"/>
  <c r="E74" i="1"/>
  <c r="F74" i="1" s="1"/>
  <c r="Q74" i="1"/>
  <c r="S74" i="1"/>
  <c r="AY74" i="1"/>
  <c r="E75" i="1"/>
  <c r="F75" i="1" s="1"/>
  <c r="Q75" i="1"/>
  <c r="S75" i="1"/>
  <c r="AY75" i="1"/>
  <c r="E76" i="1"/>
  <c r="F76" i="1" s="1"/>
  <c r="Q76" i="1"/>
  <c r="S76" i="1"/>
  <c r="AY76" i="1"/>
  <c r="E77" i="1"/>
  <c r="F77" i="1" s="1"/>
  <c r="Q77" i="1"/>
  <c r="S77" i="1"/>
  <c r="AY77" i="1"/>
  <c r="E78" i="1"/>
  <c r="F78" i="1"/>
  <c r="G78" i="1" s="1"/>
  <c r="Q78" i="1"/>
  <c r="S78" i="1"/>
  <c r="AY78" i="1"/>
  <c r="E79" i="1"/>
  <c r="F79" i="1" s="1"/>
  <c r="Q79" i="1"/>
  <c r="S79" i="1"/>
  <c r="AY79" i="1"/>
  <c r="E80" i="1"/>
  <c r="F80" i="1" s="1"/>
  <c r="Q80" i="1"/>
  <c r="S80" i="1"/>
  <c r="AY80" i="1"/>
  <c r="E81" i="1"/>
  <c r="F81" i="1" s="1"/>
  <c r="Z81" i="1" s="1"/>
  <c r="Q81" i="1"/>
  <c r="S81" i="1"/>
  <c r="AY81" i="1"/>
  <c r="E82" i="1"/>
  <c r="F82" i="1" s="1"/>
  <c r="G82" i="1" s="1"/>
  <c r="Q82" i="1"/>
  <c r="S82" i="1"/>
  <c r="AY82" i="1"/>
  <c r="E83" i="1"/>
  <c r="F83" i="1" s="1"/>
  <c r="Q83" i="1"/>
  <c r="S83" i="1"/>
  <c r="AY83" i="1"/>
  <c r="E84" i="1"/>
  <c r="F84" i="1" s="1"/>
  <c r="Q84" i="1"/>
  <c r="S84" i="1"/>
  <c r="AY84" i="1"/>
  <c r="E85" i="1"/>
  <c r="F85" i="1" s="1"/>
  <c r="Q85" i="1"/>
  <c r="S85" i="1"/>
  <c r="AY85" i="1"/>
  <c r="E86" i="1"/>
  <c r="F86" i="1" s="1"/>
  <c r="Q86" i="1"/>
  <c r="S86" i="1"/>
  <c r="AY86" i="1"/>
  <c r="E87" i="1"/>
  <c r="F87" i="1" s="1"/>
  <c r="G87" i="1" s="1"/>
  <c r="Q87" i="1"/>
  <c r="S87" i="1"/>
  <c r="AY87" i="1"/>
  <c r="E88" i="1"/>
  <c r="F88" i="1" s="1"/>
  <c r="Q88" i="1"/>
  <c r="S88" i="1"/>
  <c r="AY88" i="1"/>
  <c r="E89" i="1"/>
  <c r="F89" i="1" s="1"/>
  <c r="Q89" i="1"/>
  <c r="S89" i="1"/>
  <c r="AY89" i="1"/>
  <c r="E90" i="1"/>
  <c r="F90" i="1" s="1"/>
  <c r="Q90" i="1"/>
  <c r="S90" i="1"/>
  <c r="AY90" i="1"/>
  <c r="E91" i="1"/>
  <c r="F91" i="1" s="1"/>
  <c r="Q91" i="1"/>
  <c r="S91" i="1"/>
  <c r="AY91" i="1"/>
  <c r="E92" i="1"/>
  <c r="F92" i="1" s="1"/>
  <c r="Q92" i="1"/>
  <c r="S92" i="1"/>
  <c r="AY92" i="1"/>
  <c r="E93" i="1"/>
  <c r="Q93" i="1"/>
  <c r="S93" i="1"/>
  <c r="AY93" i="1"/>
  <c r="E94" i="1"/>
  <c r="F94" i="1" s="1"/>
  <c r="Q94" i="1"/>
  <c r="S94" i="1"/>
  <c r="AY94" i="1"/>
  <c r="E95" i="1"/>
  <c r="F95" i="1" s="1"/>
  <c r="Z95" i="1" s="1"/>
  <c r="Q95" i="1"/>
  <c r="S95" i="1"/>
  <c r="AY95" i="1"/>
  <c r="E96" i="1"/>
  <c r="F96" i="1" s="1"/>
  <c r="Q96" i="1"/>
  <c r="S96" i="1"/>
  <c r="AY96" i="1"/>
  <c r="E97" i="1"/>
  <c r="F97" i="1" s="1"/>
  <c r="Q97" i="1"/>
  <c r="S97" i="1"/>
  <c r="AY97" i="1"/>
  <c r="E98" i="1"/>
  <c r="F98" i="1" s="1"/>
  <c r="Q98" i="1"/>
  <c r="S98" i="1"/>
  <c r="AY98" i="1"/>
  <c r="E99" i="1"/>
  <c r="F99" i="1" s="1"/>
  <c r="Q99" i="1"/>
  <c r="S99" i="1"/>
  <c r="AY99" i="1"/>
  <c r="E100" i="1"/>
  <c r="F100" i="1" s="1"/>
  <c r="Q100" i="1"/>
  <c r="S100" i="1"/>
  <c r="AY100" i="1"/>
  <c r="E101" i="1"/>
  <c r="F101" i="1" s="1"/>
  <c r="Z101" i="1" s="1"/>
  <c r="Q101" i="1"/>
  <c r="S101" i="1"/>
  <c r="AY101" i="1"/>
  <c r="E102" i="1"/>
  <c r="F102" i="1" s="1"/>
  <c r="Q102" i="1"/>
  <c r="S102" i="1"/>
  <c r="AY102" i="1"/>
  <c r="E103" i="1"/>
  <c r="F103" i="1" s="1"/>
  <c r="Q103" i="1"/>
  <c r="S103" i="1"/>
  <c r="E104" i="1"/>
  <c r="F104" i="1" s="1"/>
  <c r="Q104" i="1"/>
  <c r="S104" i="1"/>
  <c r="E105" i="1"/>
  <c r="F105" i="1" s="1"/>
  <c r="Q105" i="1"/>
  <c r="S105" i="1"/>
  <c r="E106" i="1"/>
  <c r="F106" i="1" s="1"/>
  <c r="Q106" i="1"/>
  <c r="S106" i="1"/>
  <c r="E107" i="1"/>
  <c r="F107" i="1" s="1"/>
  <c r="Q107" i="1"/>
  <c r="S107" i="1"/>
  <c r="E108" i="1"/>
  <c r="F108" i="1" s="1"/>
  <c r="AU108" i="1" s="1"/>
  <c r="Q108" i="1"/>
  <c r="S108" i="1"/>
  <c r="E109" i="1"/>
  <c r="Q109" i="1"/>
  <c r="S109" i="1"/>
  <c r="E110" i="1"/>
  <c r="F110" i="1" s="1"/>
  <c r="Q110" i="1"/>
  <c r="S110" i="1"/>
  <c r="E111" i="1"/>
  <c r="F111" i="1" s="1"/>
  <c r="Q111" i="1"/>
  <c r="S111" i="1"/>
  <c r="E112" i="1"/>
  <c r="F112" i="1" s="1"/>
  <c r="G112" i="1" s="1"/>
  <c r="Q112" i="1"/>
  <c r="S112" i="1"/>
  <c r="E113" i="1"/>
  <c r="F113" i="1" s="1"/>
  <c r="Q113" i="1"/>
  <c r="S113" i="1"/>
  <c r="E114" i="1"/>
  <c r="F114" i="1" s="1"/>
  <c r="Z114" i="1" s="1"/>
  <c r="Q114" i="1"/>
  <c r="S114" i="1"/>
  <c r="E115" i="1"/>
  <c r="F115" i="1" s="1"/>
  <c r="Q115" i="1"/>
  <c r="S115" i="1"/>
  <c r="E116" i="1"/>
  <c r="F116" i="1" s="1"/>
  <c r="Q116" i="1"/>
  <c r="S116" i="1"/>
  <c r="E117" i="1"/>
  <c r="Q117" i="1"/>
  <c r="S117" i="1"/>
  <c r="E118" i="1"/>
  <c r="F118" i="1" s="1"/>
  <c r="Q118" i="1"/>
  <c r="S118" i="1"/>
  <c r="E119" i="1"/>
  <c r="F119" i="1" s="1"/>
  <c r="Q119" i="1"/>
  <c r="S119" i="1"/>
  <c r="E120" i="1"/>
  <c r="F120" i="1" s="1"/>
  <c r="Z120" i="1" s="1"/>
  <c r="Q120" i="1"/>
  <c r="S120" i="1"/>
  <c r="E121" i="1"/>
  <c r="F121" i="1" s="1"/>
  <c r="Q121" i="1"/>
  <c r="S121" i="1"/>
  <c r="E122" i="1"/>
  <c r="F122" i="1" s="1"/>
  <c r="Q122" i="1"/>
  <c r="S122" i="1"/>
  <c r="E123" i="1"/>
  <c r="F123" i="1" s="1"/>
  <c r="G123" i="1" s="1"/>
  <c r="Q123" i="1"/>
  <c r="S123" i="1"/>
  <c r="E124" i="1"/>
  <c r="F124" i="1" s="1"/>
  <c r="Q124" i="1"/>
  <c r="S124" i="1"/>
  <c r="E125" i="1"/>
  <c r="Q125" i="1"/>
  <c r="S125" i="1"/>
  <c r="E126" i="1"/>
  <c r="F126" i="1" s="1"/>
  <c r="Q126" i="1"/>
  <c r="S126" i="1"/>
  <c r="E127" i="1"/>
  <c r="F127" i="1" s="1"/>
  <c r="Q127" i="1"/>
  <c r="S127" i="1"/>
  <c r="E128" i="1"/>
  <c r="Q128" i="1"/>
  <c r="S128" i="1"/>
  <c r="E129" i="1"/>
  <c r="F129" i="1" s="1"/>
  <c r="Q129" i="1"/>
  <c r="S129" i="1"/>
  <c r="E130" i="1"/>
  <c r="F130" i="1" s="1"/>
  <c r="Q130" i="1"/>
  <c r="S130" i="1"/>
  <c r="E131" i="1"/>
  <c r="F131" i="1" s="1"/>
  <c r="Q131" i="1"/>
  <c r="S131" i="1"/>
  <c r="E132" i="1"/>
  <c r="F132" i="1" s="1"/>
  <c r="Q132" i="1"/>
  <c r="AB132" i="1"/>
  <c r="AC132" i="1"/>
  <c r="AD132" i="1"/>
  <c r="AF132" i="1"/>
  <c r="E133" i="1"/>
  <c r="F133" i="1" s="1"/>
  <c r="Q133" i="1"/>
  <c r="S133" i="1"/>
  <c r="E134" i="1"/>
  <c r="F134" i="1" s="1"/>
  <c r="Q134" i="1"/>
  <c r="S134" i="1"/>
  <c r="E135" i="1"/>
  <c r="F135" i="1" s="1"/>
  <c r="Q135" i="1"/>
  <c r="S135" i="1"/>
  <c r="E136" i="1"/>
  <c r="F136" i="1" s="1"/>
  <c r="Z136" i="1"/>
  <c r="Q136" i="1"/>
  <c r="S136" i="1"/>
  <c r="E137" i="1"/>
  <c r="Q137" i="1"/>
  <c r="S137" i="1"/>
  <c r="E138" i="1"/>
  <c r="F138" i="1" s="1"/>
  <c r="Q138" i="1"/>
  <c r="S138" i="1"/>
  <c r="E139" i="1"/>
  <c r="F139" i="1" s="1"/>
  <c r="Q139" i="1"/>
  <c r="S139" i="1"/>
  <c r="E140" i="1"/>
  <c r="F140" i="1" s="1"/>
  <c r="Q140" i="1"/>
  <c r="S140" i="1"/>
  <c r="E141" i="1"/>
  <c r="F141" i="1" s="1"/>
  <c r="Z141" i="1" s="1"/>
  <c r="Q141" i="1"/>
  <c r="S141" i="1"/>
  <c r="E142" i="1"/>
  <c r="F142" i="1" s="1"/>
  <c r="Q142" i="1"/>
  <c r="S142" i="1"/>
  <c r="E143" i="1"/>
  <c r="F143" i="1" s="1"/>
  <c r="Q143" i="1"/>
  <c r="S143" i="1"/>
  <c r="E144" i="1"/>
  <c r="F144" i="1" s="1"/>
  <c r="Q144" i="1"/>
  <c r="S144" i="1"/>
  <c r="E145" i="1"/>
  <c r="Q145" i="1"/>
  <c r="S145" i="1"/>
  <c r="E146" i="1"/>
  <c r="F146" i="1" s="1"/>
  <c r="Q146" i="1"/>
  <c r="S146" i="1"/>
  <c r="E147" i="1"/>
  <c r="F147" i="1" s="1"/>
  <c r="Q147" i="1"/>
  <c r="S147" i="1"/>
  <c r="E148" i="1"/>
  <c r="F148" i="1" s="1"/>
  <c r="Z148" i="1" s="1"/>
  <c r="Q148" i="1"/>
  <c r="S148" i="1"/>
  <c r="E149" i="1"/>
  <c r="F149" i="1" s="1"/>
  <c r="G149" i="1" s="1"/>
  <c r="Q149" i="1"/>
  <c r="S149" i="1"/>
  <c r="E150" i="1"/>
  <c r="F150" i="1" s="1"/>
  <c r="Q150" i="1"/>
  <c r="S150" i="1"/>
  <c r="E151" i="1"/>
  <c r="F151" i="1" s="1"/>
  <c r="Q151" i="1"/>
  <c r="S151" i="1"/>
  <c r="E152" i="1"/>
  <c r="F152" i="1"/>
  <c r="Q152" i="1"/>
  <c r="S152" i="1"/>
  <c r="E153" i="1"/>
  <c r="F153" i="1" s="1"/>
  <c r="G153" i="1" s="1"/>
  <c r="AF153" i="1" s="1"/>
  <c r="Q153" i="1"/>
  <c r="S153" i="1"/>
  <c r="E154" i="1"/>
  <c r="F154" i="1" s="1"/>
  <c r="Q154" i="1"/>
  <c r="S154" i="1"/>
  <c r="E155" i="1"/>
  <c r="F155" i="1"/>
  <c r="Q155" i="1"/>
  <c r="S155" i="1"/>
  <c r="E156" i="1"/>
  <c r="F156" i="1" s="1"/>
  <c r="Z156" i="1" s="1"/>
  <c r="Q156" i="1"/>
  <c r="S156" i="1"/>
  <c r="E157" i="1"/>
  <c r="F157" i="1" s="1"/>
  <c r="Z157" i="1" s="1"/>
  <c r="Q157" i="1"/>
  <c r="S157" i="1"/>
  <c r="E158" i="1"/>
  <c r="F158" i="1" s="1"/>
  <c r="Z158" i="1" s="1"/>
  <c r="Q158" i="1"/>
  <c r="S158" i="1"/>
  <c r="E159" i="1"/>
  <c r="F159" i="1" s="1"/>
  <c r="Z159" i="1" s="1"/>
  <c r="Q159" i="1"/>
  <c r="S159" i="1"/>
  <c r="E160" i="1"/>
  <c r="F160" i="1" s="1"/>
  <c r="Q160" i="1"/>
  <c r="S160" i="1"/>
  <c r="E161" i="1"/>
  <c r="F161" i="1" s="1"/>
  <c r="Q161" i="1"/>
  <c r="S161" i="1"/>
  <c r="E162" i="1"/>
  <c r="F162" i="1" s="1"/>
  <c r="Z162" i="1" s="1"/>
  <c r="Q162" i="1"/>
  <c r="S162" i="1"/>
  <c r="E163" i="1"/>
  <c r="Q163" i="1"/>
  <c r="S163" i="1"/>
  <c r="E164" i="1"/>
  <c r="F164" i="1" s="1"/>
  <c r="Q164" i="1"/>
  <c r="S164" i="1"/>
  <c r="E165" i="1"/>
  <c r="Q165" i="1"/>
  <c r="S165" i="1"/>
  <c r="E166" i="1"/>
  <c r="F166" i="1" s="1"/>
  <c r="AU166" i="1" s="1"/>
  <c r="AT166" i="1" s="1"/>
  <c r="AS166" i="1" s="1"/>
  <c r="AR166" i="1" s="1"/>
  <c r="AQ166" i="1" s="1"/>
  <c r="AP166" i="1" s="1"/>
  <c r="AO166" i="1" s="1"/>
  <c r="AN166" i="1" s="1"/>
  <c r="AM166" i="1" s="1"/>
  <c r="AL166" i="1" s="1"/>
  <c r="Q166" i="1"/>
  <c r="S166" i="1"/>
  <c r="E167" i="1"/>
  <c r="F167" i="1" s="1"/>
  <c r="Q167" i="1"/>
  <c r="S167" i="1"/>
  <c r="E168" i="1"/>
  <c r="F168" i="1" s="1"/>
  <c r="Q168" i="1"/>
  <c r="S168" i="1"/>
  <c r="E169" i="1"/>
  <c r="F169" i="1" s="1"/>
  <c r="Q169" i="1"/>
  <c r="S169" i="1"/>
  <c r="E170" i="1"/>
  <c r="Q170" i="1"/>
  <c r="S170" i="1"/>
  <c r="E171" i="1"/>
  <c r="F171" i="1" s="1"/>
  <c r="Q171" i="1"/>
  <c r="S171" i="1"/>
  <c r="E172" i="1"/>
  <c r="Q172" i="1"/>
  <c r="S172" i="1"/>
  <c r="E173" i="1"/>
  <c r="F173" i="1"/>
  <c r="Q173" i="1"/>
  <c r="S173" i="1"/>
  <c r="E174" i="1"/>
  <c r="F174" i="1" s="1"/>
  <c r="Q174" i="1"/>
  <c r="S174" i="1"/>
  <c r="E175" i="1"/>
  <c r="F175" i="1" s="1"/>
  <c r="Q175" i="1"/>
  <c r="S175" i="1"/>
  <c r="E176" i="1"/>
  <c r="F176" i="1" s="1"/>
  <c r="Q176" i="1"/>
  <c r="S176" i="1"/>
  <c r="E177" i="1"/>
  <c r="F177" i="1" s="1"/>
  <c r="Q177" i="1"/>
  <c r="S177" i="1"/>
  <c r="E178" i="1"/>
  <c r="Q178" i="1"/>
  <c r="S178" i="1"/>
  <c r="E179" i="1"/>
  <c r="F179" i="1" s="1"/>
  <c r="Q179" i="1"/>
  <c r="S179" i="1"/>
  <c r="E180" i="1"/>
  <c r="F180" i="1" s="1"/>
  <c r="Q180" i="1"/>
  <c r="S180" i="1"/>
  <c r="E181" i="1"/>
  <c r="F181" i="1" s="1"/>
  <c r="Q181" i="1"/>
  <c r="S181" i="1"/>
  <c r="E182" i="1"/>
  <c r="F182" i="1" s="1"/>
  <c r="AU182" i="1" s="1"/>
  <c r="Q182" i="1"/>
  <c r="S182" i="1"/>
  <c r="E183" i="1"/>
  <c r="F183" i="1" s="1"/>
  <c r="Q183" i="1"/>
  <c r="S183" i="1"/>
  <c r="E184" i="1"/>
  <c r="F184" i="1"/>
  <c r="Q184" i="1"/>
  <c r="S184" i="1"/>
  <c r="E185" i="1"/>
  <c r="F185" i="1" s="1"/>
  <c r="Q185" i="1"/>
  <c r="S185" i="1"/>
  <c r="E186" i="1"/>
  <c r="F186" i="1" s="1"/>
  <c r="Z186" i="1" s="1"/>
  <c r="Q186" i="1"/>
  <c r="S186" i="1"/>
  <c r="E187" i="1"/>
  <c r="F187" i="1" s="1"/>
  <c r="Q187" i="1"/>
  <c r="S187" i="1"/>
  <c r="E188" i="1"/>
  <c r="F188" i="1" s="1"/>
  <c r="Z188" i="1" s="1"/>
  <c r="Q188" i="1"/>
  <c r="S188" i="1"/>
  <c r="E189" i="1"/>
  <c r="Q189" i="1"/>
  <c r="S189" i="1"/>
  <c r="E190" i="1"/>
  <c r="F190" i="1" s="1"/>
  <c r="Q190" i="1"/>
  <c r="S190" i="1"/>
  <c r="E191" i="1"/>
  <c r="Q191" i="1"/>
  <c r="S191" i="1"/>
  <c r="E192" i="1"/>
  <c r="F192" i="1" s="1"/>
  <c r="Q192" i="1"/>
  <c r="S192" i="1"/>
  <c r="E193" i="1"/>
  <c r="F193" i="1" s="1"/>
  <c r="Q193" i="1"/>
  <c r="S193" i="1"/>
  <c r="E194" i="1"/>
  <c r="F194" i="1" s="1"/>
  <c r="Q194" i="1"/>
  <c r="S194" i="1"/>
  <c r="E195" i="1"/>
  <c r="F195" i="1" s="1"/>
  <c r="Z195" i="1" s="1"/>
  <c r="Q195" i="1"/>
  <c r="S195" i="1"/>
  <c r="E196" i="1"/>
  <c r="F196" i="1" s="1"/>
  <c r="Z196" i="1" s="1"/>
  <c r="Q196" i="1"/>
  <c r="S196" i="1"/>
  <c r="E197" i="1"/>
  <c r="F197" i="1" s="1"/>
  <c r="Q197" i="1"/>
  <c r="S197" i="1"/>
  <c r="E198" i="1"/>
  <c r="F198" i="1" s="1"/>
  <c r="G198" i="1" s="1"/>
  <c r="Q198" i="1"/>
  <c r="S198" i="1"/>
  <c r="E199" i="1"/>
  <c r="Q199" i="1"/>
  <c r="AB199" i="1"/>
  <c r="AC199" i="1"/>
  <c r="AD199" i="1"/>
  <c r="AF199" i="1"/>
  <c r="E200" i="1"/>
  <c r="F200" i="1" s="1"/>
  <c r="Z200" i="1" s="1"/>
  <c r="Q200" i="1"/>
  <c r="S200" i="1"/>
  <c r="E201" i="1"/>
  <c r="F201" i="1" s="1"/>
  <c r="Q201" i="1"/>
  <c r="S201" i="1"/>
  <c r="E202" i="1"/>
  <c r="F202" i="1" s="1"/>
  <c r="Z202" i="1" s="1"/>
  <c r="Q202" i="1"/>
  <c r="S202" i="1"/>
  <c r="E203" i="1"/>
  <c r="Q203" i="1"/>
  <c r="S203" i="1"/>
  <c r="E204" i="1"/>
  <c r="F204" i="1" s="1"/>
  <c r="Q204" i="1"/>
  <c r="S204" i="1"/>
  <c r="E205" i="1"/>
  <c r="F205" i="1"/>
  <c r="Z205" i="1" s="1"/>
  <c r="Q205" i="1"/>
  <c r="S205" i="1"/>
  <c r="E206" i="1"/>
  <c r="F206" i="1" s="1"/>
  <c r="Q206" i="1"/>
  <c r="S206" i="1"/>
  <c r="E207" i="1"/>
  <c r="F207" i="1" s="1"/>
  <c r="Q207" i="1"/>
  <c r="S207" i="1"/>
  <c r="E208" i="1"/>
  <c r="F208" i="1" s="1"/>
  <c r="Q208" i="1"/>
  <c r="S208" i="1"/>
  <c r="E209" i="1"/>
  <c r="F209" i="1" s="1"/>
  <c r="Q209" i="1"/>
  <c r="S209" i="1"/>
  <c r="E210" i="1"/>
  <c r="F210" i="1"/>
  <c r="Z210" i="1" s="1"/>
  <c r="Q210" i="1"/>
  <c r="S210" i="1"/>
  <c r="E211" i="1"/>
  <c r="F211" i="1" s="1"/>
  <c r="Q211" i="1"/>
  <c r="S211" i="1"/>
  <c r="E212" i="1"/>
  <c r="F212" i="1" s="1"/>
  <c r="G212" i="1" s="1"/>
  <c r="Q212" i="1"/>
  <c r="S212" i="1"/>
  <c r="E213" i="1"/>
  <c r="F213" i="1" s="1"/>
  <c r="Z213" i="1" s="1"/>
  <c r="Q213" i="1"/>
  <c r="S213" i="1"/>
  <c r="E214" i="1"/>
  <c r="F214" i="1" s="1"/>
  <c r="AU214" i="1" s="1"/>
  <c r="Q214" i="1"/>
  <c r="S214" i="1"/>
  <c r="E215" i="1"/>
  <c r="Q215" i="1"/>
  <c r="S215" i="1"/>
  <c r="E216" i="1"/>
  <c r="Q216" i="1"/>
  <c r="S216" i="1"/>
  <c r="E217" i="1"/>
  <c r="F217" i="1" s="1"/>
  <c r="Q217" i="1"/>
  <c r="S217" i="1"/>
  <c r="E218" i="1"/>
  <c r="F218" i="1" s="1"/>
  <c r="Z218" i="1" s="1"/>
  <c r="Q218" i="1"/>
  <c r="S218" i="1"/>
  <c r="E219" i="1"/>
  <c r="F219" i="1" s="1"/>
  <c r="G219" i="1" s="1"/>
  <c r="Q219" i="1"/>
  <c r="S219" i="1"/>
  <c r="E220" i="1"/>
  <c r="F220" i="1" s="1"/>
  <c r="G220" i="1" s="1"/>
  <c r="AF220" i="1" s="1"/>
  <c r="Q220" i="1"/>
  <c r="S220" i="1"/>
  <c r="E221" i="1"/>
  <c r="F221" i="1" s="1"/>
  <c r="Q221" i="1"/>
  <c r="S221" i="1"/>
  <c r="E222" i="1"/>
  <c r="F222" i="1" s="1"/>
  <c r="Q222" i="1"/>
  <c r="S222" i="1"/>
  <c r="E223" i="1"/>
  <c r="F223" i="1" s="1"/>
  <c r="Z223" i="1" s="1"/>
  <c r="Q223" i="1"/>
  <c r="S223" i="1"/>
  <c r="E224" i="1"/>
  <c r="F224" i="1" s="1"/>
  <c r="Q224" i="1"/>
  <c r="S224" i="1"/>
  <c r="E225" i="1"/>
  <c r="F225" i="1" s="1"/>
  <c r="Q225" i="1"/>
  <c r="S225" i="1"/>
  <c r="E226" i="1"/>
  <c r="F226" i="1" s="1"/>
  <c r="Q226" i="1"/>
  <c r="S226" i="1"/>
  <c r="E227" i="1"/>
  <c r="Q227" i="1"/>
  <c r="S227" i="1"/>
  <c r="E228" i="1"/>
  <c r="F228" i="1" s="1"/>
  <c r="Q228" i="1"/>
  <c r="S228" i="1"/>
  <c r="E229" i="1"/>
  <c r="F229" i="1" s="1"/>
  <c r="Q229" i="1"/>
  <c r="S229" i="1"/>
  <c r="E230" i="1"/>
  <c r="F230" i="1" s="1"/>
  <c r="Q230" i="1"/>
  <c r="S230" i="1"/>
  <c r="E231" i="1"/>
  <c r="Q231" i="1"/>
  <c r="S231" i="1"/>
  <c r="E232" i="1"/>
  <c r="Q232" i="1"/>
  <c r="S232" i="1"/>
  <c r="E233" i="1"/>
  <c r="F233" i="1" s="1"/>
  <c r="Q233" i="1"/>
  <c r="S233" i="1"/>
  <c r="E234" i="1"/>
  <c r="F234" i="1" s="1"/>
  <c r="Z234" i="1" s="1"/>
  <c r="Q234" i="1"/>
  <c r="S234" i="1"/>
  <c r="E235" i="1"/>
  <c r="F235" i="1" s="1"/>
  <c r="Q235" i="1"/>
  <c r="S235" i="1"/>
  <c r="E236" i="1"/>
  <c r="F236" i="1" s="1"/>
  <c r="Q236" i="1"/>
  <c r="S236" i="1"/>
  <c r="E237" i="1"/>
  <c r="F237" i="1" s="1"/>
  <c r="Q237" i="1"/>
  <c r="S237" i="1"/>
  <c r="E238" i="1"/>
  <c r="F238" i="1" s="1"/>
  <c r="Q238" i="1"/>
  <c r="S238" i="1"/>
  <c r="E239" i="1"/>
  <c r="Q239" i="1"/>
  <c r="S239" i="1"/>
  <c r="E240" i="1"/>
  <c r="Q240" i="1"/>
  <c r="S240" i="1"/>
  <c r="E241" i="1"/>
  <c r="F241" i="1" s="1"/>
  <c r="Q241" i="1"/>
  <c r="S241" i="1"/>
  <c r="E242" i="1"/>
  <c r="F242" i="1" s="1"/>
  <c r="Z242" i="1" s="1"/>
  <c r="Q242" i="1"/>
  <c r="S242" i="1"/>
  <c r="E243" i="1"/>
  <c r="F243" i="1" s="1"/>
  <c r="Z243" i="1" s="1"/>
  <c r="Q243" i="1"/>
  <c r="S243" i="1"/>
  <c r="E244" i="1"/>
  <c r="F244" i="1" s="1"/>
  <c r="Z244" i="1" s="1"/>
  <c r="Q244" i="1"/>
  <c r="S244" i="1"/>
  <c r="E245" i="1"/>
  <c r="F245" i="1" s="1"/>
  <c r="Q245" i="1"/>
  <c r="S245" i="1"/>
  <c r="E246" i="1"/>
  <c r="F246" i="1" s="1"/>
  <c r="Q246" i="1"/>
  <c r="S246" i="1"/>
  <c r="E247" i="1"/>
  <c r="Q247" i="1"/>
  <c r="S247" i="1"/>
  <c r="E248" i="1"/>
  <c r="Q248" i="1"/>
  <c r="S248" i="1"/>
  <c r="E249" i="1"/>
  <c r="F249" i="1" s="1"/>
  <c r="Z249" i="1" s="1"/>
  <c r="Q249" i="1"/>
  <c r="S249" i="1"/>
  <c r="E250" i="1"/>
  <c r="F250" i="1" s="1"/>
  <c r="Q250" i="1"/>
  <c r="S250" i="1"/>
  <c r="E251" i="1"/>
  <c r="F251" i="1" s="1"/>
  <c r="Q251" i="1"/>
  <c r="S251" i="1"/>
  <c r="E252" i="1"/>
  <c r="F252" i="1" s="1"/>
  <c r="Q252" i="1"/>
  <c r="S252" i="1"/>
  <c r="E253" i="1"/>
  <c r="F253" i="1" s="1"/>
  <c r="Q253" i="1"/>
  <c r="S253" i="1"/>
  <c r="E254" i="1"/>
  <c r="F254" i="1" s="1"/>
  <c r="Q254" i="1"/>
  <c r="S254" i="1"/>
  <c r="E255" i="1"/>
  <c r="F255" i="1" s="1"/>
  <c r="Z255" i="1" s="1"/>
  <c r="Q255" i="1"/>
  <c r="S255" i="1"/>
  <c r="E256" i="1"/>
  <c r="F256" i="1" s="1"/>
  <c r="Q256" i="1"/>
  <c r="S256" i="1"/>
  <c r="E257" i="1"/>
  <c r="F257" i="1" s="1"/>
  <c r="Q257" i="1"/>
  <c r="S257" i="1"/>
  <c r="E258" i="1"/>
  <c r="F258" i="1" s="1"/>
  <c r="Q258" i="1"/>
  <c r="S258" i="1"/>
  <c r="E259" i="1"/>
  <c r="F259" i="1" s="1"/>
  <c r="Q259" i="1"/>
  <c r="S259" i="1"/>
  <c r="E260" i="1"/>
  <c r="F260" i="1" s="1"/>
  <c r="Q260" i="1"/>
  <c r="S260" i="1"/>
  <c r="E261" i="1"/>
  <c r="Q261" i="1"/>
  <c r="S261" i="1"/>
  <c r="E262" i="1"/>
  <c r="F262" i="1"/>
  <c r="Q262" i="1"/>
  <c r="S262" i="1"/>
  <c r="E263" i="1"/>
  <c r="F263" i="1" s="1"/>
  <c r="Q263" i="1"/>
  <c r="S263" i="1"/>
  <c r="E264" i="1"/>
  <c r="F264" i="1" s="1"/>
  <c r="Q264" i="1"/>
  <c r="S264" i="1"/>
  <c r="E265" i="1"/>
  <c r="Q265" i="1"/>
  <c r="S265" i="1"/>
  <c r="E266" i="1"/>
  <c r="Q266" i="1"/>
  <c r="S266" i="1"/>
  <c r="E267" i="1"/>
  <c r="F267" i="1" s="1"/>
  <c r="Q267" i="1"/>
  <c r="S267" i="1"/>
  <c r="E268" i="1"/>
  <c r="F268" i="1" s="1"/>
  <c r="Q268" i="1"/>
  <c r="S268" i="1"/>
  <c r="E269" i="1"/>
  <c r="F269" i="1" s="1"/>
  <c r="Q269" i="1"/>
  <c r="S269" i="1"/>
  <c r="E270" i="1"/>
  <c r="F270" i="1" s="1"/>
  <c r="Q270" i="1"/>
  <c r="S270" i="1"/>
  <c r="E271" i="1"/>
  <c r="Q271" i="1"/>
  <c r="S271" i="1"/>
  <c r="E272" i="1"/>
  <c r="F272" i="1" s="1"/>
  <c r="Q272" i="1"/>
  <c r="S272" i="1"/>
  <c r="E273" i="1"/>
  <c r="Q273" i="1"/>
  <c r="S273" i="1"/>
  <c r="E274" i="1"/>
  <c r="F274" i="1" s="1"/>
  <c r="Z274" i="1" s="1"/>
  <c r="Q274" i="1"/>
  <c r="S274" i="1"/>
  <c r="E275" i="1"/>
  <c r="F275" i="1" s="1"/>
  <c r="Q275" i="1"/>
  <c r="S275" i="1"/>
  <c r="E276" i="1"/>
  <c r="Q276" i="1"/>
  <c r="S276" i="1"/>
  <c r="E277" i="1"/>
  <c r="F277" i="1" s="1"/>
  <c r="Z277" i="1" s="1"/>
  <c r="Q277" i="1"/>
  <c r="S277" i="1"/>
  <c r="E278" i="1"/>
  <c r="F278" i="1" s="1"/>
  <c r="Q278" i="1"/>
  <c r="S278" i="1"/>
  <c r="E279" i="1"/>
  <c r="F279" i="1" s="1"/>
  <c r="Q279" i="1"/>
  <c r="S279" i="1"/>
  <c r="E280" i="1"/>
  <c r="F280" i="1" s="1"/>
  <c r="Q280" i="1"/>
  <c r="S280" i="1"/>
  <c r="E281" i="1"/>
  <c r="Q281" i="1"/>
  <c r="S281" i="1"/>
  <c r="E282" i="1"/>
  <c r="F282" i="1" s="1"/>
  <c r="Q282" i="1"/>
  <c r="S282" i="1"/>
  <c r="E283" i="1"/>
  <c r="F283" i="1" s="1"/>
  <c r="Q283" i="1"/>
  <c r="S283" i="1"/>
  <c r="E284" i="1"/>
  <c r="F284" i="1" s="1"/>
  <c r="Q284" i="1"/>
  <c r="S284" i="1"/>
  <c r="E285" i="1"/>
  <c r="F285" i="1" s="1"/>
  <c r="Q285" i="1"/>
  <c r="S285" i="1"/>
  <c r="E286" i="1"/>
  <c r="F286" i="1" s="1"/>
  <c r="Z286" i="1" s="1"/>
  <c r="Q286" i="1"/>
  <c r="AB286" i="1"/>
  <c r="AC286" i="1"/>
  <c r="AD286" i="1"/>
  <c r="AF286" i="1"/>
  <c r="E287" i="1"/>
  <c r="F287" i="1" s="1"/>
  <c r="Z287" i="1" s="1"/>
  <c r="Q287" i="1"/>
  <c r="S287" i="1"/>
  <c r="E288" i="1"/>
  <c r="Q288" i="1"/>
  <c r="S288" i="1"/>
  <c r="E289" i="1"/>
  <c r="F289" i="1" s="1"/>
  <c r="Q289" i="1"/>
  <c r="S289" i="1"/>
  <c r="E290" i="1"/>
  <c r="F290" i="1" s="1"/>
  <c r="G290" i="1" s="1"/>
  <c r="Q290" i="1"/>
  <c r="S290" i="1"/>
  <c r="E291" i="1"/>
  <c r="F291" i="1" s="1"/>
  <c r="Q291" i="1"/>
  <c r="AB291" i="1"/>
  <c r="AC291" i="1"/>
  <c r="AD291" i="1"/>
  <c r="AF291" i="1"/>
  <c r="E292" i="1"/>
  <c r="F292" i="1" s="1"/>
  <c r="AU292" i="1" s="1"/>
  <c r="Q292" i="1"/>
  <c r="S292" i="1"/>
  <c r="E293" i="1"/>
  <c r="F293" i="1" s="1"/>
  <c r="Q293" i="1"/>
  <c r="S293" i="1"/>
  <c r="E294" i="1"/>
  <c r="F294" i="1" s="1"/>
  <c r="Q294" i="1"/>
  <c r="S294" i="1"/>
  <c r="E295" i="1"/>
  <c r="Q295" i="1"/>
  <c r="S295" i="1"/>
  <c r="E296" i="1"/>
  <c r="F296" i="1" s="1"/>
  <c r="G296" i="1" s="1"/>
  <c r="Q296" i="1"/>
  <c r="S296" i="1"/>
  <c r="E297" i="1"/>
  <c r="Q297" i="1"/>
  <c r="S297" i="1"/>
  <c r="E298" i="1"/>
  <c r="F298" i="1" s="1"/>
  <c r="G298" i="1" s="1"/>
  <c r="Q298" i="1"/>
  <c r="S298" i="1"/>
  <c r="E299" i="1"/>
  <c r="F299" i="1"/>
  <c r="Q299" i="1"/>
  <c r="S299" i="1"/>
  <c r="E300" i="1"/>
  <c r="F300" i="1" s="1"/>
  <c r="Q300" i="1"/>
  <c r="S300" i="1"/>
  <c r="E301" i="1"/>
  <c r="Q301" i="1"/>
  <c r="S301" i="1"/>
  <c r="E302" i="1"/>
  <c r="F302" i="1" s="1"/>
  <c r="Q302" i="1"/>
  <c r="S302" i="1"/>
  <c r="E303" i="1"/>
  <c r="F303" i="1" s="1"/>
  <c r="Q303" i="1"/>
  <c r="S303" i="1"/>
  <c r="E304" i="1"/>
  <c r="F304" i="1" s="1"/>
  <c r="Q304" i="1"/>
  <c r="S304" i="1"/>
  <c r="E305" i="1"/>
  <c r="F305" i="1" s="1"/>
  <c r="Q305" i="1"/>
  <c r="S305" i="1"/>
  <c r="E306" i="1"/>
  <c r="F306" i="1" s="1"/>
  <c r="G306" i="1" s="1"/>
  <c r="Q306" i="1"/>
  <c r="S306" i="1"/>
  <c r="E307" i="1"/>
  <c r="F307" i="1" s="1"/>
  <c r="Z307" i="1" s="1"/>
  <c r="Q307" i="1"/>
  <c r="S307" i="1"/>
  <c r="E308" i="1"/>
  <c r="Q308" i="1"/>
  <c r="S308" i="1"/>
  <c r="E309" i="1"/>
  <c r="F309" i="1" s="1"/>
  <c r="Z309" i="1" s="1"/>
  <c r="Q309" i="1"/>
  <c r="S309" i="1"/>
  <c r="E310" i="1"/>
  <c r="F310" i="1" s="1"/>
  <c r="G310" i="1" s="1"/>
  <c r="AF310" i="1" s="1"/>
  <c r="Q310" i="1"/>
  <c r="S310" i="1"/>
  <c r="E311" i="1"/>
  <c r="Q311" i="1"/>
  <c r="S311" i="1"/>
  <c r="E312" i="1"/>
  <c r="F312" i="1"/>
  <c r="AU312" i="1" s="1"/>
  <c r="Q312" i="1"/>
  <c r="S312" i="1"/>
  <c r="E313" i="1"/>
  <c r="Q313" i="1"/>
  <c r="S313" i="1"/>
  <c r="E314" i="1"/>
  <c r="F314" i="1" s="1"/>
  <c r="G314" i="1" s="1"/>
  <c r="Q314" i="1"/>
  <c r="S314" i="1"/>
  <c r="E315" i="1"/>
  <c r="F315" i="1"/>
  <c r="Q315" i="1"/>
  <c r="S315" i="1"/>
  <c r="E316" i="1"/>
  <c r="F316" i="1" s="1"/>
  <c r="Q316" i="1"/>
  <c r="S316" i="1"/>
  <c r="E317" i="1"/>
  <c r="F317" i="1" s="1"/>
  <c r="Z317" i="1" s="1"/>
  <c r="Q317" i="1"/>
  <c r="S317" i="1"/>
  <c r="E318" i="1"/>
  <c r="F318" i="1" s="1"/>
  <c r="Q318" i="1"/>
  <c r="S318" i="1"/>
  <c r="E319" i="1"/>
  <c r="F319" i="1" s="1"/>
  <c r="Q319" i="1"/>
  <c r="S319" i="1"/>
  <c r="E320" i="1"/>
  <c r="F320" i="1" s="1"/>
  <c r="Q320" i="1"/>
  <c r="S320" i="1"/>
  <c r="E321" i="1"/>
  <c r="F321" i="1" s="1"/>
  <c r="Z321" i="1" s="1"/>
  <c r="Q321" i="1"/>
  <c r="S321" i="1"/>
  <c r="E322" i="1"/>
  <c r="F322" i="1" s="1"/>
  <c r="G322" i="1" s="1"/>
  <c r="Q322" i="1"/>
  <c r="S322" i="1"/>
  <c r="E323" i="1"/>
  <c r="Q323" i="1"/>
  <c r="S323" i="1"/>
  <c r="E324" i="1"/>
  <c r="F324" i="1" s="1"/>
  <c r="Q324" i="1"/>
  <c r="S324" i="1"/>
  <c r="E325" i="1"/>
  <c r="F325" i="1" s="1"/>
  <c r="Q325" i="1"/>
  <c r="S325" i="1"/>
  <c r="E326" i="1"/>
  <c r="Q326" i="1"/>
  <c r="S326" i="1"/>
  <c r="E327" i="1"/>
  <c r="F327" i="1" s="1"/>
  <c r="Q327" i="1"/>
  <c r="S327" i="1"/>
  <c r="E328" i="1"/>
  <c r="F328" i="1"/>
  <c r="Q328" i="1"/>
  <c r="S328" i="1"/>
  <c r="E329" i="1"/>
  <c r="F329" i="1" s="1"/>
  <c r="Z329" i="1" s="1"/>
  <c r="Q329" i="1"/>
  <c r="S329" i="1"/>
  <c r="E330" i="1"/>
  <c r="F330" i="1" s="1"/>
  <c r="Q330" i="1"/>
  <c r="S330" i="1"/>
  <c r="E331" i="1"/>
  <c r="F331" i="1" s="1"/>
  <c r="Q331" i="1"/>
  <c r="S331" i="1"/>
  <c r="E332" i="1"/>
  <c r="F332" i="1" s="1"/>
  <c r="Q332" i="1"/>
  <c r="S332" i="1"/>
  <c r="E333" i="1"/>
  <c r="Q333" i="1"/>
  <c r="S333" i="1"/>
  <c r="E334" i="1"/>
  <c r="F334" i="1" s="1"/>
  <c r="Q334" i="1"/>
  <c r="S334" i="1"/>
  <c r="E335" i="1"/>
  <c r="F335" i="1" s="1"/>
  <c r="Z335" i="1" s="1"/>
  <c r="Q335" i="1"/>
  <c r="S335" i="1"/>
  <c r="E336" i="1"/>
  <c r="Q336" i="1"/>
  <c r="S336" i="1"/>
  <c r="E337" i="1"/>
  <c r="F337" i="1" s="1"/>
  <c r="G337" i="1" s="1"/>
  <c r="Q337" i="1"/>
  <c r="S337" i="1"/>
  <c r="E338" i="1"/>
  <c r="Q338" i="1"/>
  <c r="S338" i="1"/>
  <c r="E339" i="1"/>
  <c r="F339" i="1" s="1"/>
  <c r="Q339" i="1"/>
  <c r="S339" i="1"/>
  <c r="E340" i="1"/>
  <c r="F340" i="1" s="1"/>
  <c r="Q340" i="1"/>
  <c r="S340" i="1"/>
  <c r="E341" i="1"/>
  <c r="Q341" i="1"/>
  <c r="S341" i="1"/>
  <c r="E342" i="1"/>
  <c r="F342" i="1" s="1"/>
  <c r="Q342" i="1"/>
  <c r="S342" i="1"/>
  <c r="E343" i="1"/>
  <c r="F343" i="1"/>
  <c r="Q343" i="1"/>
  <c r="S343" i="1"/>
  <c r="E344" i="1"/>
  <c r="F344" i="1" s="1"/>
  <c r="Q344" i="1"/>
  <c r="S344" i="1"/>
  <c r="E345" i="1"/>
  <c r="Q345" i="1"/>
  <c r="S345" i="1"/>
  <c r="E346" i="1"/>
  <c r="Q346" i="1"/>
  <c r="S346" i="1"/>
  <c r="E347" i="1"/>
  <c r="F347" i="1" s="1"/>
  <c r="Z347" i="1" s="1"/>
  <c r="Q347" i="1"/>
  <c r="S347" i="1"/>
  <c r="E348" i="1"/>
  <c r="F348" i="1" s="1"/>
  <c r="G348" i="1" s="1"/>
  <c r="AC348" i="1" s="1"/>
  <c r="Q348" i="1"/>
  <c r="S348" i="1"/>
  <c r="E349" i="1"/>
  <c r="F349" i="1" s="1"/>
  <c r="Q349" i="1"/>
  <c r="S349" i="1"/>
  <c r="E350" i="1"/>
  <c r="F350" i="1" s="1"/>
  <c r="G350" i="1" s="1"/>
  <c r="Q350" i="1"/>
  <c r="S350" i="1"/>
  <c r="E351" i="1"/>
  <c r="Q351" i="1"/>
  <c r="S351" i="1"/>
  <c r="E352" i="1"/>
  <c r="F352" i="1" s="1"/>
  <c r="G352" i="1" s="1"/>
  <c r="AC352" i="1" s="1"/>
  <c r="Q352" i="1"/>
  <c r="S352" i="1"/>
  <c r="E353" i="1"/>
  <c r="F353" i="1" s="1"/>
  <c r="Z353" i="1" s="1"/>
  <c r="Q353" i="1"/>
  <c r="S353" i="1"/>
  <c r="E354" i="1"/>
  <c r="F354" i="1" s="1"/>
  <c r="Q354" i="1"/>
  <c r="S354" i="1"/>
  <c r="E355" i="1"/>
  <c r="F355" i="1" s="1"/>
  <c r="Z355" i="1" s="1"/>
  <c r="Q355" i="1"/>
  <c r="S355" i="1"/>
  <c r="E356" i="1"/>
  <c r="F356" i="1" s="1"/>
  <c r="Q356" i="1"/>
  <c r="S356" i="1"/>
  <c r="E357" i="1"/>
  <c r="F357" i="1" s="1"/>
  <c r="Q357" i="1"/>
  <c r="S357" i="1"/>
  <c r="E358" i="1"/>
  <c r="Q358" i="1"/>
  <c r="S358" i="1"/>
  <c r="E359" i="1"/>
  <c r="Q359" i="1"/>
  <c r="S359" i="1"/>
  <c r="E360" i="1"/>
  <c r="F360" i="1" s="1"/>
  <c r="AU360" i="1" s="1"/>
  <c r="Q360" i="1"/>
  <c r="S360" i="1"/>
  <c r="E361" i="1"/>
  <c r="F361" i="1" s="1"/>
  <c r="Q361" i="1"/>
  <c r="S361" i="1"/>
  <c r="E362" i="1"/>
  <c r="F362" i="1" s="1"/>
  <c r="Q362" i="1"/>
  <c r="S362" i="1"/>
  <c r="E363" i="1"/>
  <c r="F363" i="1"/>
  <c r="Q363" i="1"/>
  <c r="S363" i="1"/>
  <c r="E364" i="1"/>
  <c r="F364" i="1" s="1"/>
  <c r="Q364" i="1"/>
  <c r="S364" i="1"/>
  <c r="E365" i="1"/>
  <c r="Q365" i="1"/>
  <c r="S365" i="1"/>
  <c r="E366" i="1"/>
  <c r="F366" i="1" s="1"/>
  <c r="G366" i="1" s="1"/>
  <c r="Q366" i="1"/>
  <c r="S366" i="1"/>
  <c r="E367" i="1"/>
  <c r="F367" i="1" s="1"/>
  <c r="Q367" i="1"/>
  <c r="S367" i="1"/>
  <c r="E368" i="1"/>
  <c r="F368" i="1" s="1"/>
  <c r="G368" i="1" s="1"/>
  <c r="Q368" i="1"/>
  <c r="S368" i="1"/>
  <c r="E369" i="1"/>
  <c r="Q369" i="1"/>
  <c r="S369" i="1"/>
  <c r="E370" i="1"/>
  <c r="F370" i="1" s="1"/>
  <c r="Q370" i="1"/>
  <c r="S370" i="1"/>
  <c r="E371" i="1"/>
  <c r="F371" i="1" s="1"/>
  <c r="Q371" i="1"/>
  <c r="S371" i="1"/>
  <c r="E372" i="1"/>
  <c r="F372" i="1" s="1"/>
  <c r="Z372" i="1" s="1"/>
  <c r="Q372" i="1"/>
  <c r="S372" i="1"/>
  <c r="E373" i="1"/>
  <c r="F373" i="1" s="1"/>
  <c r="Q373" i="1"/>
  <c r="AB373" i="1"/>
  <c r="AC373" i="1"/>
  <c r="AD373" i="1"/>
  <c r="AF373" i="1"/>
  <c r="E374" i="1"/>
  <c r="F374" i="1" s="1"/>
  <c r="Z374" i="1" s="1"/>
  <c r="Q374" i="1"/>
  <c r="S374" i="1"/>
  <c r="E375" i="1"/>
  <c r="F375" i="1" s="1"/>
  <c r="AU375" i="1" s="1"/>
  <c r="Q375" i="1"/>
  <c r="S375" i="1"/>
  <c r="E376" i="1"/>
  <c r="F376" i="1" s="1"/>
  <c r="AU376" i="1" s="1"/>
  <c r="Q376" i="1"/>
  <c r="S376" i="1"/>
  <c r="E377" i="1"/>
  <c r="F377" i="1" s="1"/>
  <c r="Q377" i="1"/>
  <c r="S377" i="1"/>
  <c r="E378" i="1"/>
  <c r="F378" i="1"/>
  <c r="Q378" i="1"/>
  <c r="S378" i="1"/>
  <c r="E379" i="1"/>
  <c r="F379" i="1" s="1"/>
  <c r="G379" i="1" s="1"/>
  <c r="AC379" i="1" s="1"/>
  <c r="Q379" i="1"/>
  <c r="S379" i="1"/>
  <c r="E380" i="1"/>
  <c r="Q380" i="1"/>
  <c r="S380" i="1"/>
  <c r="E381" i="1"/>
  <c r="F381" i="1" s="1"/>
  <c r="Q381" i="1"/>
  <c r="S381" i="1"/>
  <c r="E382" i="1"/>
  <c r="F382" i="1" s="1"/>
  <c r="Q382" i="1"/>
  <c r="S382" i="1"/>
  <c r="E383" i="1"/>
  <c r="F383" i="1" s="1"/>
  <c r="Q383" i="1"/>
  <c r="S383" i="1"/>
  <c r="E384" i="1"/>
  <c r="F384" i="1" s="1"/>
  <c r="Q384" i="1"/>
  <c r="S384" i="1"/>
  <c r="E385" i="1"/>
  <c r="Q385" i="1"/>
  <c r="S385" i="1"/>
  <c r="E386" i="1"/>
  <c r="F386" i="1" s="1"/>
  <c r="Q386" i="1"/>
  <c r="S386" i="1"/>
  <c r="E387" i="1"/>
  <c r="F387" i="1"/>
  <c r="Q387" i="1"/>
  <c r="S387" i="1"/>
  <c r="E388" i="1"/>
  <c r="F388" i="1" s="1"/>
  <c r="AU388" i="1" s="1"/>
  <c r="Q388" i="1"/>
  <c r="S388" i="1"/>
  <c r="E389" i="1"/>
  <c r="F389" i="1" s="1"/>
  <c r="AU389" i="1" s="1"/>
  <c r="Q389" i="1"/>
  <c r="S389" i="1"/>
  <c r="E390" i="1"/>
  <c r="F390" i="1" s="1"/>
  <c r="Q390" i="1"/>
  <c r="S390" i="1"/>
  <c r="E391" i="1"/>
  <c r="F391" i="1" s="1"/>
  <c r="Q391" i="1"/>
  <c r="S391" i="1"/>
  <c r="E392" i="1"/>
  <c r="F392" i="1" s="1"/>
  <c r="Q392" i="1"/>
  <c r="S392" i="1"/>
  <c r="E393" i="1"/>
  <c r="Q393" i="1"/>
  <c r="S393" i="1"/>
  <c r="E394" i="1"/>
  <c r="F394" i="1" s="1"/>
  <c r="Q394" i="1"/>
  <c r="S394" i="1"/>
  <c r="E395" i="1"/>
  <c r="F395" i="1" s="1"/>
  <c r="Q395" i="1"/>
  <c r="S395" i="1"/>
  <c r="E396" i="1"/>
  <c r="F396" i="1" s="1"/>
  <c r="Z396" i="1" s="1"/>
  <c r="Q396" i="1"/>
  <c r="S396" i="1"/>
  <c r="E397" i="1"/>
  <c r="F397" i="1" s="1"/>
  <c r="Z397" i="1" s="1"/>
  <c r="Q397" i="1"/>
  <c r="S397" i="1"/>
  <c r="E398" i="1"/>
  <c r="Q398" i="1"/>
  <c r="S398" i="1"/>
  <c r="E399" i="1"/>
  <c r="F399" i="1" s="1"/>
  <c r="Q399" i="1"/>
  <c r="S399" i="1"/>
  <c r="E400" i="1"/>
  <c r="F400" i="1" s="1"/>
  <c r="Q400" i="1"/>
  <c r="S400" i="1"/>
  <c r="E401" i="1"/>
  <c r="F401" i="1" s="1"/>
  <c r="Q401" i="1"/>
  <c r="S401" i="1"/>
  <c r="E402" i="1"/>
  <c r="F402" i="1" s="1"/>
  <c r="Q402" i="1"/>
  <c r="S402" i="1"/>
  <c r="E403" i="1"/>
  <c r="Q403" i="1"/>
  <c r="S403" i="1"/>
  <c r="E404" i="1"/>
  <c r="F404" i="1" s="1"/>
  <c r="Q404" i="1"/>
  <c r="S404" i="1"/>
  <c r="E405" i="1"/>
  <c r="F405" i="1" s="1"/>
  <c r="Q405" i="1"/>
  <c r="S405" i="1"/>
  <c r="E406" i="1"/>
  <c r="Q406" i="1"/>
  <c r="S406" i="1"/>
  <c r="E407" i="1"/>
  <c r="F407" i="1" s="1"/>
  <c r="Q407" i="1"/>
  <c r="S407" i="1"/>
  <c r="E408" i="1"/>
  <c r="Q408" i="1"/>
  <c r="S408" i="1"/>
  <c r="E409" i="1"/>
  <c r="F409" i="1" s="1"/>
  <c r="Q409" i="1"/>
  <c r="S409" i="1"/>
  <c r="E410" i="1"/>
  <c r="Q410" i="1"/>
  <c r="S410" i="1"/>
  <c r="E411" i="1"/>
  <c r="Q411" i="1"/>
  <c r="S411" i="1"/>
  <c r="E412" i="1"/>
  <c r="F412" i="1" s="1"/>
  <c r="Z412" i="1" s="1"/>
  <c r="Q412" i="1"/>
  <c r="S412" i="1"/>
  <c r="E413" i="1"/>
  <c r="F413" i="1" s="1"/>
  <c r="Q413" i="1"/>
  <c r="S413" i="1"/>
  <c r="E414" i="1"/>
  <c r="F414" i="1" s="1"/>
  <c r="Q414" i="1"/>
  <c r="S414" i="1"/>
  <c r="E415" i="1"/>
  <c r="F415" i="1" s="1"/>
  <c r="Q415" i="1"/>
  <c r="S415" i="1"/>
  <c r="E416" i="1"/>
  <c r="Q416" i="1"/>
  <c r="S416" i="1"/>
  <c r="E417" i="1"/>
  <c r="Q417" i="1"/>
  <c r="S417" i="1"/>
  <c r="E418" i="1"/>
  <c r="F418" i="1" s="1"/>
  <c r="AU418" i="1" s="1"/>
  <c r="AT418" i="1" s="1"/>
  <c r="AS418" i="1" s="1"/>
  <c r="AR418" i="1" s="1"/>
  <c r="AQ418" i="1" s="1"/>
  <c r="AP418" i="1" s="1"/>
  <c r="AO418" i="1" s="1"/>
  <c r="AN418" i="1" s="1"/>
  <c r="Q418" i="1"/>
  <c r="S418" i="1"/>
  <c r="E419" i="1"/>
  <c r="Q419" i="1"/>
  <c r="S419" i="1"/>
  <c r="E420" i="1"/>
  <c r="F420" i="1" s="1"/>
  <c r="Q420" i="1"/>
  <c r="S420" i="1"/>
  <c r="E421" i="1"/>
  <c r="F421" i="1" s="1"/>
  <c r="Q421" i="1"/>
  <c r="S421" i="1"/>
  <c r="E422" i="1"/>
  <c r="F422" i="1" s="1"/>
  <c r="Q422" i="1"/>
  <c r="S422" i="1"/>
  <c r="E423" i="1"/>
  <c r="F423" i="1" s="1"/>
  <c r="Q423" i="1"/>
  <c r="S423" i="1"/>
  <c r="E424" i="1"/>
  <c r="F424" i="1" s="1"/>
  <c r="Q424" i="1"/>
  <c r="S424" i="1"/>
  <c r="E425" i="1"/>
  <c r="F425" i="1" s="1"/>
  <c r="Q425" i="1"/>
  <c r="S425" i="1"/>
  <c r="E426" i="1"/>
  <c r="Q426" i="1"/>
  <c r="S426" i="1"/>
  <c r="E427" i="1"/>
  <c r="F427" i="1" s="1"/>
  <c r="Q427" i="1"/>
  <c r="S427" i="1"/>
  <c r="E428" i="1"/>
  <c r="F428" i="1" s="1"/>
  <c r="G428" i="1" s="1"/>
  <c r="Q428" i="1"/>
  <c r="S428" i="1"/>
  <c r="E429" i="1"/>
  <c r="F429" i="1" s="1"/>
  <c r="Z429" i="1" s="1"/>
  <c r="Q429" i="1"/>
  <c r="S429" i="1"/>
  <c r="E430" i="1"/>
  <c r="F430" i="1" s="1"/>
  <c r="Q430" i="1"/>
  <c r="S430" i="1"/>
  <c r="E431" i="1"/>
  <c r="Q431" i="1"/>
  <c r="S431" i="1"/>
  <c r="E432" i="1"/>
  <c r="Q432" i="1"/>
  <c r="S432" i="1"/>
  <c r="E433" i="1"/>
  <c r="F433" i="1" s="1"/>
  <c r="Q433" i="1"/>
  <c r="S433" i="1"/>
  <c r="E434" i="1"/>
  <c r="F434" i="1" s="1"/>
  <c r="Z434" i="1" s="1"/>
  <c r="Q434" i="1"/>
  <c r="S434" i="1"/>
  <c r="E435" i="1"/>
  <c r="F435" i="1" s="1"/>
  <c r="Q435" i="1"/>
  <c r="S435" i="1"/>
  <c r="E436" i="1"/>
  <c r="F436" i="1" s="1"/>
  <c r="Q436" i="1"/>
  <c r="S436" i="1"/>
  <c r="E437" i="1"/>
  <c r="Q437" i="1"/>
  <c r="S437" i="1"/>
  <c r="E438" i="1"/>
  <c r="Q438" i="1"/>
  <c r="S438" i="1"/>
  <c r="E439" i="1"/>
  <c r="F439" i="1" s="1"/>
  <c r="Q439" i="1"/>
  <c r="S439" i="1"/>
  <c r="E440" i="1"/>
  <c r="F440" i="1" s="1"/>
  <c r="Q440" i="1"/>
  <c r="S440" i="1"/>
  <c r="E441" i="1"/>
  <c r="F441" i="1" s="1"/>
  <c r="G441" i="1" s="1"/>
  <c r="Q441" i="1"/>
  <c r="S441" i="1"/>
  <c r="E442" i="1"/>
  <c r="F442" i="1" s="1"/>
  <c r="G442" i="1" s="1"/>
  <c r="I442" i="1" s="1"/>
  <c r="Q442" i="1"/>
  <c r="S442" i="1"/>
  <c r="E443" i="1"/>
  <c r="F443" i="1"/>
  <c r="AU443" i="1" s="1"/>
  <c r="Q443" i="1"/>
  <c r="AB443" i="1"/>
  <c r="AC443" i="1"/>
  <c r="AD443" i="1"/>
  <c r="AF443" i="1"/>
  <c r="E444" i="1"/>
  <c r="Q444" i="1"/>
  <c r="S444" i="1"/>
  <c r="E445" i="1"/>
  <c r="F445" i="1" s="1"/>
  <c r="Q445" i="1"/>
  <c r="S445" i="1"/>
  <c r="E446" i="1"/>
  <c r="F446" i="1" s="1"/>
  <c r="Q446" i="1"/>
  <c r="S446" i="1"/>
  <c r="E447" i="1"/>
  <c r="F447" i="1" s="1"/>
  <c r="G447" i="1" s="1"/>
  <c r="AC447" i="1" s="1"/>
  <c r="Q447" i="1"/>
  <c r="S447" i="1"/>
  <c r="E448" i="1"/>
  <c r="F448" i="1" s="1"/>
  <c r="Q448" i="1"/>
  <c r="S448" i="1"/>
  <c r="Z448" i="1"/>
  <c r="E449" i="1"/>
  <c r="Q449" i="1"/>
  <c r="S449" i="1"/>
  <c r="E450" i="1"/>
  <c r="F450" i="1" s="1"/>
  <c r="Q450" i="1"/>
  <c r="S450" i="1"/>
  <c r="E451" i="1"/>
  <c r="Q451" i="1"/>
  <c r="S451" i="1"/>
  <c r="E452" i="1"/>
  <c r="F452" i="1" s="1"/>
  <c r="Z452" i="1" s="1"/>
  <c r="Q452" i="1"/>
  <c r="S452" i="1"/>
  <c r="E453" i="1"/>
  <c r="F453" i="1" s="1"/>
  <c r="Q453" i="1"/>
  <c r="S453" i="1"/>
  <c r="E454" i="1"/>
  <c r="F454" i="1" s="1"/>
  <c r="Q454" i="1"/>
  <c r="S454" i="1"/>
  <c r="E455" i="1"/>
  <c r="F455" i="1" s="1"/>
  <c r="Z455" i="1" s="1"/>
  <c r="Q455" i="1"/>
  <c r="S455" i="1"/>
  <c r="E456" i="1"/>
  <c r="F456" i="1"/>
  <c r="Z456" i="1" s="1"/>
  <c r="Q456" i="1"/>
  <c r="S456" i="1"/>
  <c r="E457" i="1"/>
  <c r="F457" i="1" s="1"/>
  <c r="Q457" i="1"/>
  <c r="S457" i="1"/>
  <c r="E458" i="1"/>
  <c r="Q458" i="1"/>
  <c r="S458" i="1"/>
  <c r="E459" i="1"/>
  <c r="F459" i="1" s="1"/>
  <c r="Z459" i="1" s="1"/>
  <c r="Q459" i="1"/>
  <c r="S459" i="1"/>
  <c r="E460" i="1"/>
  <c r="F460" i="1" s="1"/>
  <c r="G460" i="1" s="1"/>
  <c r="Q460" i="1"/>
  <c r="S460" i="1"/>
  <c r="E461" i="1"/>
  <c r="Q461" i="1"/>
  <c r="S461" i="1"/>
  <c r="E462" i="1"/>
  <c r="F462" i="1" s="1"/>
  <c r="Q462" i="1"/>
  <c r="S462" i="1"/>
  <c r="E463" i="1"/>
  <c r="Q463" i="1"/>
  <c r="S463" i="1"/>
  <c r="E464" i="1"/>
  <c r="F464" i="1" s="1"/>
  <c r="Z464" i="1" s="1"/>
  <c r="Q464" i="1"/>
  <c r="S464" i="1"/>
  <c r="E465" i="1"/>
  <c r="Q465" i="1"/>
  <c r="S465" i="1"/>
  <c r="E466" i="1"/>
  <c r="F466" i="1" s="1"/>
  <c r="Z466" i="1" s="1"/>
  <c r="Q466" i="1"/>
  <c r="S466" i="1"/>
  <c r="E467" i="1"/>
  <c r="F467" i="1" s="1"/>
  <c r="Q467" i="1"/>
  <c r="S467" i="1"/>
  <c r="E468" i="1"/>
  <c r="F468" i="1"/>
  <c r="Z468" i="1" s="1"/>
  <c r="Q468" i="1"/>
  <c r="S468" i="1"/>
  <c r="E469" i="1"/>
  <c r="F469" i="1" s="1"/>
  <c r="Q469" i="1"/>
  <c r="S469" i="1"/>
  <c r="E470" i="1"/>
  <c r="Q470" i="1"/>
  <c r="S470" i="1"/>
  <c r="E471" i="1"/>
  <c r="F471" i="1" s="1"/>
  <c r="Q471" i="1"/>
  <c r="S471" i="1"/>
  <c r="E472" i="1"/>
  <c r="F472" i="1" s="1"/>
  <c r="AU472" i="1" s="1"/>
  <c r="AT472" i="1" s="1"/>
  <c r="AS472" i="1" s="1"/>
  <c r="AR472" i="1" s="1"/>
  <c r="AQ472" i="1" s="1"/>
  <c r="AP472" i="1" s="1"/>
  <c r="AO472" i="1" s="1"/>
  <c r="AN472" i="1" s="1"/>
  <c r="Q472" i="1"/>
  <c r="S472" i="1"/>
  <c r="E473" i="1"/>
  <c r="F473" i="1" s="1"/>
  <c r="Q473" i="1"/>
  <c r="S473" i="1"/>
  <c r="E474" i="1"/>
  <c r="Q474" i="1"/>
  <c r="S474" i="1"/>
  <c r="E475" i="1"/>
  <c r="Q475" i="1"/>
  <c r="S475" i="1"/>
  <c r="E476" i="1"/>
  <c r="F476" i="1" s="1"/>
  <c r="Z476" i="1" s="1"/>
  <c r="Q476" i="1"/>
  <c r="S476" i="1"/>
  <c r="E477" i="1"/>
  <c r="F477" i="1" s="1"/>
  <c r="Q477" i="1"/>
  <c r="S477" i="1"/>
  <c r="E478" i="1"/>
  <c r="F478" i="1" s="1"/>
  <c r="Q478" i="1"/>
  <c r="S478" i="1"/>
  <c r="E479" i="1"/>
  <c r="F479" i="1"/>
  <c r="Q479" i="1"/>
  <c r="S479" i="1"/>
  <c r="E480" i="1"/>
  <c r="F480" i="1" s="1"/>
  <c r="G480" i="1" s="1"/>
  <c r="Q480" i="1"/>
  <c r="S480" i="1"/>
  <c r="E481" i="1"/>
  <c r="F481" i="1" s="1"/>
  <c r="Q481" i="1"/>
  <c r="S481" i="1"/>
  <c r="E482" i="1"/>
  <c r="Q482" i="1"/>
  <c r="AB482" i="1"/>
  <c r="AD482" i="1"/>
  <c r="AF482" i="1"/>
  <c r="E483" i="1"/>
  <c r="Q483" i="1"/>
  <c r="S483" i="1"/>
  <c r="E484" i="1"/>
  <c r="F484" i="1" s="1"/>
  <c r="Q484" i="1"/>
  <c r="S484" i="1"/>
  <c r="E485" i="1"/>
  <c r="F485" i="1" s="1"/>
  <c r="Q485" i="1"/>
  <c r="S485" i="1"/>
  <c r="E486" i="1"/>
  <c r="F486" i="1"/>
  <c r="AU486" i="1" s="1"/>
  <c r="AT486" i="1" s="1"/>
  <c r="AS486" i="1" s="1"/>
  <c r="AR486" i="1" s="1"/>
  <c r="AQ486" i="1" s="1"/>
  <c r="AP486" i="1" s="1"/>
  <c r="AO486" i="1" s="1"/>
  <c r="AN486" i="1" s="1"/>
  <c r="AM486" i="1" s="1"/>
  <c r="AL486" i="1" s="1"/>
  <c r="Q486" i="1"/>
  <c r="S486" i="1"/>
  <c r="E487" i="1"/>
  <c r="F487" i="1" s="1"/>
  <c r="G487" i="1" s="1"/>
  <c r="Q487" i="1"/>
  <c r="S487" i="1"/>
  <c r="E488" i="1"/>
  <c r="Q488" i="1"/>
  <c r="S488" i="1"/>
  <c r="E489" i="1"/>
  <c r="F489" i="1" s="1"/>
  <c r="Q489" i="1"/>
  <c r="S489" i="1"/>
  <c r="E490" i="1"/>
  <c r="F490" i="1" s="1"/>
  <c r="Q490" i="1"/>
  <c r="S490" i="1"/>
  <c r="E491" i="1"/>
  <c r="F491" i="1" s="1"/>
  <c r="Q491" i="1"/>
  <c r="S491" i="1"/>
  <c r="E492" i="1"/>
  <c r="F492" i="1" s="1"/>
  <c r="Q492" i="1"/>
  <c r="S492" i="1"/>
  <c r="E493" i="1"/>
  <c r="Q493" i="1"/>
  <c r="S493" i="1"/>
  <c r="E494" i="1"/>
  <c r="Q494" i="1"/>
  <c r="S494" i="1"/>
  <c r="E495" i="1"/>
  <c r="F495" i="1" s="1"/>
  <c r="Q495" i="1"/>
  <c r="S495" i="1"/>
  <c r="E496" i="1"/>
  <c r="F496" i="1" s="1"/>
  <c r="Q496" i="1"/>
  <c r="S496" i="1"/>
  <c r="E497" i="1"/>
  <c r="F497" i="1" s="1"/>
  <c r="Q497" i="1"/>
  <c r="S497" i="1"/>
  <c r="E498" i="1"/>
  <c r="F498" i="1" s="1"/>
  <c r="Q498" i="1"/>
  <c r="S498" i="1"/>
  <c r="E499" i="1"/>
  <c r="Q499" i="1"/>
  <c r="S499" i="1"/>
  <c r="E500" i="1"/>
  <c r="Q500" i="1"/>
  <c r="S500" i="1"/>
  <c r="E501" i="1"/>
  <c r="F501" i="1" s="1"/>
  <c r="Q501" i="1"/>
  <c r="S501" i="1"/>
  <c r="E502" i="1"/>
  <c r="Q502" i="1"/>
  <c r="S502" i="1"/>
  <c r="E503" i="1"/>
  <c r="F503" i="1" s="1"/>
  <c r="Q503" i="1"/>
  <c r="S503" i="1"/>
  <c r="E504" i="1"/>
  <c r="Q504" i="1"/>
  <c r="S504" i="1"/>
  <c r="E505" i="1"/>
  <c r="F505" i="1" s="1"/>
  <c r="Q505" i="1"/>
  <c r="S505" i="1"/>
  <c r="E506" i="1"/>
  <c r="F506" i="1" s="1"/>
  <c r="Z506" i="1" s="1"/>
  <c r="Q506" i="1"/>
  <c r="S506" i="1"/>
  <c r="E507" i="1"/>
  <c r="F507" i="1" s="1"/>
  <c r="Q507" i="1"/>
  <c r="S507" i="1"/>
  <c r="E508" i="1"/>
  <c r="F508" i="1" s="1"/>
  <c r="Z508" i="1" s="1"/>
  <c r="Q508" i="1"/>
  <c r="S508" i="1"/>
  <c r="E509" i="1"/>
  <c r="Q509" i="1"/>
  <c r="S509" i="1"/>
  <c r="E510" i="1"/>
  <c r="F510" i="1" s="1"/>
  <c r="Z510" i="1" s="1"/>
  <c r="Q510" i="1"/>
  <c r="S510" i="1"/>
  <c r="E511" i="1"/>
  <c r="F511" i="1" s="1"/>
  <c r="Z511" i="1" s="1"/>
  <c r="Q511" i="1"/>
  <c r="S511" i="1"/>
  <c r="E512" i="1"/>
  <c r="Q512" i="1"/>
  <c r="S512" i="1"/>
  <c r="E513" i="1"/>
  <c r="F513" i="1" s="1"/>
  <c r="AU513" i="1" s="1"/>
  <c r="Q513" i="1"/>
  <c r="S513" i="1"/>
  <c r="E514" i="1"/>
  <c r="Q514" i="1"/>
  <c r="S514" i="1"/>
  <c r="E515" i="1"/>
  <c r="F515" i="1" s="1"/>
  <c r="Q515" i="1"/>
  <c r="S515" i="1"/>
  <c r="E516" i="1"/>
  <c r="F516" i="1" s="1"/>
  <c r="G516" i="1" s="1"/>
  <c r="Q516" i="1"/>
  <c r="S516" i="1"/>
  <c r="E517" i="1"/>
  <c r="Q517" i="1"/>
  <c r="S517" i="1"/>
  <c r="E518" i="1"/>
  <c r="F518" i="1" s="1"/>
  <c r="Q518" i="1"/>
  <c r="S518" i="1"/>
  <c r="E519" i="1"/>
  <c r="F519" i="1" s="1"/>
  <c r="Q519" i="1"/>
  <c r="S519" i="1"/>
  <c r="E520" i="1"/>
  <c r="F520" i="1" s="1"/>
  <c r="Q520" i="1"/>
  <c r="S520" i="1"/>
  <c r="E521" i="1"/>
  <c r="F521" i="1" s="1"/>
  <c r="Q521" i="1"/>
  <c r="S521" i="1"/>
  <c r="E522" i="1"/>
  <c r="F522" i="1" s="1"/>
  <c r="G522" i="1" s="1"/>
  <c r="Q522" i="1"/>
  <c r="S522" i="1"/>
  <c r="E523" i="1"/>
  <c r="F523" i="1" s="1"/>
  <c r="Q523" i="1"/>
  <c r="S523" i="1"/>
  <c r="E524" i="1"/>
  <c r="Q524" i="1"/>
  <c r="S524" i="1"/>
  <c r="E525" i="1"/>
  <c r="Q525" i="1"/>
  <c r="S525" i="1"/>
  <c r="E526" i="1"/>
  <c r="F526" i="1" s="1"/>
  <c r="Q526" i="1"/>
  <c r="S526" i="1"/>
  <c r="E527" i="1"/>
  <c r="F527" i="1" s="1"/>
  <c r="Z527" i="1" s="1"/>
  <c r="Q527" i="1"/>
  <c r="S527" i="1"/>
  <c r="E528" i="1"/>
  <c r="F528" i="1"/>
  <c r="Q528" i="1"/>
  <c r="S528" i="1"/>
  <c r="E529" i="1"/>
  <c r="F529" i="1" s="1"/>
  <c r="Q529" i="1"/>
  <c r="S529" i="1"/>
  <c r="E530" i="1"/>
  <c r="F530" i="1" s="1"/>
  <c r="AU530" i="1" s="1"/>
  <c r="Q530" i="1"/>
  <c r="S530" i="1"/>
  <c r="E531" i="1"/>
  <c r="F531" i="1" s="1"/>
  <c r="Q531" i="1"/>
  <c r="S531" i="1"/>
  <c r="E532" i="1"/>
  <c r="F532" i="1" s="1"/>
  <c r="Q532" i="1"/>
  <c r="S532" i="1"/>
  <c r="E533" i="1"/>
  <c r="F533" i="1" s="1"/>
  <c r="Q533" i="1"/>
  <c r="S533" i="1"/>
  <c r="E534" i="1"/>
  <c r="F534" i="1"/>
  <c r="Q534" i="1"/>
  <c r="S534" i="1"/>
  <c r="E535" i="1"/>
  <c r="F535" i="1" s="1"/>
  <c r="Q535" i="1"/>
  <c r="S535" i="1"/>
  <c r="E536" i="1"/>
  <c r="Q536" i="1"/>
  <c r="S536" i="1"/>
  <c r="E537" i="1"/>
  <c r="F537" i="1" s="1"/>
  <c r="Q537" i="1"/>
  <c r="S537" i="1"/>
  <c r="E538" i="1"/>
  <c r="F538" i="1" s="1"/>
  <c r="Z538" i="1" s="1"/>
  <c r="Q538" i="1"/>
  <c r="S538" i="1"/>
  <c r="E539" i="1"/>
  <c r="F539" i="1" s="1"/>
  <c r="Q539" i="1"/>
  <c r="S539" i="1"/>
  <c r="E540" i="1"/>
  <c r="F540" i="1" s="1"/>
  <c r="Q540" i="1"/>
  <c r="S540" i="1"/>
  <c r="E541" i="1"/>
  <c r="F541" i="1" s="1"/>
  <c r="Q541" i="1"/>
  <c r="S541" i="1"/>
  <c r="E542" i="1"/>
  <c r="F542" i="1"/>
  <c r="Q542" i="1"/>
  <c r="S542" i="1"/>
  <c r="E543" i="1"/>
  <c r="F543" i="1" s="1"/>
  <c r="Q543" i="1"/>
  <c r="S543" i="1"/>
  <c r="E544" i="1"/>
  <c r="F544" i="1" s="1"/>
  <c r="Q544" i="1"/>
  <c r="S544" i="1"/>
  <c r="E545" i="1"/>
  <c r="F545" i="1" s="1"/>
  <c r="Q545" i="1"/>
  <c r="S545" i="1"/>
  <c r="E546" i="1"/>
  <c r="F546" i="1" s="1"/>
  <c r="Q546" i="1"/>
  <c r="S546" i="1"/>
  <c r="E547" i="1"/>
  <c r="F547" i="1" s="1"/>
  <c r="Q547" i="1"/>
  <c r="S547" i="1"/>
  <c r="E548" i="1"/>
  <c r="F548" i="1" s="1"/>
  <c r="Q548" i="1"/>
  <c r="S548" i="1"/>
  <c r="E549" i="1"/>
  <c r="F549" i="1" s="1"/>
  <c r="G549" i="1" s="1"/>
  <c r="Q549" i="1"/>
  <c r="S549" i="1"/>
  <c r="E550" i="1"/>
  <c r="Q550" i="1"/>
  <c r="S550" i="1"/>
  <c r="E551" i="1"/>
  <c r="F551" i="1" s="1"/>
  <c r="G551" i="1" s="1"/>
  <c r="I551" i="1" s="1"/>
  <c r="Q551" i="1"/>
  <c r="S551" i="1"/>
  <c r="E552" i="1"/>
  <c r="Q552" i="1"/>
  <c r="S552" i="1"/>
  <c r="E553" i="1"/>
  <c r="F553" i="1" s="1"/>
  <c r="Q553" i="1"/>
  <c r="S553" i="1"/>
  <c r="E554" i="1"/>
  <c r="F554" i="1" s="1"/>
  <c r="Q554" i="1"/>
  <c r="S554" i="1"/>
  <c r="E555" i="1"/>
  <c r="F555" i="1" s="1"/>
  <c r="Z555" i="1" s="1"/>
  <c r="Q555" i="1"/>
  <c r="S555" i="1"/>
  <c r="E556" i="1"/>
  <c r="F556" i="1" s="1"/>
  <c r="Q556" i="1"/>
  <c r="S556" i="1"/>
  <c r="E557" i="1"/>
  <c r="Q557" i="1"/>
  <c r="S557" i="1"/>
  <c r="E558" i="1"/>
  <c r="Q558" i="1"/>
  <c r="S558" i="1"/>
  <c r="E559" i="1"/>
  <c r="F559" i="1" s="1"/>
  <c r="G559" i="1" s="1"/>
  <c r="Q559" i="1"/>
  <c r="S559" i="1"/>
  <c r="E560" i="1"/>
  <c r="F560" i="1" s="1"/>
  <c r="Q560" i="1"/>
  <c r="S560" i="1"/>
  <c r="E561" i="1"/>
  <c r="F561" i="1" s="1"/>
  <c r="G561" i="1" s="1"/>
  <c r="Q561" i="1"/>
  <c r="S561" i="1"/>
  <c r="E562" i="1"/>
  <c r="F562" i="1" s="1"/>
  <c r="Q562" i="1"/>
  <c r="S562" i="1"/>
  <c r="E563" i="1"/>
  <c r="F563" i="1" s="1"/>
  <c r="Z563" i="1" s="1"/>
  <c r="Q563" i="1"/>
  <c r="S563" i="1"/>
  <c r="E564" i="1"/>
  <c r="F564" i="1" s="1"/>
  <c r="G564" i="1" s="1"/>
  <c r="AF564" i="1" s="1"/>
  <c r="Q564" i="1"/>
  <c r="S564" i="1"/>
  <c r="E565" i="1"/>
  <c r="F565" i="1" s="1"/>
  <c r="Q565" i="1"/>
  <c r="S565" i="1"/>
  <c r="E566" i="1"/>
  <c r="F566" i="1" s="1"/>
  <c r="G566" i="1" s="1"/>
  <c r="AC566" i="1" s="1"/>
  <c r="Q566" i="1"/>
  <c r="S566" i="1"/>
  <c r="E567" i="1"/>
  <c r="F567" i="1" s="1"/>
  <c r="G567" i="1" s="1"/>
  <c r="Q567" i="1"/>
  <c r="S567" i="1"/>
  <c r="E568" i="1"/>
  <c r="Q568" i="1"/>
  <c r="S568" i="1"/>
  <c r="E569" i="1"/>
  <c r="Q569" i="1"/>
  <c r="S569" i="1"/>
  <c r="E570" i="1"/>
  <c r="F570" i="1" s="1"/>
  <c r="G570" i="1" s="1"/>
  <c r="Q570" i="1"/>
  <c r="S570" i="1"/>
  <c r="E571" i="1"/>
  <c r="F571" i="1" s="1"/>
  <c r="Q571" i="1"/>
  <c r="S571" i="1"/>
  <c r="E572" i="1"/>
  <c r="F572" i="1" s="1"/>
  <c r="Q572" i="1"/>
  <c r="S572" i="1"/>
  <c r="E573" i="1"/>
  <c r="F573" i="1" s="1"/>
  <c r="AU573" i="1" s="1"/>
  <c r="Q573" i="1"/>
  <c r="S573" i="1"/>
  <c r="E574" i="1"/>
  <c r="F574" i="1"/>
  <c r="G574" i="1" s="1"/>
  <c r="AC574" i="1" s="1"/>
  <c r="Q574" i="1"/>
  <c r="S574" i="1"/>
  <c r="E575" i="1"/>
  <c r="F575" i="1" s="1"/>
  <c r="Q575" i="1"/>
  <c r="S575" i="1"/>
  <c r="E576" i="1"/>
  <c r="Q576" i="1"/>
  <c r="S576" i="1"/>
  <c r="E577" i="1"/>
  <c r="F577" i="1" s="1"/>
  <c r="Z577" i="1" s="1"/>
  <c r="Q577" i="1"/>
  <c r="S577" i="1"/>
  <c r="E578" i="1"/>
  <c r="F578" i="1" s="1"/>
  <c r="Q578" i="1"/>
  <c r="S578" i="1"/>
  <c r="E579" i="1"/>
  <c r="F579" i="1"/>
  <c r="G579" i="1" s="1"/>
  <c r="Q579" i="1"/>
  <c r="S579" i="1"/>
  <c r="E580" i="1"/>
  <c r="F580" i="1" s="1"/>
  <c r="Q580" i="1"/>
  <c r="S580" i="1"/>
  <c r="E581" i="1"/>
  <c r="Q581" i="1"/>
  <c r="S581" i="1"/>
  <c r="E582" i="1"/>
  <c r="F582" i="1" s="1"/>
  <c r="Q582" i="1"/>
  <c r="S582" i="1"/>
  <c r="E583" i="1"/>
  <c r="Q583" i="1"/>
  <c r="S583" i="1"/>
  <c r="E584" i="1"/>
  <c r="F584" i="1" s="1"/>
  <c r="G584" i="1" s="1"/>
  <c r="Q584" i="1"/>
  <c r="S584" i="1"/>
  <c r="E585" i="1"/>
  <c r="F585" i="1" s="1"/>
  <c r="Z585" i="1" s="1"/>
  <c r="Q585" i="1"/>
  <c r="S585" i="1"/>
  <c r="E586" i="1"/>
  <c r="F586" i="1" s="1"/>
  <c r="Q586" i="1"/>
  <c r="S586" i="1"/>
  <c r="E587" i="1"/>
  <c r="F587" i="1" s="1"/>
  <c r="Q587" i="1"/>
  <c r="S587" i="1"/>
  <c r="E588" i="1"/>
  <c r="F588" i="1" s="1"/>
  <c r="Z588" i="1" s="1"/>
  <c r="G588" i="1"/>
  <c r="Q588" i="1"/>
  <c r="S588" i="1"/>
  <c r="E589" i="1"/>
  <c r="F589" i="1" s="1"/>
  <c r="Q589" i="1"/>
  <c r="S589" i="1"/>
  <c r="E590" i="1"/>
  <c r="Q590" i="1"/>
  <c r="S590" i="1"/>
  <c r="E591" i="1"/>
  <c r="F591" i="1" s="1"/>
  <c r="Q591" i="1"/>
  <c r="S591" i="1"/>
  <c r="E592" i="1"/>
  <c r="Q592" i="1"/>
  <c r="S592" i="1"/>
  <c r="E593" i="1"/>
  <c r="Q593" i="1"/>
  <c r="S593" i="1"/>
  <c r="E594" i="1"/>
  <c r="F594" i="1" s="1"/>
  <c r="G594" i="1" s="1"/>
  <c r="Q594" i="1"/>
  <c r="S594" i="1"/>
  <c r="E595" i="1"/>
  <c r="F595" i="1" s="1"/>
  <c r="G595" i="1" s="1"/>
  <c r="Q595" i="1"/>
  <c r="S595" i="1"/>
  <c r="E596" i="1"/>
  <c r="F596" i="1" s="1"/>
  <c r="Q596" i="1"/>
  <c r="S596" i="1"/>
  <c r="E597" i="1"/>
  <c r="F597" i="1" s="1"/>
  <c r="Z597" i="1" s="1"/>
  <c r="Q597" i="1"/>
  <c r="S597" i="1"/>
  <c r="E598" i="1"/>
  <c r="Q598" i="1"/>
  <c r="S598" i="1"/>
  <c r="E599" i="1"/>
  <c r="Q599" i="1"/>
  <c r="S599" i="1"/>
  <c r="E600" i="1"/>
  <c r="F600" i="1" s="1"/>
  <c r="Q600" i="1"/>
  <c r="S600" i="1"/>
  <c r="E601" i="1"/>
  <c r="F601" i="1" s="1"/>
  <c r="Q601" i="1"/>
  <c r="S601" i="1"/>
  <c r="E602" i="1"/>
  <c r="F602" i="1" s="1"/>
  <c r="Q602" i="1"/>
  <c r="S602" i="1"/>
  <c r="E603" i="1"/>
  <c r="F603" i="1" s="1"/>
  <c r="Q603" i="1"/>
  <c r="S603" i="1"/>
  <c r="E604" i="1"/>
  <c r="Q604" i="1"/>
  <c r="S604" i="1"/>
  <c r="E605" i="1"/>
  <c r="F605" i="1" s="1"/>
  <c r="Q605" i="1"/>
  <c r="S605" i="1"/>
  <c r="E606" i="1"/>
  <c r="Q606" i="1"/>
  <c r="S606" i="1"/>
  <c r="E607" i="1"/>
  <c r="F607" i="1" s="1"/>
  <c r="Z607" i="1" s="1"/>
  <c r="Q607" i="1"/>
  <c r="S607" i="1"/>
  <c r="E608" i="1"/>
  <c r="F608" i="1" s="1"/>
  <c r="AU608" i="1" s="1"/>
  <c r="Q608" i="1"/>
  <c r="S608" i="1"/>
  <c r="E609" i="1"/>
  <c r="F609" i="1"/>
  <c r="AU609" i="1" s="1"/>
  <c r="Q609" i="1"/>
  <c r="S609" i="1"/>
  <c r="E610" i="1"/>
  <c r="F610" i="1" s="1"/>
  <c r="Z610" i="1" s="1"/>
  <c r="Q610" i="1"/>
  <c r="S610" i="1"/>
  <c r="E611" i="1"/>
  <c r="Q611" i="1"/>
  <c r="S611" i="1"/>
  <c r="E612" i="1"/>
  <c r="F612" i="1" s="1"/>
  <c r="G612" i="1" s="1"/>
  <c r="Q612" i="1"/>
  <c r="S612" i="1"/>
  <c r="E613" i="1"/>
  <c r="F613" i="1" s="1"/>
  <c r="AU613" i="1" s="1"/>
  <c r="Q613" i="1"/>
  <c r="S613" i="1"/>
  <c r="E614" i="1"/>
  <c r="F614" i="1" s="1"/>
  <c r="Z614" i="1" s="1"/>
  <c r="Q614" i="1"/>
  <c r="S614" i="1"/>
  <c r="AC614" i="1"/>
  <c r="E615" i="1"/>
  <c r="F615" i="1" s="1"/>
  <c r="Q615" i="1"/>
  <c r="S615" i="1"/>
  <c r="E616" i="1"/>
  <c r="F616" i="1" s="1"/>
  <c r="G616" i="1" s="1"/>
  <c r="Q616" i="1"/>
  <c r="S616" i="1"/>
  <c r="E617" i="1"/>
  <c r="F617" i="1" s="1"/>
  <c r="Q617" i="1"/>
  <c r="S617" i="1"/>
  <c r="E618" i="1"/>
  <c r="Q618" i="1"/>
  <c r="S618" i="1"/>
  <c r="E619" i="1"/>
  <c r="F619" i="1" s="1"/>
  <c r="G619" i="1" s="1"/>
  <c r="Q619" i="1"/>
  <c r="S619" i="1"/>
  <c r="E620" i="1"/>
  <c r="F620" i="1"/>
  <c r="Q620" i="1"/>
  <c r="S620" i="1"/>
  <c r="E621" i="1"/>
  <c r="F621" i="1" s="1"/>
  <c r="Q621" i="1"/>
  <c r="S621" i="1"/>
  <c r="E622" i="1"/>
  <c r="F622" i="1" s="1"/>
  <c r="Q622" i="1"/>
  <c r="S622" i="1"/>
  <c r="E623" i="1"/>
  <c r="F623" i="1" s="1"/>
  <c r="Q623" i="1"/>
  <c r="S623" i="1"/>
  <c r="E624" i="1"/>
  <c r="F624" i="1" s="1"/>
  <c r="Q624" i="1"/>
  <c r="S624" i="1"/>
  <c r="E625" i="1"/>
  <c r="Q625" i="1"/>
  <c r="S625" i="1"/>
  <c r="E626" i="1"/>
  <c r="Q626" i="1"/>
  <c r="S626" i="1"/>
  <c r="E627" i="1"/>
  <c r="F627" i="1" s="1"/>
  <c r="Z627" i="1" s="1"/>
  <c r="Q627" i="1"/>
  <c r="S627" i="1"/>
  <c r="E628" i="1"/>
  <c r="F628" i="1" s="1"/>
  <c r="AU628" i="1" s="1"/>
  <c r="Q628" i="1"/>
  <c r="S628" i="1"/>
  <c r="E629" i="1"/>
  <c r="F629" i="1" s="1"/>
  <c r="AU629" i="1" s="1"/>
  <c r="Q629" i="1"/>
  <c r="S629" i="1"/>
  <c r="E630" i="1"/>
  <c r="F630" i="1" s="1"/>
  <c r="Q630" i="1"/>
  <c r="S630" i="1"/>
  <c r="E631" i="1"/>
  <c r="F631" i="1" s="1"/>
  <c r="Q631" i="1"/>
  <c r="S631" i="1"/>
  <c r="E632" i="1"/>
  <c r="Q632" i="1"/>
  <c r="S632" i="1"/>
  <c r="E633" i="1"/>
  <c r="F633" i="1" s="1"/>
  <c r="Z633" i="1" s="1"/>
  <c r="Q633" i="1"/>
  <c r="S633" i="1"/>
  <c r="E634" i="1"/>
  <c r="Q634" i="1"/>
  <c r="S634" i="1"/>
  <c r="E635" i="1"/>
  <c r="F635" i="1" s="1"/>
  <c r="Q635" i="1"/>
  <c r="S635" i="1"/>
  <c r="E636" i="1"/>
  <c r="F636" i="1" s="1"/>
  <c r="Z636" i="1" s="1"/>
  <c r="Q636" i="1"/>
  <c r="S636" i="1"/>
  <c r="E637" i="1"/>
  <c r="F637" i="1" s="1"/>
  <c r="Q637" i="1"/>
  <c r="S637" i="1"/>
  <c r="E638" i="1"/>
  <c r="F638" i="1" s="1"/>
  <c r="Z638" i="1" s="1"/>
  <c r="Q638" i="1"/>
  <c r="S638" i="1"/>
  <c r="E639" i="1"/>
  <c r="Q639" i="1"/>
  <c r="S639" i="1"/>
  <c r="E640" i="1"/>
  <c r="F640" i="1" s="1"/>
  <c r="Q640" i="1"/>
  <c r="S640" i="1"/>
  <c r="E641" i="1"/>
  <c r="Q641" i="1"/>
  <c r="S641" i="1"/>
  <c r="E642" i="1"/>
  <c r="Q642" i="1"/>
  <c r="S642" i="1"/>
  <c r="E643" i="1"/>
  <c r="F643" i="1" s="1"/>
  <c r="Q643" i="1"/>
  <c r="S643" i="1"/>
  <c r="E644" i="1"/>
  <c r="F644" i="1" s="1"/>
  <c r="Z644" i="1" s="1"/>
  <c r="Q644" i="1"/>
  <c r="S644" i="1"/>
  <c r="E645" i="1"/>
  <c r="F645" i="1"/>
  <c r="Z645" i="1" s="1"/>
  <c r="Q645" i="1"/>
  <c r="S645" i="1"/>
  <c r="E646" i="1"/>
  <c r="F646" i="1" s="1"/>
  <c r="Q646" i="1"/>
  <c r="S646" i="1"/>
  <c r="E647" i="1"/>
  <c r="F647" i="1" s="1"/>
  <c r="Q647" i="1"/>
  <c r="S647" i="1"/>
  <c r="E648" i="1"/>
  <c r="Q648" i="1"/>
  <c r="S648" i="1"/>
  <c r="E649" i="1"/>
  <c r="F649" i="1" s="1"/>
  <c r="U649" i="1" s="1"/>
  <c r="Q649" i="1"/>
  <c r="AB649" i="1"/>
  <c r="AC649" i="1"/>
  <c r="AD649" i="1"/>
  <c r="AF649" i="1"/>
  <c r="E650" i="1"/>
  <c r="F650" i="1" s="1"/>
  <c r="Q650" i="1"/>
  <c r="S650" i="1"/>
  <c r="E651" i="1"/>
  <c r="Q651" i="1"/>
  <c r="S651" i="1"/>
  <c r="E652" i="1"/>
  <c r="F652" i="1" s="1"/>
  <c r="Q652" i="1"/>
  <c r="S652" i="1"/>
  <c r="E653" i="1"/>
  <c r="F653" i="1" s="1"/>
  <c r="Q653" i="1"/>
  <c r="S653" i="1"/>
  <c r="E654" i="1"/>
  <c r="F654" i="1" s="1"/>
  <c r="G654" i="1" s="1"/>
  <c r="Q654" i="1"/>
  <c r="S654" i="1"/>
  <c r="E655" i="1"/>
  <c r="F655" i="1" s="1"/>
  <c r="G655" i="1" s="1"/>
  <c r="Q655" i="1"/>
  <c r="S655" i="1"/>
  <c r="E656" i="1"/>
  <c r="F656" i="1" s="1"/>
  <c r="Q656" i="1"/>
  <c r="S656" i="1"/>
  <c r="E657" i="1"/>
  <c r="F657" i="1" s="1"/>
  <c r="Q657" i="1"/>
  <c r="S657" i="1"/>
  <c r="E658" i="1"/>
  <c r="F658" i="1" s="1"/>
  <c r="Q658" i="1"/>
  <c r="S658" i="1"/>
  <c r="E659" i="1"/>
  <c r="F659" i="1" s="1"/>
  <c r="Q659" i="1"/>
  <c r="S659" i="1"/>
  <c r="E660" i="1"/>
  <c r="F660" i="1"/>
  <c r="Q660" i="1"/>
  <c r="S660" i="1"/>
  <c r="E661" i="1"/>
  <c r="Q661" i="1"/>
  <c r="S661" i="1"/>
  <c r="E662" i="1"/>
  <c r="F662" i="1" s="1"/>
  <c r="Q662" i="1"/>
  <c r="S662" i="1"/>
  <c r="E663" i="1"/>
  <c r="F663" i="1" s="1"/>
  <c r="G663" i="1" s="1"/>
  <c r="Q663" i="1"/>
  <c r="S663" i="1"/>
  <c r="E664" i="1"/>
  <c r="Q664" i="1"/>
  <c r="S664" i="1"/>
  <c r="E666" i="1"/>
  <c r="F666" i="1"/>
  <c r="G666" i="1" s="1"/>
  <c r="K666" i="1" s="1"/>
  <c r="Q666" i="1"/>
  <c r="S666" i="1"/>
  <c r="E667" i="1"/>
  <c r="Q667" i="1"/>
  <c r="S667" i="1"/>
  <c r="E665" i="1"/>
  <c r="F665" i="1" s="1"/>
  <c r="Q665" i="1"/>
  <c r="S665" i="1"/>
  <c r="E668" i="1"/>
  <c r="F668" i="1" s="1"/>
  <c r="Q668" i="1"/>
  <c r="S668" i="1"/>
  <c r="E669" i="1"/>
  <c r="F669" i="1" s="1"/>
  <c r="G669" i="1" s="1"/>
  <c r="Q669" i="1"/>
  <c r="S669" i="1"/>
  <c r="E670" i="1"/>
  <c r="F670" i="1" s="1"/>
  <c r="G670" i="1" s="1"/>
  <c r="Q670" i="1"/>
  <c r="S670" i="1"/>
  <c r="E671" i="1"/>
  <c r="F671" i="1" s="1"/>
  <c r="Q671" i="1"/>
  <c r="S671" i="1"/>
  <c r="E672" i="1"/>
  <c r="F672" i="1" s="1"/>
  <c r="Q672" i="1"/>
  <c r="S672" i="1"/>
  <c r="E673" i="1"/>
  <c r="F673" i="1" s="1"/>
  <c r="Q673" i="1"/>
  <c r="S673" i="1"/>
  <c r="E674" i="1"/>
  <c r="F674" i="1" s="1"/>
  <c r="Q674" i="1"/>
  <c r="S674" i="1"/>
  <c r="E675" i="1"/>
  <c r="F675" i="1" s="1"/>
  <c r="G675" i="1" s="1"/>
  <c r="K675" i="1" s="1"/>
  <c r="Q675" i="1"/>
  <c r="S675" i="1"/>
  <c r="E676" i="1"/>
  <c r="F676" i="1" s="1"/>
  <c r="Q676" i="1"/>
  <c r="S676" i="1"/>
  <c r="A11" i="2"/>
  <c r="B11" i="2"/>
  <c r="C11" i="2"/>
  <c r="D11" i="2"/>
  <c r="G11" i="2"/>
  <c r="H11" i="2"/>
  <c r="A12" i="2"/>
  <c r="C12" i="2"/>
  <c r="E12" i="2"/>
  <c r="D12" i="2"/>
  <c r="G12" i="2"/>
  <c r="H12" i="2"/>
  <c r="B12" i="2"/>
  <c r="A13" i="2"/>
  <c r="C13" i="2"/>
  <c r="E13" i="2"/>
  <c r="D13" i="2"/>
  <c r="G13" i="2"/>
  <c r="H13" i="2"/>
  <c r="B13" i="2"/>
  <c r="A14" i="2"/>
  <c r="B14" i="2"/>
  <c r="D14" i="2"/>
  <c r="G14" i="2"/>
  <c r="C14" i="2"/>
  <c r="H14" i="2"/>
  <c r="A15" i="2"/>
  <c r="B15" i="2"/>
  <c r="C15" i="2"/>
  <c r="E15" i="2"/>
  <c r="D15" i="2"/>
  <c r="G15" i="2"/>
  <c r="H15" i="2"/>
  <c r="A16" i="2"/>
  <c r="B16" i="2"/>
  <c r="C16" i="2"/>
  <c r="E16" i="2"/>
  <c r="D16" i="2"/>
  <c r="G16" i="2"/>
  <c r="H16" i="2"/>
  <c r="A17" i="2"/>
  <c r="C17" i="2"/>
  <c r="D17" i="2"/>
  <c r="E17" i="2"/>
  <c r="G17" i="2"/>
  <c r="H17" i="2"/>
  <c r="B17" i="2"/>
  <c r="A18" i="2"/>
  <c r="B18" i="2"/>
  <c r="D18" i="2"/>
  <c r="E18" i="2"/>
  <c r="G18" i="2"/>
  <c r="C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C21" i="2"/>
  <c r="D21" i="2"/>
  <c r="E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D27" i="2"/>
  <c r="G27" i="2"/>
  <c r="C27" i="2"/>
  <c r="E27" i="2"/>
  <c r="H27" i="2"/>
  <c r="B27" i="2"/>
  <c r="A28" i="2"/>
  <c r="B28" i="2"/>
  <c r="D28" i="2"/>
  <c r="G28" i="2"/>
  <c r="C28" i="2"/>
  <c r="H28" i="2"/>
  <c r="A29" i="2"/>
  <c r="C29" i="2"/>
  <c r="E29" i="2"/>
  <c r="D29" i="2"/>
  <c r="G29" i="2"/>
  <c r="H29" i="2"/>
  <c r="B29" i="2"/>
  <c r="A30" i="2"/>
  <c r="B30" i="2"/>
  <c r="D30" i="2"/>
  <c r="E30" i="2"/>
  <c r="G30" i="2"/>
  <c r="C30" i="2"/>
  <c r="H30" i="2"/>
  <c r="A31" i="2"/>
  <c r="D31" i="2"/>
  <c r="G31" i="2"/>
  <c r="C31" i="2"/>
  <c r="H31" i="2"/>
  <c r="B31" i="2"/>
  <c r="A32" i="2"/>
  <c r="C32" i="2"/>
  <c r="E32" i="2"/>
  <c r="D32" i="2"/>
  <c r="G32" i="2"/>
  <c r="H32" i="2"/>
  <c r="B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C37" i="2"/>
  <c r="E37" i="2"/>
  <c r="D37" i="2"/>
  <c r="G37" i="2"/>
  <c r="H37" i="2"/>
  <c r="B37" i="2"/>
  <c r="A38" i="2"/>
  <c r="B38" i="2"/>
  <c r="D38" i="2"/>
  <c r="E38" i="2"/>
  <c r="G38" i="2"/>
  <c r="C38" i="2"/>
  <c r="H38" i="2"/>
  <c r="A39" i="2"/>
  <c r="B39" i="2"/>
  <c r="C39" i="2"/>
  <c r="E39" i="2"/>
  <c r="D39" i="2"/>
  <c r="G39" i="2"/>
  <c r="H39" i="2"/>
  <c r="A40" i="2"/>
  <c r="D40" i="2"/>
  <c r="G40" i="2"/>
  <c r="C40" i="2"/>
  <c r="E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C44" i="2"/>
  <c r="D44" i="2"/>
  <c r="G44" i="2"/>
  <c r="H44" i="2"/>
  <c r="B44" i="2"/>
  <c r="A45" i="2"/>
  <c r="C45" i="2"/>
  <c r="D45" i="2"/>
  <c r="G45" i="2"/>
  <c r="H45" i="2"/>
  <c r="B45" i="2"/>
  <c r="A46" i="2"/>
  <c r="B46" i="2"/>
  <c r="D46" i="2"/>
  <c r="G46" i="2"/>
  <c r="C46" i="2"/>
  <c r="E46" i="2"/>
  <c r="H46" i="2"/>
  <c r="A47" i="2"/>
  <c r="B47" i="2"/>
  <c r="C47" i="2"/>
  <c r="E47" i="2"/>
  <c r="D47" i="2"/>
  <c r="G47" i="2"/>
  <c r="H47" i="2"/>
  <c r="A48" i="2"/>
  <c r="B48" i="2"/>
  <c r="C48" i="2"/>
  <c r="D48" i="2"/>
  <c r="G48" i="2"/>
  <c r="H48" i="2"/>
  <c r="A49" i="2"/>
  <c r="C49" i="2"/>
  <c r="D49" i="2"/>
  <c r="E49" i="2"/>
  <c r="G49" i="2"/>
  <c r="H49" i="2"/>
  <c r="B49" i="2"/>
  <c r="A50" i="2"/>
  <c r="B50" i="2"/>
  <c r="D50" i="2"/>
  <c r="E50" i="2"/>
  <c r="G50" i="2"/>
  <c r="C50" i="2"/>
  <c r="H50" i="2"/>
  <c r="A51" i="2"/>
  <c r="B51" i="2"/>
  <c r="C51" i="2"/>
  <c r="E51" i="2"/>
  <c r="D51" i="2"/>
  <c r="G51" i="2"/>
  <c r="H51" i="2"/>
  <c r="A52" i="2"/>
  <c r="B52" i="2"/>
  <c r="C52" i="2"/>
  <c r="D52" i="2"/>
  <c r="G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D55" i="2"/>
  <c r="G55" i="2"/>
  <c r="C55" i="2"/>
  <c r="E55" i="2"/>
  <c r="H55" i="2"/>
  <c r="B55" i="2"/>
  <c r="A56" i="2"/>
  <c r="B56" i="2"/>
  <c r="C56" i="2"/>
  <c r="E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E58" i="2"/>
  <c r="H58" i="2"/>
  <c r="A59" i="2"/>
  <c r="D59" i="2"/>
  <c r="G59" i="2"/>
  <c r="C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E62" i="2"/>
  <c r="G62" i="2"/>
  <c r="C62" i="2"/>
  <c r="H62" i="2"/>
  <c r="A63" i="2"/>
  <c r="D63" i="2"/>
  <c r="G63" i="2"/>
  <c r="C63" i="2"/>
  <c r="E63" i="2"/>
  <c r="H63" i="2"/>
  <c r="B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D67" i="2"/>
  <c r="G67" i="2"/>
  <c r="C67" i="2"/>
  <c r="E67" i="2"/>
  <c r="H67" i="2"/>
  <c r="B67" i="2"/>
  <c r="A68" i="2"/>
  <c r="D68" i="2"/>
  <c r="G68" i="2"/>
  <c r="C68" i="2"/>
  <c r="E68" i="2"/>
  <c r="H68" i="2"/>
  <c r="B68" i="2"/>
  <c r="A69" i="2"/>
  <c r="C69" i="2"/>
  <c r="E69" i="2"/>
  <c r="D69" i="2"/>
  <c r="G69" i="2"/>
  <c r="H69" i="2"/>
  <c r="B69" i="2"/>
  <c r="A70" i="2"/>
  <c r="B70" i="2"/>
  <c r="C70" i="2"/>
  <c r="E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E72" i="2"/>
  <c r="D72" i="2"/>
  <c r="G72" i="2"/>
  <c r="H72" i="2"/>
  <c r="A73" i="2"/>
  <c r="D73" i="2"/>
  <c r="G73" i="2"/>
  <c r="C73" i="2"/>
  <c r="H73" i="2"/>
  <c r="B73" i="2"/>
  <c r="A74" i="2"/>
  <c r="D74" i="2"/>
  <c r="G74" i="2"/>
  <c r="C74" i="2"/>
  <c r="H74" i="2"/>
  <c r="B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B77" i="2"/>
  <c r="C77" i="2"/>
  <c r="D77" i="2"/>
  <c r="G77" i="2"/>
  <c r="H77" i="2"/>
  <c r="A78" i="2"/>
  <c r="B78" i="2"/>
  <c r="C78" i="2"/>
  <c r="D78" i="2"/>
  <c r="G78" i="2"/>
  <c r="H78" i="2"/>
  <c r="A79" i="2"/>
  <c r="B79" i="2"/>
  <c r="C79" i="2"/>
  <c r="D79" i="2"/>
  <c r="G79" i="2"/>
  <c r="H79" i="2"/>
  <c r="A80" i="2"/>
  <c r="B80" i="2"/>
  <c r="C80" i="2"/>
  <c r="E80" i="2"/>
  <c r="D80" i="2"/>
  <c r="G80" i="2"/>
  <c r="H80" i="2"/>
  <c r="A81" i="2"/>
  <c r="D81" i="2"/>
  <c r="G81" i="2"/>
  <c r="C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D84" i="2"/>
  <c r="G84" i="2"/>
  <c r="C84" i="2"/>
  <c r="H84" i="2"/>
  <c r="B84" i="2"/>
  <c r="A85" i="2"/>
  <c r="B85" i="2"/>
  <c r="C85" i="2"/>
  <c r="E85" i="2"/>
  <c r="D85" i="2"/>
  <c r="G85" i="2"/>
  <c r="H85" i="2"/>
  <c r="A86" i="2"/>
  <c r="B86" i="2"/>
  <c r="C86" i="2"/>
  <c r="E86" i="2"/>
  <c r="D86" i="2"/>
  <c r="G86" i="2"/>
  <c r="H86" i="2"/>
  <c r="A87" i="2"/>
  <c r="B87" i="2"/>
  <c r="C87" i="2"/>
  <c r="D87" i="2"/>
  <c r="G87" i="2"/>
  <c r="H87" i="2"/>
  <c r="A88" i="2"/>
  <c r="B88" i="2"/>
  <c r="C88" i="2"/>
  <c r="D88" i="2"/>
  <c r="G88" i="2"/>
  <c r="H88" i="2"/>
  <c r="A89" i="2"/>
  <c r="D89" i="2"/>
  <c r="E89" i="2"/>
  <c r="G89" i="2"/>
  <c r="C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H92" i="2"/>
  <c r="B92" i="2"/>
  <c r="A93" i="2"/>
  <c r="B93" i="2"/>
  <c r="C93" i="2"/>
  <c r="E93" i="2"/>
  <c r="D93" i="2"/>
  <c r="G93" i="2"/>
  <c r="H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E96" i="2"/>
  <c r="D96" i="2"/>
  <c r="G96" i="2"/>
  <c r="H96" i="2"/>
  <c r="A97" i="2"/>
  <c r="D97" i="2"/>
  <c r="G97" i="2"/>
  <c r="C97" i="2"/>
  <c r="H97" i="2"/>
  <c r="B97" i="2"/>
  <c r="A98" i="2"/>
  <c r="D98" i="2"/>
  <c r="G98" i="2"/>
  <c r="C98" i="2"/>
  <c r="E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E100" i="2"/>
  <c r="H100" i="2"/>
  <c r="B100" i="2"/>
  <c r="A101" i="2"/>
  <c r="B101" i="2"/>
  <c r="C101" i="2"/>
  <c r="E101" i="2"/>
  <c r="D101" i="2"/>
  <c r="G101" i="2"/>
  <c r="H101" i="2"/>
  <c r="A102" i="2"/>
  <c r="B102" i="2"/>
  <c r="C102" i="2"/>
  <c r="D102" i="2"/>
  <c r="G102" i="2"/>
  <c r="H102" i="2"/>
  <c r="A103" i="2"/>
  <c r="B103" i="2"/>
  <c r="C103" i="2"/>
  <c r="D103" i="2"/>
  <c r="G103" i="2"/>
  <c r="H103" i="2"/>
  <c r="A104" i="2"/>
  <c r="B104" i="2"/>
  <c r="C104" i="2"/>
  <c r="E104" i="2"/>
  <c r="D104" i="2"/>
  <c r="G104" i="2"/>
  <c r="H104" i="2"/>
  <c r="A105" i="2"/>
  <c r="D105" i="2"/>
  <c r="G105" i="2"/>
  <c r="C105" i="2"/>
  <c r="E105" i="2"/>
  <c r="H105" i="2"/>
  <c r="B105" i="2"/>
  <c r="A106" i="2"/>
  <c r="D106" i="2"/>
  <c r="G106" i="2"/>
  <c r="C106" i="2"/>
  <c r="E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H108" i="2"/>
  <c r="B108" i="2"/>
  <c r="A109" i="2"/>
  <c r="B109" i="2"/>
  <c r="C109" i="2"/>
  <c r="E109" i="2"/>
  <c r="D109" i="2"/>
  <c r="G109" i="2"/>
  <c r="H109" i="2"/>
  <c r="A110" i="2"/>
  <c r="B110" i="2"/>
  <c r="C110" i="2"/>
  <c r="E110" i="2"/>
  <c r="D110" i="2"/>
  <c r="G110" i="2"/>
  <c r="H110" i="2"/>
  <c r="A111" i="2"/>
  <c r="B111" i="2"/>
  <c r="C111" i="2"/>
  <c r="E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C120" i="2"/>
  <c r="E120" i="2"/>
  <c r="D120" i="2"/>
  <c r="G120" i="2"/>
  <c r="H120" i="2"/>
  <c r="A121" i="2"/>
  <c r="D121" i="2"/>
  <c r="E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E124" i="2"/>
  <c r="H124" i="2"/>
  <c r="B124" i="2"/>
  <c r="A125" i="2"/>
  <c r="B125" i="2"/>
  <c r="C125" i="2"/>
  <c r="D125" i="2"/>
  <c r="G125" i="2"/>
  <c r="H125" i="2"/>
  <c r="A126" i="2"/>
  <c r="B126" i="2"/>
  <c r="C126" i="2"/>
  <c r="E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E128" i="2"/>
  <c r="D128" i="2"/>
  <c r="G128" i="2"/>
  <c r="H128" i="2"/>
  <c r="A129" i="2"/>
  <c r="D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E131" i="2"/>
  <c r="H131" i="2"/>
  <c r="B131" i="2"/>
  <c r="A132" i="2"/>
  <c r="D132" i="2"/>
  <c r="G132" i="2"/>
  <c r="C132" i="2"/>
  <c r="E132" i="2"/>
  <c r="H132" i="2"/>
  <c r="B132" i="2"/>
  <c r="A133" i="2"/>
  <c r="B133" i="2"/>
  <c r="C133" i="2"/>
  <c r="E133" i="2"/>
  <c r="D133" i="2"/>
  <c r="G133" i="2"/>
  <c r="H133" i="2"/>
  <c r="A134" i="2"/>
  <c r="B134" i="2"/>
  <c r="C134" i="2"/>
  <c r="E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E136" i="2"/>
  <c r="D136" i="2"/>
  <c r="G136" i="2"/>
  <c r="H136" i="2"/>
  <c r="A137" i="2"/>
  <c r="D137" i="2"/>
  <c r="G137" i="2"/>
  <c r="C137" i="2"/>
  <c r="E137" i="2"/>
  <c r="H137" i="2"/>
  <c r="B137" i="2"/>
  <c r="A138" i="2"/>
  <c r="D138" i="2"/>
  <c r="G138" i="2"/>
  <c r="C138" i="2"/>
  <c r="E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B141" i="2"/>
  <c r="C141" i="2"/>
  <c r="D141" i="2"/>
  <c r="G141" i="2"/>
  <c r="H141" i="2"/>
  <c r="A142" i="2"/>
  <c r="B142" i="2"/>
  <c r="C142" i="2"/>
  <c r="E142" i="2"/>
  <c r="D142" i="2"/>
  <c r="G142" i="2"/>
  <c r="H142" i="2"/>
  <c r="A143" i="2"/>
  <c r="B143" i="2"/>
  <c r="C143" i="2"/>
  <c r="E143" i="2"/>
  <c r="D143" i="2"/>
  <c r="G143" i="2"/>
  <c r="H143" i="2"/>
  <c r="A144" i="2"/>
  <c r="B144" i="2"/>
  <c r="C144" i="2"/>
  <c r="E144" i="2"/>
  <c r="D144" i="2"/>
  <c r="G144" i="2"/>
  <c r="H144" i="2"/>
  <c r="A145" i="2"/>
  <c r="D145" i="2"/>
  <c r="E145" i="2"/>
  <c r="G145" i="2"/>
  <c r="C145" i="2"/>
  <c r="H145" i="2"/>
  <c r="B145" i="2"/>
  <c r="A146" i="2"/>
  <c r="D146" i="2"/>
  <c r="G146" i="2"/>
  <c r="C146" i="2"/>
  <c r="E146" i="2"/>
  <c r="H146" i="2"/>
  <c r="B146" i="2"/>
  <c r="A147" i="2"/>
  <c r="D147" i="2"/>
  <c r="G147" i="2"/>
  <c r="C147" i="2"/>
  <c r="E147" i="2"/>
  <c r="H147" i="2"/>
  <c r="B147" i="2"/>
  <c r="A148" i="2"/>
  <c r="D148" i="2"/>
  <c r="G148" i="2"/>
  <c r="C148" i="2"/>
  <c r="H148" i="2"/>
  <c r="B148" i="2"/>
  <c r="A149" i="2"/>
  <c r="B149" i="2"/>
  <c r="C149" i="2"/>
  <c r="D149" i="2"/>
  <c r="G149" i="2"/>
  <c r="H149" i="2"/>
  <c r="A150" i="2"/>
  <c r="B150" i="2"/>
  <c r="C150" i="2"/>
  <c r="E150" i="2"/>
  <c r="D150" i="2"/>
  <c r="G150" i="2"/>
  <c r="H150" i="2"/>
  <c r="A151" i="2"/>
  <c r="B151" i="2"/>
  <c r="C151" i="2"/>
  <c r="E151" i="2"/>
  <c r="D151" i="2"/>
  <c r="G151" i="2"/>
  <c r="H151" i="2"/>
  <c r="A152" i="2"/>
  <c r="B152" i="2"/>
  <c r="C152" i="2"/>
  <c r="E152" i="2"/>
  <c r="D152" i="2"/>
  <c r="G152" i="2"/>
  <c r="H152" i="2"/>
  <c r="A153" i="2"/>
  <c r="D153" i="2"/>
  <c r="E153" i="2"/>
  <c r="G153" i="2"/>
  <c r="C153" i="2"/>
  <c r="H153" i="2"/>
  <c r="B153" i="2"/>
  <c r="A154" i="2"/>
  <c r="D154" i="2"/>
  <c r="G154" i="2"/>
  <c r="C154" i="2"/>
  <c r="H154" i="2"/>
  <c r="B154" i="2"/>
  <c r="A155" i="2"/>
  <c r="D155" i="2"/>
  <c r="G155" i="2"/>
  <c r="C155" i="2"/>
  <c r="E155" i="2"/>
  <c r="H155" i="2"/>
  <c r="B155" i="2"/>
  <c r="A156" i="2"/>
  <c r="D156" i="2"/>
  <c r="G156" i="2"/>
  <c r="C156" i="2"/>
  <c r="E156" i="2"/>
  <c r="H156" i="2"/>
  <c r="B156" i="2"/>
  <c r="A157" i="2"/>
  <c r="B157" i="2"/>
  <c r="C157" i="2"/>
  <c r="E157" i="2"/>
  <c r="D157" i="2"/>
  <c r="G157" i="2"/>
  <c r="H157" i="2"/>
  <c r="A158" i="2"/>
  <c r="B158" i="2"/>
  <c r="C158" i="2"/>
  <c r="E158" i="2"/>
  <c r="D158" i="2"/>
  <c r="G158" i="2"/>
  <c r="H158" i="2"/>
  <c r="A159" i="2"/>
  <c r="B159" i="2"/>
  <c r="C159" i="2"/>
  <c r="D159" i="2"/>
  <c r="G159" i="2"/>
  <c r="H159" i="2"/>
  <c r="A160" i="2"/>
  <c r="B160" i="2"/>
  <c r="C160" i="2"/>
  <c r="D160" i="2"/>
  <c r="G160" i="2"/>
  <c r="H160" i="2"/>
  <c r="A161" i="2"/>
  <c r="D161" i="2"/>
  <c r="G161" i="2"/>
  <c r="C161" i="2"/>
  <c r="E161" i="2"/>
  <c r="H161" i="2"/>
  <c r="B161" i="2"/>
  <c r="A162" i="2"/>
  <c r="D162" i="2"/>
  <c r="G162" i="2"/>
  <c r="C162" i="2"/>
  <c r="E162" i="2"/>
  <c r="H162" i="2"/>
  <c r="B162" i="2"/>
  <c r="A163" i="2"/>
  <c r="D163" i="2"/>
  <c r="G163" i="2"/>
  <c r="C163" i="2"/>
  <c r="E163" i="2"/>
  <c r="H163" i="2"/>
  <c r="B163" i="2"/>
  <c r="A164" i="2"/>
  <c r="D164" i="2"/>
  <c r="G164" i="2"/>
  <c r="C164" i="2"/>
  <c r="H164" i="2"/>
  <c r="B164" i="2"/>
  <c r="A165" i="2"/>
  <c r="B165" i="2"/>
  <c r="C165" i="2"/>
  <c r="D165" i="2"/>
  <c r="G165" i="2"/>
  <c r="H165" i="2"/>
  <c r="A166" i="2"/>
  <c r="B166" i="2"/>
  <c r="C166" i="2"/>
  <c r="E166" i="2"/>
  <c r="D166" i="2"/>
  <c r="G166" i="2"/>
  <c r="H166" i="2"/>
  <c r="A167" i="2"/>
  <c r="B167" i="2"/>
  <c r="C167" i="2"/>
  <c r="D167" i="2"/>
  <c r="G167" i="2"/>
  <c r="H167" i="2"/>
  <c r="A168" i="2"/>
  <c r="B168" i="2"/>
  <c r="C168" i="2"/>
  <c r="E168" i="2"/>
  <c r="D168" i="2"/>
  <c r="G168" i="2"/>
  <c r="H168" i="2"/>
  <c r="A169" i="2"/>
  <c r="D169" i="2"/>
  <c r="G169" i="2"/>
  <c r="C169" i="2"/>
  <c r="E169" i="2"/>
  <c r="H169" i="2"/>
  <c r="B169" i="2"/>
  <c r="A170" i="2"/>
  <c r="D170" i="2"/>
  <c r="G170" i="2"/>
  <c r="C170" i="2"/>
  <c r="E170" i="2"/>
  <c r="H170" i="2"/>
  <c r="B170" i="2"/>
  <c r="A171" i="2"/>
  <c r="D171" i="2"/>
  <c r="G171" i="2"/>
  <c r="C171" i="2"/>
  <c r="E171" i="2"/>
  <c r="H171" i="2"/>
  <c r="B171" i="2"/>
  <c r="A172" i="2"/>
  <c r="D172" i="2"/>
  <c r="G172" i="2"/>
  <c r="C172" i="2"/>
  <c r="H172" i="2"/>
  <c r="B172" i="2"/>
  <c r="A173" i="2"/>
  <c r="B173" i="2"/>
  <c r="C173" i="2"/>
  <c r="E173" i="2"/>
  <c r="D173" i="2"/>
  <c r="G173" i="2"/>
  <c r="H173" i="2"/>
  <c r="A174" i="2"/>
  <c r="B174" i="2"/>
  <c r="C174" i="2"/>
  <c r="E174" i="2"/>
  <c r="D174" i="2"/>
  <c r="G174" i="2"/>
  <c r="H174" i="2"/>
  <c r="A175" i="2"/>
  <c r="B175" i="2"/>
  <c r="C175" i="2"/>
  <c r="E175" i="2"/>
  <c r="D175" i="2"/>
  <c r="G175" i="2"/>
  <c r="H175" i="2"/>
  <c r="A176" i="2"/>
  <c r="B176" i="2"/>
  <c r="C176" i="2"/>
  <c r="D176" i="2"/>
  <c r="G176" i="2"/>
  <c r="H176" i="2"/>
  <c r="A177" i="2"/>
  <c r="D177" i="2"/>
  <c r="E177" i="2"/>
  <c r="G177" i="2"/>
  <c r="C177" i="2"/>
  <c r="H177" i="2"/>
  <c r="B177" i="2"/>
  <c r="A178" i="2"/>
  <c r="D178" i="2"/>
  <c r="G178" i="2"/>
  <c r="C178" i="2"/>
  <c r="H178" i="2"/>
  <c r="B178" i="2"/>
  <c r="A179" i="2"/>
  <c r="D179" i="2"/>
  <c r="G179" i="2"/>
  <c r="C179" i="2"/>
  <c r="E179" i="2"/>
  <c r="H179" i="2"/>
  <c r="B179" i="2"/>
  <c r="A180" i="2"/>
  <c r="D180" i="2"/>
  <c r="G180" i="2"/>
  <c r="C180" i="2"/>
  <c r="H180" i="2"/>
  <c r="B180" i="2"/>
  <c r="A181" i="2"/>
  <c r="B181" i="2"/>
  <c r="C181" i="2"/>
  <c r="E181" i="2"/>
  <c r="D181" i="2"/>
  <c r="G181" i="2"/>
  <c r="H181" i="2"/>
  <c r="A182" i="2"/>
  <c r="B182" i="2"/>
  <c r="C182" i="2"/>
  <c r="E182" i="2"/>
  <c r="D182" i="2"/>
  <c r="G182" i="2"/>
  <c r="H182" i="2"/>
  <c r="A183" i="2"/>
  <c r="B183" i="2"/>
  <c r="C183" i="2"/>
  <c r="E183" i="2"/>
  <c r="D183" i="2"/>
  <c r="G183" i="2"/>
  <c r="H183" i="2"/>
  <c r="A184" i="2"/>
  <c r="B184" i="2"/>
  <c r="C184" i="2"/>
  <c r="E184" i="2"/>
  <c r="D184" i="2"/>
  <c r="G184" i="2"/>
  <c r="H184" i="2"/>
  <c r="A185" i="2"/>
  <c r="D185" i="2"/>
  <c r="G185" i="2"/>
  <c r="C185" i="2"/>
  <c r="H185" i="2"/>
  <c r="B185" i="2"/>
  <c r="A186" i="2"/>
  <c r="D186" i="2"/>
  <c r="G186" i="2"/>
  <c r="C186" i="2"/>
  <c r="H186" i="2"/>
  <c r="B186" i="2"/>
  <c r="A187" i="2"/>
  <c r="D187" i="2"/>
  <c r="G187" i="2"/>
  <c r="C187" i="2"/>
  <c r="E187" i="2"/>
  <c r="H187" i="2"/>
  <c r="B187" i="2"/>
  <c r="A188" i="2"/>
  <c r="D188" i="2"/>
  <c r="G188" i="2"/>
  <c r="C188" i="2"/>
  <c r="E188" i="2"/>
  <c r="H188" i="2"/>
  <c r="B188" i="2"/>
  <c r="A189" i="2"/>
  <c r="B189" i="2"/>
  <c r="C189" i="2"/>
  <c r="E189" i="2"/>
  <c r="D189" i="2"/>
  <c r="G189" i="2"/>
  <c r="H189" i="2"/>
  <c r="A190" i="2"/>
  <c r="B190" i="2"/>
  <c r="C190" i="2"/>
  <c r="E190" i="2"/>
  <c r="D190" i="2"/>
  <c r="G190" i="2"/>
  <c r="H190" i="2"/>
  <c r="A191" i="2"/>
  <c r="B191" i="2"/>
  <c r="C191" i="2"/>
  <c r="E191" i="2"/>
  <c r="D191" i="2"/>
  <c r="G191" i="2"/>
  <c r="H191" i="2"/>
  <c r="A192" i="2"/>
  <c r="B192" i="2"/>
  <c r="C192" i="2"/>
  <c r="E192" i="2"/>
  <c r="D192" i="2"/>
  <c r="G192" i="2"/>
  <c r="H192" i="2"/>
  <c r="A193" i="2"/>
  <c r="D193" i="2"/>
  <c r="G193" i="2"/>
  <c r="C193" i="2"/>
  <c r="E193" i="2"/>
  <c r="H193" i="2"/>
  <c r="B193" i="2"/>
  <c r="A194" i="2"/>
  <c r="D194" i="2"/>
  <c r="G194" i="2"/>
  <c r="C194" i="2"/>
  <c r="E194" i="2"/>
  <c r="H194" i="2"/>
  <c r="B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B197" i="2"/>
  <c r="C197" i="2"/>
  <c r="D197" i="2"/>
  <c r="G197" i="2"/>
  <c r="H197" i="2"/>
  <c r="A198" i="2"/>
  <c r="B198" i="2"/>
  <c r="C198" i="2"/>
  <c r="E198" i="2"/>
  <c r="D198" i="2"/>
  <c r="G198" i="2"/>
  <c r="H198" i="2"/>
  <c r="A199" i="2"/>
  <c r="B199" i="2"/>
  <c r="C199" i="2"/>
  <c r="E199" i="2"/>
  <c r="D199" i="2"/>
  <c r="G199" i="2"/>
  <c r="H199" i="2"/>
  <c r="A200" i="2"/>
  <c r="B200" i="2"/>
  <c r="C200" i="2"/>
  <c r="E200" i="2"/>
  <c r="D200" i="2"/>
  <c r="G200" i="2"/>
  <c r="H200" i="2"/>
  <c r="A201" i="2"/>
  <c r="D201" i="2"/>
  <c r="G201" i="2"/>
  <c r="C201" i="2"/>
  <c r="E201" i="2"/>
  <c r="H201" i="2"/>
  <c r="B201" i="2"/>
  <c r="A202" i="2"/>
  <c r="D202" i="2"/>
  <c r="G202" i="2"/>
  <c r="C202" i="2"/>
  <c r="E202" i="2"/>
  <c r="H202" i="2"/>
  <c r="B202" i="2"/>
  <c r="A203" i="2"/>
  <c r="D203" i="2"/>
  <c r="G203" i="2"/>
  <c r="C203" i="2"/>
  <c r="E203" i="2"/>
  <c r="H203" i="2"/>
  <c r="B203" i="2"/>
  <c r="A204" i="2"/>
  <c r="D204" i="2"/>
  <c r="G204" i="2"/>
  <c r="C204" i="2"/>
  <c r="E204" i="2"/>
  <c r="H204" i="2"/>
  <c r="B204" i="2"/>
  <c r="A205" i="2"/>
  <c r="B205" i="2"/>
  <c r="C205" i="2"/>
  <c r="E205" i="2"/>
  <c r="D205" i="2"/>
  <c r="G205" i="2"/>
  <c r="H205" i="2"/>
  <c r="A206" i="2"/>
  <c r="B206" i="2"/>
  <c r="C206" i="2"/>
  <c r="E206" i="2"/>
  <c r="D206" i="2"/>
  <c r="G206" i="2"/>
  <c r="H206" i="2"/>
  <c r="A207" i="2"/>
  <c r="B207" i="2"/>
  <c r="C207" i="2"/>
  <c r="E207" i="2"/>
  <c r="D207" i="2"/>
  <c r="G207" i="2"/>
  <c r="H207" i="2"/>
  <c r="A208" i="2"/>
  <c r="B208" i="2"/>
  <c r="C208" i="2"/>
  <c r="E208" i="2"/>
  <c r="D208" i="2"/>
  <c r="G208" i="2"/>
  <c r="H208" i="2"/>
  <c r="A209" i="2"/>
  <c r="D209" i="2"/>
  <c r="E209" i="2"/>
  <c r="G209" i="2"/>
  <c r="C209" i="2"/>
  <c r="H209" i="2"/>
  <c r="B209" i="2"/>
  <c r="A210" i="2"/>
  <c r="D210" i="2"/>
  <c r="G210" i="2"/>
  <c r="C210" i="2"/>
  <c r="E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E212" i="2"/>
  <c r="H212" i="2"/>
  <c r="B212" i="2"/>
  <c r="A213" i="2"/>
  <c r="B213" i="2"/>
  <c r="C213" i="2"/>
  <c r="D213" i="2"/>
  <c r="G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E216" i="2"/>
  <c r="D216" i="2"/>
  <c r="G216" i="2"/>
  <c r="H216" i="2"/>
  <c r="A217" i="2"/>
  <c r="D217" i="2"/>
  <c r="G217" i="2"/>
  <c r="C217" i="2"/>
  <c r="H217" i="2"/>
  <c r="B217" i="2"/>
  <c r="A218" i="2"/>
  <c r="D218" i="2"/>
  <c r="G218" i="2"/>
  <c r="C218" i="2"/>
  <c r="H218" i="2"/>
  <c r="B218" i="2"/>
  <c r="A219" i="2"/>
  <c r="D219" i="2"/>
  <c r="G219" i="2"/>
  <c r="C219" i="2"/>
  <c r="E219" i="2"/>
  <c r="H219" i="2"/>
  <c r="B219" i="2"/>
  <c r="A220" i="2"/>
  <c r="D220" i="2"/>
  <c r="G220" i="2"/>
  <c r="C220" i="2"/>
  <c r="E220" i="2"/>
  <c r="H220" i="2"/>
  <c r="B220" i="2"/>
  <c r="A221" i="2"/>
  <c r="B221" i="2"/>
  <c r="C221" i="2"/>
  <c r="E221" i="2"/>
  <c r="D221" i="2"/>
  <c r="G221" i="2"/>
  <c r="H221" i="2"/>
  <c r="A222" i="2"/>
  <c r="B222" i="2"/>
  <c r="C222" i="2"/>
  <c r="E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E224" i="2"/>
  <c r="D224" i="2"/>
  <c r="G224" i="2"/>
  <c r="H224" i="2"/>
  <c r="A225" i="2"/>
  <c r="D225" i="2"/>
  <c r="G225" i="2"/>
  <c r="C225" i="2"/>
  <c r="E225" i="2"/>
  <c r="H225" i="2"/>
  <c r="B225" i="2"/>
  <c r="A226" i="2"/>
  <c r="D226" i="2"/>
  <c r="G226" i="2"/>
  <c r="C226" i="2"/>
  <c r="E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E228" i="2"/>
  <c r="H228" i="2"/>
  <c r="B228" i="2"/>
  <c r="A229" i="2"/>
  <c r="B229" i="2"/>
  <c r="C229" i="2"/>
  <c r="E229" i="2"/>
  <c r="D229" i="2"/>
  <c r="G229" i="2"/>
  <c r="H229" i="2"/>
  <c r="A230" i="2"/>
  <c r="B230" i="2"/>
  <c r="C230" i="2"/>
  <c r="E230" i="2"/>
  <c r="D230" i="2"/>
  <c r="G230" i="2"/>
  <c r="H230" i="2"/>
  <c r="A231" i="2"/>
  <c r="B231" i="2"/>
  <c r="C231" i="2"/>
  <c r="D231" i="2"/>
  <c r="G231" i="2"/>
  <c r="H231" i="2"/>
  <c r="A232" i="2"/>
  <c r="B232" i="2"/>
  <c r="C232" i="2"/>
  <c r="E232" i="2"/>
  <c r="D232" i="2"/>
  <c r="G232" i="2"/>
  <c r="H232" i="2"/>
  <c r="A233" i="2"/>
  <c r="D233" i="2"/>
  <c r="G233" i="2"/>
  <c r="C233" i="2"/>
  <c r="H233" i="2"/>
  <c r="B233" i="2"/>
  <c r="A234" i="2"/>
  <c r="D234" i="2"/>
  <c r="G234" i="2"/>
  <c r="C234" i="2"/>
  <c r="E234" i="2"/>
  <c r="H234" i="2"/>
  <c r="B234" i="2"/>
  <c r="A235" i="2"/>
  <c r="D235" i="2"/>
  <c r="G235" i="2"/>
  <c r="C235" i="2"/>
  <c r="E235" i="2"/>
  <c r="H235" i="2"/>
  <c r="B235" i="2"/>
  <c r="A236" i="2"/>
  <c r="D236" i="2"/>
  <c r="G236" i="2"/>
  <c r="C236" i="2"/>
  <c r="E236" i="2"/>
  <c r="H236" i="2"/>
  <c r="B236" i="2"/>
  <c r="A237" i="2"/>
  <c r="B237" i="2"/>
  <c r="C237" i="2"/>
  <c r="E237" i="2"/>
  <c r="D237" i="2"/>
  <c r="G237" i="2"/>
  <c r="H237" i="2"/>
  <c r="A238" i="2"/>
  <c r="B238" i="2"/>
  <c r="C238" i="2"/>
  <c r="E238" i="2"/>
  <c r="D238" i="2"/>
  <c r="G238" i="2"/>
  <c r="H238" i="2"/>
  <c r="A239" i="2"/>
  <c r="B239" i="2"/>
  <c r="C239" i="2"/>
  <c r="D239" i="2"/>
  <c r="G239" i="2"/>
  <c r="H239" i="2"/>
  <c r="A240" i="2"/>
  <c r="B240" i="2"/>
  <c r="C240" i="2"/>
  <c r="E240" i="2"/>
  <c r="D240" i="2"/>
  <c r="G240" i="2"/>
  <c r="H240" i="2"/>
  <c r="A241" i="2"/>
  <c r="D241" i="2"/>
  <c r="G241" i="2"/>
  <c r="C241" i="2"/>
  <c r="H241" i="2"/>
  <c r="B241" i="2"/>
  <c r="A242" i="2"/>
  <c r="D242" i="2"/>
  <c r="G242" i="2"/>
  <c r="C242" i="2"/>
  <c r="E242" i="2"/>
  <c r="H242" i="2"/>
  <c r="B242" i="2"/>
  <c r="A243" i="2"/>
  <c r="D243" i="2"/>
  <c r="G243" i="2"/>
  <c r="C243" i="2"/>
  <c r="E243" i="2"/>
  <c r="H243" i="2"/>
  <c r="B243" i="2"/>
  <c r="A244" i="2"/>
  <c r="D244" i="2"/>
  <c r="G244" i="2"/>
  <c r="C244" i="2"/>
  <c r="E244" i="2"/>
  <c r="H244" i="2"/>
  <c r="B244" i="2"/>
  <c r="A245" i="2"/>
  <c r="B245" i="2"/>
  <c r="C245" i="2"/>
  <c r="E245" i="2"/>
  <c r="D245" i="2"/>
  <c r="G245" i="2"/>
  <c r="H245" i="2"/>
  <c r="A246" i="2"/>
  <c r="B246" i="2"/>
  <c r="C246" i="2"/>
  <c r="D246" i="2"/>
  <c r="G246" i="2"/>
  <c r="H246" i="2"/>
  <c r="A247" i="2"/>
  <c r="B247" i="2"/>
  <c r="C247" i="2"/>
  <c r="D247" i="2"/>
  <c r="G247" i="2"/>
  <c r="H247" i="2"/>
  <c r="A248" i="2"/>
  <c r="B248" i="2"/>
  <c r="C248" i="2"/>
  <c r="E248" i="2"/>
  <c r="D248" i="2"/>
  <c r="G248" i="2"/>
  <c r="H248" i="2"/>
  <c r="A249" i="2"/>
  <c r="D249" i="2"/>
  <c r="G249" i="2"/>
  <c r="C249" i="2"/>
  <c r="H249" i="2"/>
  <c r="B249" i="2"/>
  <c r="A250" i="2"/>
  <c r="D250" i="2"/>
  <c r="G250" i="2"/>
  <c r="C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C253" i="2"/>
  <c r="E253" i="2"/>
  <c r="D253" i="2"/>
  <c r="G253" i="2"/>
  <c r="H253" i="2"/>
  <c r="A254" i="2"/>
  <c r="B254" i="2"/>
  <c r="C254" i="2"/>
  <c r="E254" i="2"/>
  <c r="D254" i="2"/>
  <c r="G254" i="2"/>
  <c r="H254" i="2"/>
  <c r="A255" i="2"/>
  <c r="B255" i="2"/>
  <c r="C255" i="2"/>
  <c r="D255" i="2"/>
  <c r="G255" i="2"/>
  <c r="H255" i="2"/>
  <c r="A256" i="2"/>
  <c r="B256" i="2"/>
  <c r="C256" i="2"/>
  <c r="E256" i="2"/>
  <c r="D256" i="2"/>
  <c r="G256" i="2"/>
  <c r="H256" i="2"/>
  <c r="A257" i="2"/>
  <c r="D257" i="2"/>
  <c r="E257" i="2"/>
  <c r="G257" i="2"/>
  <c r="C257" i="2"/>
  <c r="H257" i="2"/>
  <c r="B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C261" i="2"/>
  <c r="E261" i="2"/>
  <c r="D261" i="2"/>
  <c r="G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B264" i="2"/>
  <c r="C264" i="2"/>
  <c r="D264" i="2"/>
  <c r="G264" i="2"/>
  <c r="H264" i="2"/>
  <c r="A265" i="2"/>
  <c r="D265" i="2"/>
  <c r="G265" i="2"/>
  <c r="C265" i="2"/>
  <c r="E265" i="2"/>
  <c r="H265" i="2"/>
  <c r="B265" i="2"/>
  <c r="A266" i="2"/>
  <c r="D266" i="2"/>
  <c r="G266" i="2"/>
  <c r="C266" i="2"/>
  <c r="H266" i="2"/>
  <c r="B266" i="2"/>
  <c r="A267" i="2"/>
  <c r="D267" i="2"/>
  <c r="G267" i="2"/>
  <c r="C267" i="2"/>
  <c r="E267" i="2"/>
  <c r="H267" i="2"/>
  <c r="B267" i="2"/>
  <c r="A268" i="2"/>
  <c r="D268" i="2"/>
  <c r="G268" i="2"/>
  <c r="C268" i="2"/>
  <c r="E268" i="2"/>
  <c r="H268" i="2"/>
  <c r="B268" i="2"/>
  <c r="A269" i="2"/>
  <c r="B269" i="2"/>
  <c r="C269" i="2"/>
  <c r="E269" i="2"/>
  <c r="D269" i="2"/>
  <c r="G269" i="2"/>
  <c r="H269" i="2"/>
  <c r="A270" i="2"/>
  <c r="B270" i="2"/>
  <c r="C270" i="2"/>
  <c r="E270" i="2"/>
  <c r="D270" i="2"/>
  <c r="G270" i="2"/>
  <c r="H270" i="2"/>
  <c r="A271" i="2"/>
  <c r="B271" i="2"/>
  <c r="C271" i="2"/>
  <c r="D271" i="2"/>
  <c r="G271" i="2"/>
  <c r="H271" i="2"/>
  <c r="A272" i="2"/>
  <c r="B272" i="2"/>
  <c r="C272" i="2"/>
  <c r="E272" i="2"/>
  <c r="D272" i="2"/>
  <c r="G272" i="2"/>
  <c r="H272" i="2"/>
  <c r="A273" i="2"/>
  <c r="D273" i="2"/>
  <c r="G273" i="2"/>
  <c r="C273" i="2"/>
  <c r="H273" i="2"/>
  <c r="B273" i="2"/>
  <c r="A274" i="2"/>
  <c r="D274" i="2"/>
  <c r="G274" i="2"/>
  <c r="C274" i="2"/>
  <c r="E274" i="2"/>
  <c r="H274" i="2"/>
  <c r="B274" i="2"/>
  <c r="A275" i="2"/>
  <c r="D275" i="2"/>
  <c r="G275" i="2"/>
  <c r="C275" i="2"/>
  <c r="H275" i="2"/>
  <c r="B275" i="2"/>
  <c r="A276" i="2"/>
  <c r="D276" i="2"/>
  <c r="G276" i="2"/>
  <c r="C276" i="2"/>
  <c r="E276" i="2"/>
  <c r="H276" i="2"/>
  <c r="B276" i="2"/>
  <c r="A277" i="2"/>
  <c r="B277" i="2"/>
  <c r="C277" i="2"/>
  <c r="E277" i="2"/>
  <c r="D277" i="2"/>
  <c r="G277" i="2"/>
  <c r="H277" i="2"/>
  <c r="A278" i="2"/>
  <c r="B278" i="2"/>
  <c r="C278" i="2"/>
  <c r="E278" i="2"/>
  <c r="D278" i="2"/>
  <c r="G278" i="2"/>
  <c r="H278" i="2"/>
  <c r="A279" i="2"/>
  <c r="B279" i="2"/>
  <c r="C279" i="2"/>
  <c r="D279" i="2"/>
  <c r="G279" i="2"/>
  <c r="H279" i="2"/>
  <c r="A280" i="2"/>
  <c r="B280" i="2"/>
  <c r="C280" i="2"/>
  <c r="D280" i="2"/>
  <c r="G280" i="2"/>
  <c r="H280" i="2"/>
  <c r="A281" i="2"/>
  <c r="D281" i="2"/>
  <c r="E281" i="2"/>
  <c r="G281" i="2"/>
  <c r="C281" i="2"/>
  <c r="H281" i="2"/>
  <c r="B281" i="2"/>
  <c r="A282" i="2"/>
  <c r="D282" i="2"/>
  <c r="G282" i="2"/>
  <c r="C282" i="2"/>
  <c r="E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C285" i="2"/>
  <c r="E285" i="2"/>
  <c r="D285" i="2"/>
  <c r="G285" i="2"/>
  <c r="H285" i="2"/>
  <c r="A286" i="2"/>
  <c r="B286" i="2"/>
  <c r="C286" i="2"/>
  <c r="D286" i="2"/>
  <c r="G286" i="2"/>
  <c r="H286" i="2"/>
  <c r="A287" i="2"/>
  <c r="B287" i="2"/>
  <c r="C287" i="2"/>
  <c r="E287" i="2"/>
  <c r="D287" i="2"/>
  <c r="G287" i="2"/>
  <c r="H287" i="2"/>
  <c r="A288" i="2"/>
  <c r="B288" i="2"/>
  <c r="C288" i="2"/>
  <c r="E288" i="2"/>
  <c r="D288" i="2"/>
  <c r="G288" i="2"/>
  <c r="H288" i="2"/>
  <c r="A289" i="2"/>
  <c r="D289" i="2"/>
  <c r="G289" i="2"/>
  <c r="C289" i="2"/>
  <c r="E289" i="2"/>
  <c r="H289" i="2"/>
  <c r="B289" i="2"/>
  <c r="A290" i="2"/>
  <c r="D290" i="2"/>
  <c r="G290" i="2"/>
  <c r="C290" i="2"/>
  <c r="E290" i="2"/>
  <c r="H290" i="2"/>
  <c r="B290" i="2"/>
  <c r="A291" i="2"/>
  <c r="D291" i="2"/>
  <c r="G291" i="2"/>
  <c r="C291" i="2"/>
  <c r="H291" i="2"/>
  <c r="B291" i="2"/>
  <c r="A292" i="2"/>
  <c r="D292" i="2"/>
  <c r="G292" i="2"/>
  <c r="C292" i="2"/>
  <c r="E292" i="2"/>
  <c r="H292" i="2"/>
  <c r="B292" i="2"/>
  <c r="A293" i="2"/>
  <c r="B293" i="2"/>
  <c r="C293" i="2"/>
  <c r="E293" i="2"/>
  <c r="D293" i="2"/>
  <c r="G293" i="2"/>
  <c r="H293" i="2"/>
  <c r="A294" i="2"/>
  <c r="B294" i="2"/>
  <c r="C294" i="2"/>
  <c r="E294" i="2"/>
  <c r="D294" i="2"/>
  <c r="G294" i="2"/>
  <c r="H294" i="2"/>
  <c r="A295" i="2"/>
  <c r="B295" i="2"/>
  <c r="C295" i="2"/>
  <c r="E295" i="2"/>
  <c r="D295" i="2"/>
  <c r="G295" i="2"/>
  <c r="H295" i="2"/>
  <c r="A296" i="2"/>
  <c r="B296" i="2"/>
  <c r="C296" i="2"/>
  <c r="D296" i="2"/>
  <c r="G296" i="2"/>
  <c r="H296" i="2"/>
  <c r="A297" i="2"/>
  <c r="D297" i="2"/>
  <c r="G297" i="2"/>
  <c r="C297" i="2"/>
  <c r="E297" i="2"/>
  <c r="H297" i="2"/>
  <c r="B297" i="2"/>
  <c r="A298" i="2"/>
  <c r="D298" i="2"/>
  <c r="G298" i="2"/>
  <c r="C298" i="2"/>
  <c r="E298" i="2"/>
  <c r="H298" i="2"/>
  <c r="B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B301" i="2"/>
  <c r="C301" i="2"/>
  <c r="E301" i="2"/>
  <c r="D301" i="2"/>
  <c r="G301" i="2"/>
  <c r="H301" i="2"/>
  <c r="A302" i="2"/>
  <c r="B302" i="2"/>
  <c r="C302" i="2"/>
  <c r="E302" i="2"/>
  <c r="D302" i="2"/>
  <c r="G302" i="2"/>
  <c r="H302" i="2"/>
  <c r="A303" i="2"/>
  <c r="B303" i="2"/>
  <c r="C303" i="2"/>
  <c r="E303" i="2"/>
  <c r="D303" i="2"/>
  <c r="G303" i="2"/>
  <c r="H303" i="2"/>
  <c r="A304" i="2"/>
  <c r="B304" i="2"/>
  <c r="C304" i="2"/>
  <c r="E304" i="2"/>
  <c r="D304" i="2"/>
  <c r="G304" i="2"/>
  <c r="H304" i="2"/>
  <c r="A305" i="2"/>
  <c r="D305" i="2"/>
  <c r="G305" i="2"/>
  <c r="C305" i="2"/>
  <c r="E305" i="2"/>
  <c r="H305" i="2"/>
  <c r="B305" i="2"/>
  <c r="A306" i="2"/>
  <c r="D306" i="2"/>
  <c r="G306" i="2"/>
  <c r="C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E308" i="2"/>
  <c r="H308" i="2"/>
  <c r="B308" i="2"/>
  <c r="A309" i="2"/>
  <c r="B309" i="2"/>
  <c r="C309" i="2"/>
  <c r="E309" i="2"/>
  <c r="D309" i="2"/>
  <c r="G309" i="2"/>
  <c r="H309" i="2"/>
  <c r="A310" i="2"/>
  <c r="B310" i="2"/>
  <c r="C310" i="2"/>
  <c r="E310" i="2"/>
  <c r="D310" i="2"/>
  <c r="G310" i="2"/>
  <c r="H310" i="2"/>
  <c r="A311" i="2"/>
  <c r="B311" i="2"/>
  <c r="C311" i="2"/>
  <c r="E311" i="2"/>
  <c r="D311" i="2"/>
  <c r="G311" i="2"/>
  <c r="H311" i="2"/>
  <c r="A312" i="2"/>
  <c r="B312" i="2"/>
  <c r="C312" i="2"/>
  <c r="E312" i="2"/>
  <c r="D312" i="2"/>
  <c r="G312" i="2"/>
  <c r="H312" i="2"/>
  <c r="A313" i="2"/>
  <c r="D313" i="2"/>
  <c r="E313" i="2"/>
  <c r="G313" i="2"/>
  <c r="C313" i="2"/>
  <c r="H313" i="2"/>
  <c r="B313" i="2"/>
  <c r="A314" i="2"/>
  <c r="D314" i="2"/>
  <c r="G314" i="2"/>
  <c r="C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H316" i="2"/>
  <c r="B316" i="2"/>
  <c r="A317" i="2"/>
  <c r="B317" i="2"/>
  <c r="C317" i="2"/>
  <c r="E317" i="2"/>
  <c r="D317" i="2"/>
  <c r="G317" i="2"/>
  <c r="H317" i="2"/>
  <c r="A318" i="2"/>
  <c r="B318" i="2"/>
  <c r="C318" i="2"/>
  <c r="E318" i="2"/>
  <c r="D318" i="2"/>
  <c r="G318" i="2"/>
  <c r="H318" i="2"/>
  <c r="A319" i="2"/>
  <c r="B319" i="2"/>
  <c r="C319" i="2"/>
  <c r="E319" i="2"/>
  <c r="D319" i="2"/>
  <c r="G319" i="2"/>
  <c r="H319" i="2"/>
  <c r="A320" i="2"/>
  <c r="B320" i="2"/>
  <c r="C320" i="2"/>
  <c r="E320" i="2"/>
  <c r="D320" i="2"/>
  <c r="G320" i="2"/>
  <c r="H320" i="2"/>
  <c r="A321" i="2"/>
  <c r="D321" i="2"/>
  <c r="E321" i="2"/>
  <c r="G321" i="2"/>
  <c r="C321" i="2"/>
  <c r="H321" i="2"/>
  <c r="B321" i="2"/>
  <c r="A322" i="2"/>
  <c r="D322" i="2"/>
  <c r="G322" i="2"/>
  <c r="C322" i="2"/>
  <c r="E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B325" i="2"/>
  <c r="C325" i="2"/>
  <c r="E325" i="2"/>
  <c r="D325" i="2"/>
  <c r="G325" i="2"/>
  <c r="H325" i="2"/>
  <c r="A326" i="2"/>
  <c r="B326" i="2"/>
  <c r="C326" i="2"/>
  <c r="E326" i="2"/>
  <c r="D326" i="2"/>
  <c r="G326" i="2"/>
  <c r="H326" i="2"/>
  <c r="A327" i="2"/>
  <c r="B327" i="2"/>
  <c r="C327" i="2"/>
  <c r="E327" i="2"/>
  <c r="D327" i="2"/>
  <c r="G327" i="2"/>
  <c r="H327" i="2"/>
  <c r="A328" i="2"/>
  <c r="B328" i="2"/>
  <c r="C328" i="2"/>
  <c r="E328" i="2"/>
  <c r="D328" i="2"/>
  <c r="G328" i="2"/>
  <c r="H328" i="2"/>
  <c r="A329" i="2"/>
  <c r="D329" i="2"/>
  <c r="G329" i="2"/>
  <c r="C329" i="2"/>
  <c r="E329" i="2"/>
  <c r="H329" i="2"/>
  <c r="B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D332" i="2"/>
  <c r="G332" i="2"/>
  <c r="C332" i="2"/>
  <c r="E332" i="2"/>
  <c r="H332" i="2"/>
  <c r="B332" i="2"/>
  <c r="A333" i="2"/>
  <c r="B333" i="2"/>
  <c r="C333" i="2"/>
  <c r="E333" i="2"/>
  <c r="D333" i="2"/>
  <c r="G333" i="2"/>
  <c r="H333" i="2"/>
  <c r="A334" i="2"/>
  <c r="B334" i="2"/>
  <c r="C334" i="2"/>
  <c r="E334" i="2"/>
  <c r="D334" i="2"/>
  <c r="G334" i="2"/>
  <c r="H334" i="2"/>
  <c r="A335" i="2"/>
  <c r="B335" i="2"/>
  <c r="C335" i="2"/>
  <c r="E335" i="2"/>
  <c r="D335" i="2"/>
  <c r="G335" i="2"/>
  <c r="H335" i="2"/>
  <c r="A336" i="2"/>
  <c r="B336" i="2"/>
  <c r="C336" i="2"/>
  <c r="E336" i="2"/>
  <c r="D336" i="2"/>
  <c r="G336" i="2"/>
  <c r="H336" i="2"/>
  <c r="A337" i="2"/>
  <c r="D337" i="2"/>
  <c r="E337" i="2"/>
  <c r="G337" i="2"/>
  <c r="C337" i="2"/>
  <c r="H337" i="2"/>
  <c r="B337" i="2"/>
  <c r="A338" i="2"/>
  <c r="D338" i="2"/>
  <c r="G338" i="2"/>
  <c r="C338" i="2"/>
  <c r="E338" i="2"/>
  <c r="H338" i="2"/>
  <c r="B338" i="2"/>
  <c r="A339" i="2"/>
  <c r="F339" i="2"/>
  <c r="D339" i="2"/>
  <c r="G339" i="2"/>
  <c r="C339" i="2"/>
  <c r="E339" i="2"/>
  <c r="H339" i="2"/>
  <c r="B339" i="2"/>
  <c r="A340" i="2"/>
  <c r="F340" i="2"/>
  <c r="D340" i="2"/>
  <c r="G340" i="2"/>
  <c r="C340" i="2"/>
  <c r="E340" i="2"/>
  <c r="H340" i="2"/>
  <c r="B340" i="2"/>
  <c r="A341" i="2"/>
  <c r="F341" i="2"/>
  <c r="D341" i="2"/>
  <c r="G341" i="2"/>
  <c r="C341" i="2"/>
  <c r="E341" i="2"/>
  <c r="H341" i="2"/>
  <c r="B341" i="2"/>
  <c r="A342" i="2"/>
  <c r="F342" i="2"/>
  <c r="D342" i="2"/>
  <c r="G342" i="2"/>
  <c r="C342" i="2"/>
  <c r="E342" i="2"/>
  <c r="H342" i="2"/>
  <c r="B342" i="2"/>
  <c r="A343" i="2"/>
  <c r="F343" i="2"/>
  <c r="D343" i="2"/>
  <c r="G343" i="2"/>
  <c r="C343" i="2"/>
  <c r="E343" i="2"/>
  <c r="H343" i="2"/>
  <c r="B343" i="2"/>
  <c r="A344" i="2"/>
  <c r="D344" i="2"/>
  <c r="G344" i="2"/>
  <c r="C344" i="2"/>
  <c r="H344" i="2"/>
  <c r="B344" i="2"/>
  <c r="A345" i="2"/>
  <c r="D345" i="2"/>
  <c r="G345" i="2"/>
  <c r="C345" i="2"/>
  <c r="E345" i="2"/>
  <c r="H345" i="2"/>
  <c r="B345" i="2"/>
  <c r="A346" i="2"/>
  <c r="B346" i="2"/>
  <c r="C346" i="2"/>
  <c r="E346" i="2"/>
  <c r="D346" i="2"/>
  <c r="G346" i="2"/>
  <c r="H346" i="2"/>
  <c r="A347" i="2"/>
  <c r="B347" i="2"/>
  <c r="C347" i="2"/>
  <c r="E347" i="2"/>
  <c r="D347" i="2"/>
  <c r="G347" i="2"/>
  <c r="H347" i="2"/>
  <c r="A348" i="2"/>
  <c r="B348" i="2"/>
  <c r="C348" i="2"/>
  <c r="E348" i="2"/>
  <c r="D348" i="2"/>
  <c r="G348" i="2"/>
  <c r="H348" i="2"/>
  <c r="A349" i="2"/>
  <c r="B349" i="2"/>
  <c r="C349" i="2"/>
  <c r="E349" i="2"/>
  <c r="D349" i="2"/>
  <c r="G349" i="2"/>
  <c r="H349" i="2"/>
  <c r="A350" i="2"/>
  <c r="D350" i="2"/>
  <c r="E350" i="2"/>
  <c r="G350" i="2"/>
  <c r="C350" i="2"/>
  <c r="H350" i="2"/>
  <c r="B350" i="2"/>
  <c r="A351" i="2"/>
  <c r="D351" i="2"/>
  <c r="G351" i="2"/>
  <c r="C351" i="2"/>
  <c r="E351" i="2"/>
  <c r="H351" i="2"/>
  <c r="B351" i="2"/>
  <c r="A352" i="2"/>
  <c r="D352" i="2"/>
  <c r="G352" i="2"/>
  <c r="C352" i="2"/>
  <c r="E352" i="2"/>
  <c r="H352" i="2"/>
  <c r="B352" i="2"/>
  <c r="A353" i="2"/>
  <c r="D353" i="2"/>
  <c r="G353" i="2"/>
  <c r="C353" i="2"/>
  <c r="E353" i="2"/>
  <c r="H353" i="2"/>
  <c r="B353" i="2"/>
  <c r="A354" i="2"/>
  <c r="B354" i="2"/>
  <c r="C354" i="2"/>
  <c r="E354" i="2"/>
  <c r="D354" i="2"/>
  <c r="G354" i="2"/>
  <c r="H354" i="2"/>
  <c r="A355" i="2"/>
  <c r="B355" i="2"/>
  <c r="C355" i="2"/>
  <c r="E355" i="2"/>
  <c r="D355" i="2"/>
  <c r="G355" i="2"/>
  <c r="H355" i="2"/>
  <c r="A356" i="2"/>
  <c r="B356" i="2"/>
  <c r="C356" i="2"/>
  <c r="E356" i="2"/>
  <c r="D356" i="2"/>
  <c r="G356" i="2"/>
  <c r="H356" i="2"/>
  <c r="A357" i="2"/>
  <c r="B357" i="2"/>
  <c r="C357" i="2"/>
  <c r="E357" i="2"/>
  <c r="D357" i="2"/>
  <c r="G357" i="2"/>
  <c r="H357" i="2"/>
  <c r="A358" i="2"/>
  <c r="D358" i="2"/>
  <c r="E358" i="2"/>
  <c r="G358" i="2"/>
  <c r="C358" i="2"/>
  <c r="H358" i="2"/>
  <c r="B358" i="2"/>
  <c r="A359" i="2"/>
  <c r="D359" i="2"/>
  <c r="G359" i="2"/>
  <c r="C359" i="2"/>
  <c r="E359" i="2"/>
  <c r="H359" i="2"/>
  <c r="B359" i="2"/>
  <c r="A360" i="2"/>
  <c r="D360" i="2"/>
  <c r="G360" i="2"/>
  <c r="C360" i="2"/>
  <c r="H360" i="2"/>
  <c r="B360" i="2"/>
  <c r="A361" i="2"/>
  <c r="D361" i="2"/>
  <c r="G361" i="2"/>
  <c r="C361" i="2"/>
  <c r="E361" i="2"/>
  <c r="H361" i="2"/>
  <c r="B361" i="2"/>
  <c r="A362" i="2"/>
  <c r="B362" i="2"/>
  <c r="C362" i="2"/>
  <c r="E362" i="2"/>
  <c r="D362" i="2"/>
  <c r="G362" i="2"/>
  <c r="H362" i="2"/>
  <c r="A363" i="2"/>
  <c r="B363" i="2"/>
  <c r="C363" i="2"/>
  <c r="E363" i="2"/>
  <c r="D363" i="2"/>
  <c r="G363" i="2"/>
  <c r="H363" i="2"/>
  <c r="A364" i="2"/>
  <c r="B364" i="2"/>
  <c r="C364" i="2"/>
  <c r="E364" i="2"/>
  <c r="D364" i="2"/>
  <c r="G364" i="2"/>
  <c r="H364" i="2"/>
  <c r="A365" i="2"/>
  <c r="B365" i="2"/>
  <c r="C365" i="2"/>
  <c r="E365" i="2"/>
  <c r="D365" i="2"/>
  <c r="G365" i="2"/>
  <c r="H365" i="2"/>
  <c r="A366" i="2"/>
  <c r="D366" i="2"/>
  <c r="E366" i="2"/>
  <c r="G366" i="2"/>
  <c r="C366" i="2"/>
  <c r="H366" i="2"/>
  <c r="B366" i="2"/>
  <c r="A367" i="2"/>
  <c r="D367" i="2"/>
  <c r="E367" i="2"/>
  <c r="G367" i="2"/>
  <c r="C367" i="2"/>
  <c r="H367" i="2"/>
  <c r="B367" i="2"/>
  <c r="A368" i="2"/>
  <c r="D368" i="2"/>
  <c r="G368" i="2"/>
  <c r="C368" i="2"/>
  <c r="H368" i="2"/>
  <c r="B368" i="2"/>
  <c r="A369" i="2"/>
  <c r="D369" i="2"/>
  <c r="G369" i="2"/>
  <c r="C369" i="2"/>
  <c r="E369" i="2"/>
  <c r="H369" i="2"/>
  <c r="B369" i="2"/>
  <c r="A370" i="2"/>
  <c r="B370" i="2"/>
  <c r="C370" i="2"/>
  <c r="E370" i="2"/>
  <c r="D370" i="2"/>
  <c r="G370" i="2"/>
  <c r="H370" i="2"/>
  <c r="A371" i="2"/>
  <c r="B371" i="2"/>
  <c r="C371" i="2"/>
  <c r="E371" i="2"/>
  <c r="D371" i="2"/>
  <c r="G371" i="2"/>
  <c r="H371" i="2"/>
  <c r="A372" i="2"/>
  <c r="B372" i="2"/>
  <c r="C372" i="2"/>
  <c r="E372" i="2"/>
  <c r="D372" i="2"/>
  <c r="G372" i="2"/>
  <c r="H372" i="2"/>
  <c r="A373" i="2"/>
  <c r="B373" i="2"/>
  <c r="C373" i="2"/>
  <c r="E373" i="2"/>
  <c r="D373" i="2"/>
  <c r="G373" i="2"/>
  <c r="H373" i="2"/>
  <c r="A374" i="2"/>
  <c r="D374" i="2"/>
  <c r="G374" i="2"/>
  <c r="C374" i="2"/>
  <c r="E374" i="2"/>
  <c r="H374" i="2"/>
  <c r="B374" i="2"/>
  <c r="A375" i="2"/>
  <c r="D375" i="2"/>
  <c r="G375" i="2"/>
  <c r="C375" i="2"/>
  <c r="E375" i="2"/>
  <c r="H375" i="2"/>
  <c r="B375" i="2"/>
  <c r="A376" i="2"/>
  <c r="D376" i="2"/>
  <c r="G376" i="2"/>
  <c r="C376" i="2"/>
  <c r="H376" i="2"/>
  <c r="B376" i="2"/>
  <c r="A377" i="2"/>
  <c r="D377" i="2"/>
  <c r="G377" i="2"/>
  <c r="C377" i="2"/>
  <c r="E377" i="2"/>
  <c r="H377" i="2"/>
  <c r="B377" i="2"/>
  <c r="A378" i="2"/>
  <c r="B378" i="2"/>
  <c r="C378" i="2"/>
  <c r="E378" i="2"/>
  <c r="D378" i="2"/>
  <c r="G378" i="2"/>
  <c r="H378" i="2"/>
  <c r="A379" i="2"/>
  <c r="B379" i="2"/>
  <c r="C379" i="2"/>
  <c r="D379" i="2"/>
  <c r="G379" i="2"/>
  <c r="H379" i="2"/>
  <c r="A380" i="2"/>
  <c r="B380" i="2"/>
  <c r="C380" i="2"/>
  <c r="E380" i="2"/>
  <c r="D380" i="2"/>
  <c r="G380" i="2"/>
  <c r="H380" i="2"/>
  <c r="A381" i="2"/>
  <c r="B381" i="2"/>
  <c r="C381" i="2"/>
  <c r="E381" i="2"/>
  <c r="D381" i="2"/>
  <c r="G381" i="2"/>
  <c r="H381" i="2"/>
  <c r="A382" i="2"/>
  <c r="D382" i="2"/>
  <c r="G382" i="2"/>
  <c r="C382" i="2"/>
  <c r="E382" i="2"/>
  <c r="H382" i="2"/>
  <c r="B382" i="2"/>
  <c r="A383" i="2"/>
  <c r="D383" i="2"/>
  <c r="E383" i="2"/>
  <c r="G383" i="2"/>
  <c r="C383" i="2"/>
  <c r="H383" i="2"/>
  <c r="B383" i="2"/>
  <c r="A384" i="2"/>
  <c r="D384" i="2"/>
  <c r="G384" i="2"/>
  <c r="C384" i="2"/>
  <c r="E384" i="2"/>
  <c r="H384" i="2"/>
  <c r="B384" i="2"/>
  <c r="A385" i="2"/>
  <c r="D385" i="2"/>
  <c r="G385" i="2"/>
  <c r="C385" i="2"/>
  <c r="E385" i="2"/>
  <c r="H385" i="2"/>
  <c r="B385" i="2"/>
  <c r="A386" i="2"/>
  <c r="B386" i="2"/>
  <c r="C386" i="2"/>
  <c r="E386" i="2"/>
  <c r="D386" i="2"/>
  <c r="G386" i="2"/>
  <c r="H386" i="2"/>
  <c r="A387" i="2"/>
  <c r="B387" i="2"/>
  <c r="C387" i="2"/>
  <c r="E387" i="2"/>
  <c r="D387" i="2"/>
  <c r="G387" i="2"/>
  <c r="H387" i="2"/>
  <c r="A388" i="2"/>
  <c r="B388" i="2"/>
  <c r="C388" i="2"/>
  <c r="D388" i="2"/>
  <c r="G388" i="2"/>
  <c r="H388" i="2"/>
  <c r="A389" i="2"/>
  <c r="B389" i="2"/>
  <c r="C389" i="2"/>
  <c r="E389" i="2"/>
  <c r="D389" i="2"/>
  <c r="G389" i="2"/>
  <c r="H389" i="2"/>
  <c r="A390" i="2"/>
  <c r="D390" i="2"/>
  <c r="E390" i="2"/>
  <c r="G390" i="2"/>
  <c r="C390" i="2"/>
  <c r="H390" i="2"/>
  <c r="B390" i="2"/>
  <c r="A391" i="2"/>
  <c r="D391" i="2"/>
  <c r="G391" i="2"/>
  <c r="C391" i="2"/>
  <c r="E391" i="2"/>
  <c r="H391" i="2"/>
  <c r="B391" i="2"/>
  <c r="A392" i="2"/>
  <c r="D392" i="2"/>
  <c r="G392" i="2"/>
  <c r="C392" i="2"/>
  <c r="E392" i="2"/>
  <c r="H392" i="2"/>
  <c r="B392" i="2"/>
  <c r="A393" i="2"/>
  <c r="D393" i="2"/>
  <c r="G393" i="2"/>
  <c r="C393" i="2"/>
  <c r="E393" i="2"/>
  <c r="H393" i="2"/>
  <c r="B393" i="2"/>
  <c r="A394" i="2"/>
  <c r="B394" i="2"/>
  <c r="C394" i="2"/>
  <c r="E394" i="2"/>
  <c r="D394" i="2"/>
  <c r="G394" i="2"/>
  <c r="H394" i="2"/>
  <c r="A395" i="2"/>
  <c r="B395" i="2"/>
  <c r="C395" i="2"/>
  <c r="E395" i="2"/>
  <c r="D395" i="2"/>
  <c r="G395" i="2"/>
  <c r="H395" i="2"/>
  <c r="A396" i="2"/>
  <c r="B396" i="2"/>
  <c r="C396" i="2"/>
  <c r="D396" i="2"/>
  <c r="G396" i="2"/>
  <c r="H396" i="2"/>
  <c r="A397" i="2"/>
  <c r="B397" i="2"/>
  <c r="C397" i="2"/>
  <c r="E397" i="2"/>
  <c r="D397" i="2"/>
  <c r="G397" i="2"/>
  <c r="H397" i="2"/>
  <c r="A398" i="2"/>
  <c r="D398" i="2"/>
  <c r="E398" i="2"/>
  <c r="G398" i="2"/>
  <c r="C398" i="2"/>
  <c r="H398" i="2"/>
  <c r="B398" i="2"/>
  <c r="A399" i="2"/>
  <c r="D399" i="2"/>
  <c r="E399" i="2"/>
  <c r="G399" i="2"/>
  <c r="C399" i="2"/>
  <c r="H399" i="2"/>
  <c r="B399" i="2"/>
  <c r="A400" i="2"/>
  <c r="D400" i="2"/>
  <c r="G400" i="2"/>
  <c r="C400" i="2"/>
  <c r="E400" i="2"/>
  <c r="H400" i="2"/>
  <c r="B400" i="2"/>
  <c r="A401" i="2"/>
  <c r="D401" i="2"/>
  <c r="G401" i="2"/>
  <c r="C401" i="2"/>
  <c r="E401" i="2"/>
  <c r="H401" i="2"/>
  <c r="B401" i="2"/>
  <c r="A402" i="2"/>
  <c r="B402" i="2"/>
  <c r="C402" i="2"/>
  <c r="E402" i="2"/>
  <c r="D402" i="2"/>
  <c r="G402" i="2"/>
  <c r="H402" i="2"/>
  <c r="A403" i="2"/>
  <c r="B403" i="2"/>
  <c r="C403" i="2"/>
  <c r="E403" i="2"/>
  <c r="D403" i="2"/>
  <c r="G403" i="2"/>
  <c r="H403" i="2"/>
  <c r="A404" i="2"/>
  <c r="B404" i="2"/>
  <c r="C404" i="2"/>
  <c r="E404" i="2"/>
  <c r="D404" i="2"/>
  <c r="G404" i="2"/>
  <c r="H404" i="2"/>
  <c r="A405" i="2"/>
  <c r="B405" i="2"/>
  <c r="C405" i="2"/>
  <c r="E405" i="2"/>
  <c r="D405" i="2"/>
  <c r="G405" i="2"/>
  <c r="H405" i="2"/>
  <c r="A406" i="2"/>
  <c r="D406" i="2"/>
  <c r="G406" i="2"/>
  <c r="C406" i="2"/>
  <c r="E406" i="2"/>
  <c r="H406" i="2"/>
  <c r="B406" i="2"/>
  <c r="A407" i="2"/>
  <c r="D407" i="2"/>
  <c r="G407" i="2"/>
  <c r="C407" i="2"/>
  <c r="E407" i="2"/>
  <c r="H407" i="2"/>
  <c r="B407" i="2"/>
  <c r="A408" i="2"/>
  <c r="D408" i="2"/>
  <c r="G408" i="2"/>
  <c r="C408" i="2"/>
  <c r="E408" i="2"/>
  <c r="H408" i="2"/>
  <c r="B408" i="2"/>
  <c r="A409" i="2"/>
  <c r="D409" i="2"/>
  <c r="G409" i="2"/>
  <c r="C409" i="2"/>
  <c r="E409" i="2"/>
  <c r="H409" i="2"/>
  <c r="B409" i="2"/>
  <c r="A410" i="2"/>
  <c r="B410" i="2"/>
  <c r="C410" i="2"/>
  <c r="E410" i="2"/>
  <c r="D410" i="2"/>
  <c r="G410" i="2"/>
  <c r="H410" i="2"/>
  <c r="A411" i="2"/>
  <c r="B411" i="2"/>
  <c r="C411" i="2"/>
  <c r="E411" i="2"/>
  <c r="D411" i="2"/>
  <c r="G411" i="2"/>
  <c r="H411" i="2"/>
  <c r="A412" i="2"/>
  <c r="B412" i="2"/>
  <c r="C412" i="2"/>
  <c r="E412" i="2"/>
  <c r="D412" i="2"/>
  <c r="G412" i="2"/>
  <c r="H412" i="2"/>
  <c r="A413" i="2"/>
  <c r="B413" i="2"/>
  <c r="C413" i="2"/>
  <c r="E413" i="2"/>
  <c r="D413" i="2"/>
  <c r="G413" i="2"/>
  <c r="H413" i="2"/>
  <c r="A414" i="2"/>
  <c r="D414" i="2"/>
  <c r="G414" i="2"/>
  <c r="C414" i="2"/>
  <c r="H414" i="2"/>
  <c r="B414" i="2"/>
  <c r="A415" i="2"/>
  <c r="D415" i="2"/>
  <c r="E415" i="2"/>
  <c r="G415" i="2"/>
  <c r="C415" i="2"/>
  <c r="H415" i="2"/>
  <c r="B415" i="2"/>
  <c r="A416" i="2"/>
  <c r="D416" i="2"/>
  <c r="G416" i="2"/>
  <c r="C416" i="2"/>
  <c r="H416" i="2"/>
  <c r="B416" i="2"/>
  <c r="A417" i="2"/>
  <c r="D417" i="2"/>
  <c r="G417" i="2"/>
  <c r="C417" i="2"/>
  <c r="E417" i="2"/>
  <c r="H417" i="2"/>
  <c r="B417" i="2"/>
  <c r="A418" i="2"/>
  <c r="B418" i="2"/>
  <c r="C418" i="2"/>
  <c r="E418" i="2"/>
  <c r="D418" i="2"/>
  <c r="G418" i="2"/>
  <c r="H418" i="2"/>
  <c r="A419" i="2"/>
  <c r="B419" i="2"/>
  <c r="C419" i="2"/>
  <c r="E419" i="2"/>
  <c r="D419" i="2"/>
  <c r="G419" i="2"/>
  <c r="H419" i="2"/>
  <c r="A420" i="2"/>
  <c r="B420" i="2"/>
  <c r="C420" i="2"/>
  <c r="E420" i="2"/>
  <c r="D420" i="2"/>
  <c r="G420" i="2"/>
  <c r="H420" i="2"/>
  <c r="A421" i="2"/>
  <c r="B421" i="2"/>
  <c r="C421" i="2"/>
  <c r="D421" i="2"/>
  <c r="G421" i="2"/>
  <c r="H421" i="2"/>
  <c r="A422" i="2"/>
  <c r="D422" i="2"/>
  <c r="E422" i="2"/>
  <c r="G422" i="2"/>
  <c r="C422" i="2"/>
  <c r="H422" i="2"/>
  <c r="B422" i="2"/>
  <c r="A423" i="2"/>
  <c r="D423" i="2"/>
  <c r="G423" i="2"/>
  <c r="C423" i="2"/>
  <c r="H423" i="2"/>
  <c r="B423" i="2"/>
  <c r="A424" i="2"/>
  <c r="D424" i="2"/>
  <c r="G424" i="2"/>
  <c r="C424" i="2"/>
  <c r="E424" i="2"/>
  <c r="H424" i="2"/>
  <c r="B424" i="2"/>
  <c r="A425" i="2"/>
  <c r="D425" i="2"/>
  <c r="G425" i="2"/>
  <c r="C425" i="2"/>
  <c r="E425" i="2"/>
  <c r="H425" i="2"/>
  <c r="B425" i="2"/>
  <c r="A426" i="2"/>
  <c r="B426" i="2"/>
  <c r="C426" i="2"/>
  <c r="E426" i="2"/>
  <c r="D426" i="2"/>
  <c r="G426" i="2"/>
  <c r="H426" i="2"/>
  <c r="A427" i="2"/>
  <c r="B427" i="2"/>
  <c r="C427" i="2"/>
  <c r="E427" i="2"/>
  <c r="D427" i="2"/>
  <c r="G427" i="2"/>
  <c r="H427" i="2"/>
  <c r="A428" i="2"/>
  <c r="B428" i="2"/>
  <c r="C428" i="2"/>
  <c r="E428" i="2"/>
  <c r="D428" i="2"/>
  <c r="G428" i="2"/>
  <c r="H428" i="2"/>
  <c r="A429" i="2"/>
  <c r="B429" i="2"/>
  <c r="C429" i="2"/>
  <c r="D429" i="2"/>
  <c r="G429" i="2"/>
  <c r="H429" i="2"/>
  <c r="A430" i="2"/>
  <c r="D430" i="2"/>
  <c r="E430" i="2"/>
  <c r="G430" i="2"/>
  <c r="C430" i="2"/>
  <c r="H430" i="2"/>
  <c r="B430" i="2"/>
  <c r="A431" i="2"/>
  <c r="D431" i="2"/>
  <c r="E431" i="2"/>
  <c r="G431" i="2"/>
  <c r="C431" i="2"/>
  <c r="H431" i="2"/>
  <c r="B431" i="2"/>
  <c r="A432" i="2"/>
  <c r="D432" i="2"/>
  <c r="G432" i="2"/>
  <c r="C432" i="2"/>
  <c r="E432" i="2"/>
  <c r="H432" i="2"/>
  <c r="B432" i="2"/>
  <c r="A433" i="2"/>
  <c r="D433" i="2"/>
  <c r="G433" i="2"/>
  <c r="C433" i="2"/>
  <c r="E433" i="2"/>
  <c r="H433" i="2"/>
  <c r="B433" i="2"/>
  <c r="A434" i="2"/>
  <c r="B434" i="2"/>
  <c r="C434" i="2"/>
  <c r="E434" i="2"/>
  <c r="D434" i="2"/>
  <c r="G434" i="2"/>
  <c r="H434" i="2"/>
  <c r="A435" i="2"/>
  <c r="B435" i="2"/>
  <c r="C435" i="2"/>
  <c r="E435" i="2"/>
  <c r="D435" i="2"/>
  <c r="G435" i="2"/>
  <c r="H435" i="2"/>
  <c r="A436" i="2"/>
  <c r="B436" i="2"/>
  <c r="C436" i="2"/>
  <c r="E436" i="2"/>
  <c r="D436" i="2"/>
  <c r="G436" i="2"/>
  <c r="H436" i="2"/>
  <c r="A437" i="2"/>
  <c r="B437" i="2"/>
  <c r="C437" i="2"/>
  <c r="E437" i="2"/>
  <c r="D437" i="2"/>
  <c r="G437" i="2"/>
  <c r="H437" i="2"/>
  <c r="A438" i="2"/>
  <c r="D438" i="2"/>
  <c r="G438" i="2"/>
  <c r="C438" i="2"/>
  <c r="E438" i="2"/>
  <c r="H438" i="2"/>
  <c r="B438" i="2"/>
  <c r="A439" i="2"/>
  <c r="D439" i="2"/>
  <c r="G439" i="2"/>
  <c r="C439" i="2"/>
  <c r="E439" i="2"/>
  <c r="H439" i="2"/>
  <c r="B439" i="2"/>
  <c r="A440" i="2"/>
  <c r="D440" i="2"/>
  <c r="G440" i="2"/>
  <c r="C440" i="2"/>
  <c r="H440" i="2"/>
  <c r="B440" i="2"/>
  <c r="A441" i="2"/>
  <c r="D441" i="2"/>
  <c r="G441" i="2"/>
  <c r="C441" i="2"/>
  <c r="E441" i="2"/>
  <c r="H441" i="2"/>
  <c r="B441" i="2"/>
  <c r="A442" i="2"/>
  <c r="B442" i="2"/>
  <c r="C442" i="2"/>
  <c r="D442" i="2"/>
  <c r="G442" i="2"/>
  <c r="H442" i="2"/>
  <c r="A443" i="2"/>
  <c r="B443" i="2"/>
  <c r="C443" i="2"/>
  <c r="E443" i="2"/>
  <c r="D443" i="2"/>
  <c r="G443" i="2"/>
  <c r="H443" i="2"/>
  <c r="A444" i="2"/>
  <c r="B444" i="2"/>
  <c r="C444" i="2"/>
  <c r="E444" i="2"/>
  <c r="D444" i="2"/>
  <c r="G444" i="2"/>
  <c r="H444" i="2"/>
  <c r="A445" i="2"/>
  <c r="B445" i="2"/>
  <c r="C445" i="2"/>
  <c r="E445" i="2"/>
  <c r="D445" i="2"/>
  <c r="G445" i="2"/>
  <c r="H445" i="2"/>
  <c r="A446" i="2"/>
  <c r="D446" i="2"/>
  <c r="G446" i="2"/>
  <c r="C446" i="2"/>
  <c r="E446" i="2"/>
  <c r="H446" i="2"/>
  <c r="B446" i="2"/>
  <c r="A447" i="2"/>
  <c r="D447" i="2"/>
  <c r="E447" i="2"/>
  <c r="G447" i="2"/>
  <c r="C447" i="2"/>
  <c r="H447" i="2"/>
  <c r="B447" i="2"/>
  <c r="A448" i="2"/>
  <c r="D448" i="2"/>
  <c r="G448" i="2"/>
  <c r="C448" i="2"/>
  <c r="E448" i="2"/>
  <c r="H448" i="2"/>
  <c r="B448" i="2"/>
  <c r="A449" i="2"/>
  <c r="D449" i="2"/>
  <c r="G449" i="2"/>
  <c r="C449" i="2"/>
  <c r="E449" i="2"/>
  <c r="H449" i="2"/>
  <c r="B449" i="2"/>
  <c r="A450" i="2"/>
  <c r="B450" i="2"/>
  <c r="C450" i="2"/>
  <c r="D450" i="2"/>
  <c r="G450" i="2"/>
  <c r="H450" i="2"/>
  <c r="A451" i="2"/>
  <c r="B451" i="2"/>
  <c r="C451" i="2"/>
  <c r="E451" i="2"/>
  <c r="D451" i="2"/>
  <c r="G451" i="2"/>
  <c r="H451" i="2"/>
  <c r="A452" i="2"/>
  <c r="B452" i="2"/>
  <c r="C452" i="2"/>
  <c r="E452" i="2"/>
  <c r="D452" i="2"/>
  <c r="G452" i="2"/>
  <c r="H452" i="2"/>
  <c r="A453" i="2"/>
  <c r="B453" i="2"/>
  <c r="C453" i="2"/>
  <c r="E453" i="2"/>
  <c r="D453" i="2"/>
  <c r="G453" i="2"/>
  <c r="H453" i="2"/>
  <c r="A454" i="2"/>
  <c r="D454" i="2"/>
  <c r="G454" i="2"/>
  <c r="C454" i="2"/>
  <c r="H454" i="2"/>
  <c r="B454" i="2"/>
  <c r="A455" i="2"/>
  <c r="D455" i="2"/>
  <c r="G455" i="2"/>
  <c r="C455" i="2"/>
  <c r="E455" i="2"/>
  <c r="H455" i="2"/>
  <c r="B455" i="2"/>
  <c r="A456" i="2"/>
  <c r="D456" i="2"/>
  <c r="G456" i="2"/>
  <c r="C456" i="2"/>
  <c r="E456" i="2"/>
  <c r="H456" i="2"/>
  <c r="B456" i="2"/>
  <c r="A457" i="2"/>
  <c r="D457" i="2"/>
  <c r="G457" i="2"/>
  <c r="C457" i="2"/>
  <c r="E457" i="2"/>
  <c r="H457" i="2"/>
  <c r="B457" i="2"/>
  <c r="A458" i="2"/>
  <c r="B458" i="2"/>
  <c r="C458" i="2"/>
  <c r="E458" i="2"/>
  <c r="D458" i="2"/>
  <c r="G458" i="2"/>
  <c r="H458" i="2"/>
  <c r="A459" i="2"/>
  <c r="B459" i="2"/>
  <c r="C459" i="2"/>
  <c r="E459" i="2"/>
  <c r="D459" i="2"/>
  <c r="G459" i="2"/>
  <c r="H459" i="2"/>
  <c r="A460" i="2"/>
  <c r="B460" i="2"/>
  <c r="C460" i="2"/>
  <c r="E460" i="2"/>
  <c r="D460" i="2"/>
  <c r="G460" i="2"/>
  <c r="H460" i="2"/>
  <c r="A461" i="2"/>
  <c r="B461" i="2"/>
  <c r="C461" i="2"/>
  <c r="E461" i="2"/>
  <c r="D461" i="2"/>
  <c r="G461" i="2"/>
  <c r="H461" i="2"/>
  <c r="A462" i="2"/>
  <c r="D462" i="2"/>
  <c r="E462" i="2"/>
  <c r="G462" i="2"/>
  <c r="C462" i="2"/>
  <c r="H462" i="2"/>
  <c r="B462" i="2"/>
  <c r="A463" i="2"/>
  <c r="D463" i="2"/>
  <c r="E463" i="2"/>
  <c r="G463" i="2"/>
  <c r="C463" i="2"/>
  <c r="H463" i="2"/>
  <c r="B463" i="2"/>
  <c r="A464" i="2"/>
  <c r="D464" i="2"/>
  <c r="G464" i="2"/>
  <c r="C464" i="2"/>
  <c r="E464" i="2"/>
  <c r="H464" i="2"/>
  <c r="B464" i="2"/>
  <c r="A465" i="2"/>
  <c r="D465" i="2"/>
  <c r="G465" i="2"/>
  <c r="C465" i="2"/>
  <c r="E465" i="2"/>
  <c r="H465" i="2"/>
  <c r="B465" i="2"/>
  <c r="A466" i="2"/>
  <c r="B466" i="2"/>
  <c r="C466" i="2"/>
  <c r="D466" i="2"/>
  <c r="G466" i="2"/>
  <c r="H466" i="2"/>
  <c r="A467" i="2"/>
  <c r="B467" i="2"/>
  <c r="C467" i="2"/>
  <c r="D467" i="2"/>
  <c r="G467" i="2"/>
  <c r="H467" i="2"/>
  <c r="A468" i="2"/>
  <c r="B468" i="2"/>
  <c r="C468" i="2"/>
  <c r="E468" i="2"/>
  <c r="D468" i="2"/>
  <c r="G468" i="2"/>
  <c r="H468" i="2"/>
  <c r="A469" i="2"/>
  <c r="B469" i="2"/>
  <c r="C469" i="2"/>
  <c r="E469" i="2"/>
  <c r="D469" i="2"/>
  <c r="G469" i="2"/>
  <c r="H469" i="2"/>
  <c r="A470" i="2"/>
  <c r="D470" i="2"/>
  <c r="G470" i="2"/>
  <c r="C470" i="2"/>
  <c r="E470" i="2"/>
  <c r="H470" i="2"/>
  <c r="B470" i="2"/>
  <c r="A471" i="2"/>
  <c r="D471" i="2"/>
  <c r="G471" i="2"/>
  <c r="C471" i="2"/>
  <c r="E471" i="2"/>
  <c r="H471" i="2"/>
  <c r="B471" i="2"/>
  <c r="A472" i="2"/>
  <c r="D472" i="2"/>
  <c r="G472" i="2"/>
  <c r="C472" i="2"/>
  <c r="E472" i="2"/>
  <c r="H472" i="2"/>
  <c r="B472" i="2"/>
  <c r="A473" i="2"/>
  <c r="D473" i="2"/>
  <c r="G473" i="2"/>
  <c r="C473" i="2"/>
  <c r="E473" i="2"/>
  <c r="H473" i="2"/>
  <c r="B473" i="2"/>
  <c r="A474" i="2"/>
  <c r="B474" i="2"/>
  <c r="C474" i="2"/>
  <c r="E474" i="2"/>
  <c r="D474" i="2"/>
  <c r="G474" i="2"/>
  <c r="H474" i="2"/>
  <c r="A475" i="2"/>
  <c r="B475" i="2"/>
  <c r="C475" i="2"/>
  <c r="E475" i="2"/>
  <c r="D475" i="2"/>
  <c r="G475" i="2"/>
  <c r="H475" i="2"/>
  <c r="A476" i="2"/>
  <c r="B476" i="2"/>
  <c r="C476" i="2"/>
  <c r="E476" i="2"/>
  <c r="D476" i="2"/>
  <c r="G476" i="2"/>
  <c r="H476" i="2"/>
  <c r="A477" i="2"/>
  <c r="B477" i="2"/>
  <c r="C477" i="2"/>
  <c r="E477" i="2"/>
  <c r="D477" i="2"/>
  <c r="G477" i="2"/>
  <c r="H477" i="2"/>
  <c r="A478" i="2"/>
  <c r="D478" i="2"/>
  <c r="G478" i="2"/>
  <c r="C478" i="2"/>
  <c r="H478" i="2"/>
  <c r="B478" i="2"/>
  <c r="A479" i="2"/>
  <c r="D479" i="2"/>
  <c r="E479" i="2"/>
  <c r="G479" i="2"/>
  <c r="C479" i="2"/>
  <c r="H479" i="2"/>
  <c r="B479" i="2"/>
  <c r="A480" i="2"/>
  <c r="D480" i="2"/>
  <c r="G480" i="2"/>
  <c r="C480" i="2"/>
  <c r="E480" i="2"/>
  <c r="H480" i="2"/>
  <c r="B480" i="2"/>
  <c r="A481" i="2"/>
  <c r="D481" i="2"/>
  <c r="G481" i="2"/>
  <c r="C481" i="2"/>
  <c r="E481" i="2"/>
  <c r="H481" i="2"/>
  <c r="B481" i="2"/>
  <c r="A482" i="2"/>
  <c r="B482" i="2"/>
  <c r="C482" i="2"/>
  <c r="D482" i="2"/>
  <c r="G482" i="2"/>
  <c r="H482" i="2"/>
  <c r="A483" i="2"/>
  <c r="B483" i="2"/>
  <c r="C483" i="2"/>
  <c r="D483" i="2"/>
  <c r="G483" i="2"/>
  <c r="H483" i="2"/>
  <c r="A484" i="2"/>
  <c r="B484" i="2"/>
  <c r="C484" i="2"/>
  <c r="E484" i="2"/>
  <c r="D484" i="2"/>
  <c r="G484" i="2"/>
  <c r="H484" i="2"/>
  <c r="A485" i="2"/>
  <c r="B485" i="2"/>
  <c r="C485" i="2"/>
  <c r="E485" i="2"/>
  <c r="D485" i="2"/>
  <c r="G485" i="2"/>
  <c r="H485" i="2"/>
  <c r="A486" i="2"/>
  <c r="D486" i="2"/>
  <c r="E486" i="2"/>
  <c r="G486" i="2"/>
  <c r="C486" i="2"/>
  <c r="H486" i="2"/>
  <c r="B486" i="2"/>
  <c r="A487" i="2"/>
  <c r="D487" i="2"/>
  <c r="G487" i="2"/>
  <c r="C487" i="2"/>
  <c r="E487" i="2"/>
  <c r="H487" i="2"/>
  <c r="B487" i="2"/>
  <c r="A488" i="2"/>
  <c r="D488" i="2"/>
  <c r="G488" i="2"/>
  <c r="C488" i="2"/>
  <c r="E488" i="2"/>
  <c r="H488" i="2"/>
  <c r="B488" i="2"/>
  <c r="A489" i="2"/>
  <c r="D489" i="2"/>
  <c r="G489" i="2"/>
  <c r="C489" i="2"/>
  <c r="E489" i="2"/>
  <c r="H489" i="2"/>
  <c r="B489" i="2"/>
  <c r="A490" i="2"/>
  <c r="B490" i="2"/>
  <c r="C490" i="2"/>
  <c r="D490" i="2"/>
  <c r="G490" i="2"/>
  <c r="H490" i="2"/>
  <c r="A491" i="2"/>
  <c r="B491" i="2"/>
  <c r="C491" i="2"/>
  <c r="D491" i="2"/>
  <c r="G491" i="2"/>
  <c r="H491" i="2"/>
  <c r="A492" i="2"/>
  <c r="B492" i="2"/>
  <c r="C492" i="2"/>
  <c r="E492" i="2"/>
  <c r="D492" i="2"/>
  <c r="G492" i="2"/>
  <c r="H492" i="2"/>
  <c r="A493" i="2"/>
  <c r="B493" i="2"/>
  <c r="C493" i="2"/>
  <c r="D493" i="2"/>
  <c r="E493" i="2"/>
  <c r="G493" i="2"/>
  <c r="H493" i="2"/>
  <c r="A494" i="2"/>
  <c r="D494" i="2"/>
  <c r="E494" i="2"/>
  <c r="G494" i="2"/>
  <c r="C494" i="2"/>
  <c r="H494" i="2"/>
  <c r="B494" i="2"/>
  <c r="A495" i="2"/>
  <c r="D495" i="2"/>
  <c r="E495" i="2"/>
  <c r="G495" i="2"/>
  <c r="C495" i="2"/>
  <c r="H495" i="2"/>
  <c r="B495" i="2"/>
  <c r="A496" i="2"/>
  <c r="D496" i="2"/>
  <c r="G496" i="2"/>
  <c r="C496" i="2"/>
  <c r="E496" i="2"/>
  <c r="H496" i="2"/>
  <c r="B496" i="2"/>
  <c r="A497" i="2"/>
  <c r="D497" i="2"/>
  <c r="G497" i="2"/>
  <c r="C497" i="2"/>
  <c r="E497" i="2"/>
  <c r="H497" i="2"/>
  <c r="B497" i="2"/>
  <c r="A498" i="2"/>
  <c r="B498" i="2"/>
  <c r="C498" i="2"/>
  <c r="D498" i="2"/>
  <c r="G498" i="2"/>
  <c r="H498" i="2"/>
  <c r="A499" i="2"/>
  <c r="B499" i="2"/>
  <c r="C499" i="2"/>
  <c r="D499" i="2"/>
  <c r="G499" i="2"/>
  <c r="H499" i="2"/>
  <c r="A500" i="2"/>
  <c r="B500" i="2"/>
  <c r="C500" i="2"/>
  <c r="E500" i="2"/>
  <c r="D500" i="2"/>
  <c r="G500" i="2"/>
  <c r="H500" i="2"/>
  <c r="A501" i="2"/>
  <c r="B501" i="2"/>
  <c r="C501" i="2"/>
  <c r="E501" i="2"/>
  <c r="D501" i="2"/>
  <c r="G501" i="2"/>
  <c r="H501" i="2"/>
  <c r="A502" i="2"/>
  <c r="D502" i="2"/>
  <c r="G502" i="2"/>
  <c r="C502" i="2"/>
  <c r="E502" i="2"/>
  <c r="H502" i="2"/>
  <c r="B502" i="2"/>
  <c r="A503" i="2"/>
  <c r="D503" i="2"/>
  <c r="E503" i="2"/>
  <c r="G503" i="2"/>
  <c r="C503" i="2"/>
  <c r="H503" i="2"/>
  <c r="B503" i="2"/>
  <c r="A504" i="2"/>
  <c r="D504" i="2"/>
  <c r="G504" i="2"/>
  <c r="C504" i="2"/>
  <c r="E504" i="2"/>
  <c r="H504" i="2"/>
  <c r="B504" i="2"/>
  <c r="A505" i="2"/>
  <c r="D505" i="2"/>
  <c r="G505" i="2"/>
  <c r="C505" i="2"/>
  <c r="E505" i="2"/>
  <c r="H505" i="2"/>
  <c r="B505" i="2"/>
  <c r="A506" i="2"/>
  <c r="B506" i="2"/>
  <c r="C506" i="2"/>
  <c r="E506" i="2"/>
  <c r="D506" i="2"/>
  <c r="G506" i="2"/>
  <c r="H506" i="2"/>
  <c r="A507" i="2"/>
  <c r="B507" i="2"/>
  <c r="C507" i="2"/>
  <c r="E507" i="2"/>
  <c r="D507" i="2"/>
  <c r="G507" i="2"/>
  <c r="H507" i="2"/>
  <c r="A508" i="2"/>
  <c r="B508" i="2"/>
  <c r="C508" i="2"/>
  <c r="E508" i="2"/>
  <c r="D508" i="2"/>
  <c r="G508" i="2"/>
  <c r="H508" i="2"/>
  <c r="A509" i="2"/>
  <c r="B509" i="2"/>
  <c r="C509" i="2"/>
  <c r="E509" i="2"/>
  <c r="D509" i="2"/>
  <c r="G509" i="2"/>
  <c r="H509" i="2"/>
  <c r="A510" i="2"/>
  <c r="D510" i="2"/>
  <c r="G510" i="2"/>
  <c r="C510" i="2"/>
  <c r="E510" i="2"/>
  <c r="H510" i="2"/>
  <c r="B510" i="2"/>
  <c r="A511" i="2"/>
  <c r="D511" i="2"/>
  <c r="G511" i="2"/>
  <c r="C511" i="2"/>
  <c r="E511" i="2"/>
  <c r="H511" i="2"/>
  <c r="B511" i="2"/>
  <c r="A512" i="2"/>
  <c r="D512" i="2"/>
  <c r="G512" i="2"/>
  <c r="C512" i="2"/>
  <c r="H512" i="2"/>
  <c r="B512" i="2"/>
  <c r="A513" i="2"/>
  <c r="D513" i="2"/>
  <c r="G513" i="2"/>
  <c r="C513" i="2"/>
  <c r="E513" i="2"/>
  <c r="H513" i="2"/>
  <c r="B513" i="2"/>
  <c r="A514" i="2"/>
  <c r="B514" i="2"/>
  <c r="C514" i="2"/>
  <c r="E514" i="2"/>
  <c r="D514" i="2"/>
  <c r="G514" i="2"/>
  <c r="H514" i="2"/>
  <c r="A515" i="2"/>
  <c r="B515" i="2"/>
  <c r="C515" i="2"/>
  <c r="E515" i="2"/>
  <c r="D515" i="2"/>
  <c r="G515" i="2"/>
  <c r="H515" i="2"/>
  <c r="A516" i="2"/>
  <c r="B516" i="2"/>
  <c r="C516" i="2"/>
  <c r="D516" i="2"/>
  <c r="G516" i="2"/>
  <c r="H516" i="2"/>
  <c r="A517" i="2"/>
  <c r="B517" i="2"/>
  <c r="C517" i="2"/>
  <c r="D517" i="2"/>
  <c r="G517" i="2"/>
  <c r="H517" i="2"/>
  <c r="A518" i="2"/>
  <c r="D518" i="2"/>
  <c r="G518" i="2"/>
  <c r="C518" i="2"/>
  <c r="E518" i="2"/>
  <c r="H518" i="2"/>
  <c r="B518" i="2"/>
  <c r="A519" i="2"/>
  <c r="D519" i="2"/>
  <c r="G519" i="2"/>
  <c r="C519" i="2"/>
  <c r="E519" i="2"/>
  <c r="H519" i="2"/>
  <c r="B519" i="2"/>
  <c r="A520" i="2"/>
  <c r="D520" i="2"/>
  <c r="G520" i="2"/>
  <c r="C520" i="2"/>
  <c r="E520" i="2"/>
  <c r="H520" i="2"/>
  <c r="B520" i="2"/>
  <c r="A521" i="2"/>
  <c r="D521" i="2"/>
  <c r="G521" i="2"/>
  <c r="C521" i="2"/>
  <c r="E521" i="2"/>
  <c r="H521" i="2"/>
  <c r="B521" i="2"/>
  <c r="A522" i="2"/>
  <c r="B522" i="2"/>
  <c r="C522" i="2"/>
  <c r="D522" i="2"/>
  <c r="G522" i="2"/>
  <c r="H522" i="2"/>
  <c r="A523" i="2"/>
  <c r="B523" i="2"/>
  <c r="C523" i="2"/>
  <c r="E523" i="2"/>
  <c r="D523" i="2"/>
  <c r="G523" i="2"/>
  <c r="H523" i="2"/>
  <c r="A524" i="2"/>
  <c r="B524" i="2"/>
  <c r="C524" i="2"/>
  <c r="D524" i="2"/>
  <c r="G524" i="2"/>
  <c r="H524" i="2"/>
  <c r="A525" i="2"/>
  <c r="B525" i="2"/>
  <c r="C525" i="2"/>
  <c r="D525" i="2"/>
  <c r="E525" i="2"/>
  <c r="G525" i="2"/>
  <c r="H525" i="2"/>
  <c r="A526" i="2"/>
  <c r="D526" i="2"/>
  <c r="E526" i="2"/>
  <c r="G526" i="2"/>
  <c r="C526" i="2"/>
  <c r="H526" i="2"/>
  <c r="B526" i="2"/>
  <c r="A527" i="2"/>
  <c r="D527" i="2"/>
  <c r="G527" i="2"/>
  <c r="C527" i="2"/>
  <c r="H527" i="2"/>
  <c r="B527" i="2"/>
  <c r="A528" i="2"/>
  <c r="D528" i="2"/>
  <c r="G528" i="2"/>
  <c r="C528" i="2"/>
  <c r="E528" i="2"/>
  <c r="H528" i="2"/>
  <c r="B528" i="2"/>
  <c r="A529" i="2"/>
  <c r="D529" i="2"/>
  <c r="G529" i="2"/>
  <c r="C529" i="2"/>
  <c r="E529" i="2"/>
  <c r="H529" i="2"/>
  <c r="B529" i="2"/>
  <c r="A530" i="2"/>
  <c r="B530" i="2"/>
  <c r="C530" i="2"/>
  <c r="E530" i="2"/>
  <c r="D530" i="2"/>
  <c r="G530" i="2"/>
  <c r="H530" i="2"/>
  <c r="A531" i="2"/>
  <c r="B531" i="2"/>
  <c r="C531" i="2"/>
  <c r="E531" i="2"/>
  <c r="D531" i="2"/>
  <c r="G531" i="2"/>
  <c r="H531" i="2"/>
  <c r="A532" i="2"/>
  <c r="B532" i="2"/>
  <c r="C532" i="2"/>
  <c r="D532" i="2"/>
  <c r="G532" i="2"/>
  <c r="H532" i="2"/>
  <c r="A533" i="2"/>
  <c r="B533" i="2"/>
  <c r="C533" i="2"/>
  <c r="D533" i="2"/>
  <c r="E533" i="2"/>
  <c r="G533" i="2"/>
  <c r="H533" i="2"/>
  <c r="A534" i="2"/>
  <c r="D534" i="2"/>
  <c r="E534" i="2"/>
  <c r="G534" i="2"/>
  <c r="C534" i="2"/>
  <c r="H534" i="2"/>
  <c r="B534" i="2"/>
  <c r="A535" i="2"/>
  <c r="D535" i="2"/>
  <c r="E535" i="2"/>
  <c r="G535" i="2"/>
  <c r="C535" i="2"/>
  <c r="H535" i="2"/>
  <c r="B535" i="2"/>
  <c r="A536" i="2"/>
  <c r="D536" i="2"/>
  <c r="G536" i="2"/>
  <c r="C536" i="2"/>
  <c r="E536" i="2"/>
  <c r="H536" i="2"/>
  <c r="B536" i="2"/>
  <c r="A537" i="2"/>
  <c r="D537" i="2"/>
  <c r="G537" i="2"/>
  <c r="C537" i="2"/>
  <c r="E537" i="2"/>
  <c r="H537" i="2"/>
  <c r="B537" i="2"/>
  <c r="A538" i="2"/>
  <c r="B538" i="2"/>
  <c r="C538" i="2"/>
  <c r="E538" i="2"/>
  <c r="D538" i="2"/>
  <c r="G538" i="2"/>
  <c r="H538" i="2"/>
  <c r="A539" i="2"/>
  <c r="B539" i="2"/>
  <c r="C539" i="2"/>
  <c r="D539" i="2"/>
  <c r="G539" i="2"/>
  <c r="H539" i="2"/>
  <c r="A540" i="2"/>
  <c r="B540" i="2"/>
  <c r="C540" i="2"/>
  <c r="E540" i="2"/>
  <c r="D540" i="2"/>
  <c r="G540" i="2"/>
  <c r="H540" i="2"/>
  <c r="A541" i="2"/>
  <c r="B541" i="2"/>
  <c r="C541" i="2"/>
  <c r="D541" i="2"/>
  <c r="E541" i="2"/>
  <c r="G541" i="2"/>
  <c r="H541" i="2"/>
  <c r="A542" i="2"/>
  <c r="D542" i="2"/>
  <c r="G542" i="2"/>
  <c r="C542" i="2"/>
  <c r="E542" i="2"/>
  <c r="H542" i="2"/>
  <c r="B542" i="2"/>
  <c r="A543" i="2"/>
  <c r="D543" i="2"/>
  <c r="E543" i="2"/>
  <c r="G543" i="2"/>
  <c r="C543" i="2"/>
  <c r="H543" i="2"/>
  <c r="B543" i="2"/>
  <c r="A544" i="2"/>
  <c r="D544" i="2"/>
  <c r="G544" i="2"/>
  <c r="C544" i="2"/>
  <c r="E544" i="2"/>
  <c r="H544" i="2"/>
  <c r="B544" i="2"/>
  <c r="A545" i="2"/>
  <c r="D545" i="2"/>
  <c r="G545" i="2"/>
  <c r="C545" i="2"/>
  <c r="E545" i="2"/>
  <c r="H545" i="2"/>
  <c r="B545" i="2"/>
  <c r="A546" i="2"/>
  <c r="B546" i="2"/>
  <c r="C546" i="2"/>
  <c r="D546" i="2"/>
  <c r="G546" i="2"/>
  <c r="H546" i="2"/>
  <c r="A547" i="2"/>
  <c r="B547" i="2"/>
  <c r="C547" i="2"/>
  <c r="E547" i="2"/>
  <c r="D547" i="2"/>
  <c r="G547" i="2"/>
  <c r="H547" i="2"/>
  <c r="A548" i="2"/>
  <c r="B548" i="2"/>
  <c r="C548" i="2"/>
  <c r="D548" i="2"/>
  <c r="G548" i="2"/>
  <c r="H548" i="2"/>
  <c r="A549" i="2"/>
  <c r="B549" i="2"/>
  <c r="C549" i="2"/>
  <c r="D549" i="2"/>
  <c r="E549" i="2"/>
  <c r="G549" i="2"/>
  <c r="H549" i="2"/>
  <c r="A550" i="2"/>
  <c r="D550" i="2"/>
  <c r="E550" i="2"/>
  <c r="G550" i="2"/>
  <c r="C550" i="2"/>
  <c r="H550" i="2"/>
  <c r="B550" i="2"/>
  <c r="A551" i="2"/>
  <c r="D551" i="2"/>
  <c r="G551" i="2"/>
  <c r="C551" i="2"/>
  <c r="H551" i="2"/>
  <c r="B551" i="2"/>
  <c r="A552" i="2"/>
  <c r="D552" i="2"/>
  <c r="G552" i="2"/>
  <c r="C552" i="2"/>
  <c r="E552" i="2"/>
  <c r="H552" i="2"/>
  <c r="B552" i="2"/>
  <c r="A553" i="2"/>
  <c r="D553" i="2"/>
  <c r="G553" i="2"/>
  <c r="C553" i="2"/>
  <c r="E553" i="2"/>
  <c r="H553" i="2"/>
  <c r="B553" i="2"/>
  <c r="A554" i="2"/>
  <c r="B554" i="2"/>
  <c r="C554" i="2"/>
  <c r="E554" i="2"/>
  <c r="D554" i="2"/>
  <c r="G554" i="2"/>
  <c r="H554" i="2"/>
  <c r="A555" i="2"/>
  <c r="B555" i="2"/>
  <c r="C555" i="2"/>
  <c r="E555" i="2"/>
  <c r="D555" i="2"/>
  <c r="G555" i="2"/>
  <c r="H555" i="2"/>
  <c r="A556" i="2"/>
  <c r="B556" i="2"/>
  <c r="C556" i="2"/>
  <c r="E556" i="2"/>
  <c r="D556" i="2"/>
  <c r="G556" i="2"/>
  <c r="H556" i="2"/>
  <c r="A557" i="2"/>
  <c r="B557" i="2"/>
  <c r="C557" i="2"/>
  <c r="D557" i="2"/>
  <c r="E557" i="2"/>
  <c r="G557" i="2"/>
  <c r="H557" i="2"/>
  <c r="A558" i="2"/>
  <c r="D558" i="2"/>
  <c r="G558" i="2"/>
  <c r="C558" i="2"/>
  <c r="H558" i="2"/>
  <c r="B558" i="2"/>
  <c r="A559" i="2"/>
  <c r="D559" i="2"/>
  <c r="E559" i="2"/>
  <c r="G559" i="2"/>
  <c r="C559" i="2"/>
  <c r="H559" i="2"/>
  <c r="B559" i="2"/>
  <c r="A560" i="2"/>
  <c r="D560" i="2"/>
  <c r="G560" i="2"/>
  <c r="C560" i="2"/>
  <c r="E560" i="2"/>
  <c r="H560" i="2"/>
  <c r="B560" i="2"/>
  <c r="A561" i="2"/>
  <c r="D561" i="2"/>
  <c r="G561" i="2"/>
  <c r="C561" i="2"/>
  <c r="E561" i="2"/>
  <c r="H561" i="2"/>
  <c r="B561" i="2"/>
  <c r="A562" i="2"/>
  <c r="B562" i="2"/>
  <c r="C562" i="2"/>
  <c r="D562" i="2"/>
  <c r="G562" i="2"/>
  <c r="H562" i="2"/>
  <c r="A563" i="2"/>
  <c r="B563" i="2"/>
  <c r="C563" i="2"/>
  <c r="E563" i="2"/>
  <c r="D563" i="2"/>
  <c r="G563" i="2"/>
  <c r="H563" i="2"/>
  <c r="A564" i="2"/>
  <c r="B564" i="2"/>
  <c r="C564" i="2"/>
  <c r="E564" i="2"/>
  <c r="D564" i="2"/>
  <c r="G564" i="2"/>
  <c r="H564" i="2"/>
  <c r="A565" i="2"/>
  <c r="B565" i="2"/>
  <c r="C565" i="2"/>
  <c r="E565" i="2"/>
  <c r="D565" i="2"/>
  <c r="G565" i="2"/>
  <c r="H565" i="2"/>
  <c r="A566" i="2"/>
  <c r="D566" i="2"/>
  <c r="G566" i="2"/>
  <c r="C566" i="2"/>
  <c r="E566" i="2"/>
  <c r="H566" i="2"/>
  <c r="B566" i="2"/>
  <c r="A567" i="2"/>
  <c r="D567" i="2"/>
  <c r="E567" i="2"/>
  <c r="G567" i="2"/>
  <c r="C567" i="2"/>
  <c r="H567" i="2"/>
  <c r="B567" i="2"/>
  <c r="A568" i="2"/>
  <c r="D568" i="2"/>
  <c r="G568" i="2"/>
  <c r="C568" i="2"/>
  <c r="E568" i="2"/>
  <c r="H568" i="2"/>
  <c r="B568" i="2"/>
  <c r="A569" i="2"/>
  <c r="D569" i="2"/>
  <c r="G569" i="2"/>
  <c r="C569" i="2"/>
  <c r="E569" i="2"/>
  <c r="H569" i="2"/>
  <c r="B569" i="2"/>
  <c r="A570" i="2"/>
  <c r="B570" i="2"/>
  <c r="C570" i="2"/>
  <c r="D570" i="2"/>
  <c r="G570" i="2"/>
  <c r="H570" i="2"/>
  <c r="A571" i="2"/>
  <c r="B571" i="2"/>
  <c r="C571" i="2"/>
  <c r="D571" i="2"/>
  <c r="G571" i="2"/>
  <c r="H571" i="2"/>
  <c r="A572" i="2"/>
  <c r="B572" i="2"/>
  <c r="C572" i="2"/>
  <c r="E572" i="2"/>
  <c r="D572" i="2"/>
  <c r="G572" i="2"/>
  <c r="H572" i="2"/>
  <c r="A573" i="2"/>
  <c r="B573" i="2"/>
  <c r="C573" i="2"/>
  <c r="E573" i="2"/>
  <c r="D573" i="2"/>
  <c r="G573" i="2"/>
  <c r="H573" i="2"/>
  <c r="A574" i="2"/>
  <c r="D574" i="2"/>
  <c r="G574" i="2"/>
  <c r="C574" i="2"/>
  <c r="E574" i="2"/>
  <c r="H574" i="2"/>
  <c r="B574" i="2"/>
  <c r="A575" i="2"/>
  <c r="D575" i="2"/>
  <c r="G575" i="2"/>
  <c r="C575" i="2"/>
  <c r="E575" i="2"/>
  <c r="H575" i="2"/>
  <c r="B575" i="2"/>
  <c r="A576" i="2"/>
  <c r="D576" i="2"/>
  <c r="G576" i="2"/>
  <c r="C576" i="2"/>
  <c r="E576" i="2"/>
  <c r="H576" i="2"/>
  <c r="B576" i="2"/>
  <c r="A577" i="2"/>
  <c r="D577" i="2"/>
  <c r="G577" i="2"/>
  <c r="C577" i="2"/>
  <c r="E577" i="2"/>
  <c r="H577" i="2"/>
  <c r="B577" i="2"/>
  <c r="A578" i="2"/>
  <c r="B578" i="2"/>
  <c r="C578" i="2"/>
  <c r="E578" i="2"/>
  <c r="D578" i="2"/>
  <c r="G578" i="2"/>
  <c r="H578" i="2"/>
  <c r="A579" i="2"/>
  <c r="B579" i="2"/>
  <c r="C579" i="2"/>
  <c r="D579" i="2"/>
  <c r="G579" i="2"/>
  <c r="H579" i="2"/>
  <c r="A580" i="2"/>
  <c r="B580" i="2"/>
  <c r="C580" i="2"/>
  <c r="E580" i="2"/>
  <c r="D580" i="2"/>
  <c r="G580" i="2"/>
  <c r="H580" i="2"/>
  <c r="A581" i="2"/>
  <c r="B581" i="2"/>
  <c r="C581" i="2"/>
  <c r="D581" i="2"/>
  <c r="E581" i="2"/>
  <c r="G581" i="2"/>
  <c r="H581" i="2"/>
  <c r="A582" i="2"/>
  <c r="D582" i="2"/>
  <c r="G582" i="2"/>
  <c r="C582" i="2"/>
  <c r="H582" i="2"/>
  <c r="B582" i="2"/>
  <c r="A583" i="2"/>
  <c r="D583" i="2"/>
  <c r="G583" i="2"/>
  <c r="C583" i="2"/>
  <c r="E583" i="2"/>
  <c r="H583" i="2"/>
  <c r="B583" i="2"/>
  <c r="A584" i="2"/>
  <c r="D584" i="2"/>
  <c r="G584" i="2"/>
  <c r="C584" i="2"/>
  <c r="E584" i="2"/>
  <c r="H584" i="2"/>
  <c r="B584" i="2"/>
  <c r="A585" i="2"/>
  <c r="D585" i="2"/>
  <c r="G585" i="2"/>
  <c r="C585" i="2"/>
  <c r="E585" i="2"/>
  <c r="H585" i="2"/>
  <c r="B585" i="2"/>
  <c r="A586" i="2"/>
  <c r="B586" i="2"/>
  <c r="C586" i="2"/>
  <c r="D586" i="2"/>
  <c r="G586" i="2"/>
  <c r="H586" i="2"/>
  <c r="A587" i="2"/>
  <c r="B587" i="2"/>
  <c r="C587" i="2"/>
  <c r="D587" i="2"/>
  <c r="G587" i="2"/>
  <c r="H587" i="2"/>
  <c r="A588" i="2"/>
  <c r="B588" i="2"/>
  <c r="C588" i="2"/>
  <c r="E588" i="2"/>
  <c r="D588" i="2"/>
  <c r="G588" i="2"/>
  <c r="H588" i="2"/>
  <c r="A589" i="2"/>
  <c r="B589" i="2"/>
  <c r="C589" i="2"/>
  <c r="D589" i="2"/>
  <c r="G589" i="2"/>
  <c r="H589" i="2"/>
  <c r="A590" i="2"/>
  <c r="D590" i="2"/>
  <c r="E590" i="2"/>
  <c r="G590" i="2"/>
  <c r="C590" i="2"/>
  <c r="H590" i="2"/>
  <c r="B590" i="2"/>
  <c r="A591" i="2"/>
  <c r="D591" i="2"/>
  <c r="G591" i="2"/>
  <c r="C591" i="2"/>
  <c r="E591" i="2"/>
  <c r="H591" i="2"/>
  <c r="B591" i="2"/>
  <c r="A592" i="2"/>
  <c r="D592" i="2"/>
  <c r="G592" i="2"/>
  <c r="C592" i="2"/>
  <c r="H592" i="2"/>
  <c r="B592" i="2"/>
  <c r="A593" i="2"/>
  <c r="D593" i="2"/>
  <c r="G593" i="2"/>
  <c r="C593" i="2"/>
  <c r="E593" i="2"/>
  <c r="H593" i="2"/>
  <c r="B593" i="2"/>
  <c r="A594" i="2"/>
  <c r="B594" i="2"/>
  <c r="C594" i="2"/>
  <c r="E594" i="2"/>
  <c r="D594" i="2"/>
  <c r="G594" i="2"/>
  <c r="H594" i="2"/>
  <c r="A595" i="2"/>
  <c r="B595" i="2"/>
  <c r="C595" i="2"/>
  <c r="E595" i="2"/>
  <c r="D595" i="2"/>
  <c r="G595" i="2"/>
  <c r="H595" i="2"/>
  <c r="A596" i="2"/>
  <c r="B596" i="2"/>
  <c r="C596" i="2"/>
  <c r="D596" i="2"/>
  <c r="G596" i="2"/>
  <c r="H596" i="2"/>
  <c r="A597" i="2"/>
  <c r="B597" i="2"/>
  <c r="C597" i="2"/>
  <c r="D597" i="2"/>
  <c r="E597" i="2"/>
  <c r="G597" i="2"/>
  <c r="H597" i="2"/>
  <c r="A598" i="2"/>
  <c r="D598" i="2"/>
  <c r="E598" i="2"/>
  <c r="G598" i="2"/>
  <c r="C598" i="2"/>
  <c r="H598" i="2"/>
  <c r="B598" i="2"/>
  <c r="A599" i="2"/>
  <c r="D599" i="2"/>
  <c r="E599" i="2"/>
  <c r="G599" i="2"/>
  <c r="C599" i="2"/>
  <c r="H599" i="2"/>
  <c r="B599" i="2"/>
  <c r="A600" i="2"/>
  <c r="D600" i="2"/>
  <c r="G600" i="2"/>
  <c r="C600" i="2"/>
  <c r="H600" i="2"/>
  <c r="B600" i="2"/>
  <c r="A601" i="2"/>
  <c r="D601" i="2"/>
  <c r="G601" i="2"/>
  <c r="C601" i="2"/>
  <c r="H601" i="2"/>
  <c r="B601" i="2"/>
  <c r="A602" i="2"/>
  <c r="B602" i="2"/>
  <c r="C602" i="2"/>
  <c r="E602" i="2"/>
  <c r="D602" i="2"/>
  <c r="G602" i="2"/>
  <c r="H602" i="2"/>
  <c r="A603" i="2"/>
  <c r="B603" i="2"/>
  <c r="C603" i="2"/>
  <c r="E603" i="2"/>
  <c r="D603" i="2"/>
  <c r="G603" i="2"/>
  <c r="H603" i="2"/>
  <c r="A604" i="2"/>
  <c r="B604" i="2"/>
  <c r="C604" i="2"/>
  <c r="E604" i="2"/>
  <c r="D604" i="2"/>
  <c r="G604" i="2"/>
  <c r="H604" i="2"/>
  <c r="A605" i="2"/>
  <c r="B605" i="2"/>
  <c r="C605" i="2"/>
  <c r="D605" i="2"/>
  <c r="E605" i="2"/>
  <c r="G605" i="2"/>
  <c r="H605" i="2"/>
  <c r="A606" i="2"/>
  <c r="D606" i="2"/>
  <c r="E606" i="2"/>
  <c r="G606" i="2"/>
  <c r="C606" i="2"/>
  <c r="H606" i="2"/>
  <c r="B606" i="2"/>
  <c r="A607" i="2"/>
  <c r="D607" i="2"/>
  <c r="E607" i="2"/>
  <c r="G607" i="2"/>
  <c r="C607" i="2"/>
  <c r="H607" i="2"/>
  <c r="B607" i="2"/>
  <c r="A608" i="2"/>
  <c r="D608" i="2"/>
  <c r="G608" i="2"/>
  <c r="C608" i="2"/>
  <c r="H608" i="2"/>
  <c r="B608" i="2"/>
  <c r="A609" i="2"/>
  <c r="D609" i="2"/>
  <c r="G609" i="2"/>
  <c r="C609" i="2"/>
  <c r="H609" i="2"/>
  <c r="B609" i="2"/>
  <c r="A610" i="2"/>
  <c r="B610" i="2"/>
  <c r="C610" i="2"/>
  <c r="E610" i="2"/>
  <c r="D610" i="2"/>
  <c r="G610" i="2"/>
  <c r="H610" i="2"/>
  <c r="A611" i="2"/>
  <c r="B611" i="2"/>
  <c r="C611" i="2"/>
  <c r="E611" i="2"/>
  <c r="D611" i="2"/>
  <c r="G611" i="2"/>
  <c r="H611" i="2"/>
  <c r="A612" i="2"/>
  <c r="B612" i="2"/>
  <c r="C612" i="2"/>
  <c r="E612" i="2"/>
  <c r="D612" i="2"/>
  <c r="G612" i="2"/>
  <c r="H612" i="2"/>
  <c r="A613" i="2"/>
  <c r="B613" i="2"/>
  <c r="C613" i="2"/>
  <c r="D613" i="2"/>
  <c r="E613" i="2"/>
  <c r="G613" i="2"/>
  <c r="H613" i="2"/>
  <c r="A614" i="2"/>
  <c r="D614" i="2"/>
  <c r="E614" i="2"/>
  <c r="G614" i="2"/>
  <c r="C614" i="2"/>
  <c r="H614" i="2"/>
  <c r="B614" i="2"/>
  <c r="A615" i="2"/>
  <c r="D615" i="2"/>
  <c r="E615" i="2"/>
  <c r="G615" i="2"/>
  <c r="C615" i="2"/>
  <c r="H615" i="2"/>
  <c r="B615" i="2"/>
  <c r="A616" i="2"/>
  <c r="D616" i="2"/>
  <c r="G616" i="2"/>
  <c r="C616" i="2"/>
  <c r="E616" i="2"/>
  <c r="H616" i="2"/>
  <c r="B616" i="2"/>
  <c r="A617" i="2"/>
  <c r="D617" i="2"/>
  <c r="G617" i="2"/>
  <c r="C617" i="2"/>
  <c r="E617" i="2"/>
  <c r="H617" i="2"/>
  <c r="B617" i="2"/>
  <c r="A618" i="2"/>
  <c r="B618" i="2"/>
  <c r="C618" i="2"/>
  <c r="E618" i="2"/>
  <c r="D618" i="2"/>
  <c r="G618" i="2"/>
  <c r="H618" i="2"/>
  <c r="A619" i="2"/>
  <c r="B619" i="2"/>
  <c r="C619" i="2"/>
  <c r="E619" i="2"/>
  <c r="D619" i="2"/>
  <c r="G619" i="2"/>
  <c r="H619" i="2"/>
  <c r="A620" i="2"/>
  <c r="B620" i="2"/>
  <c r="C620" i="2"/>
  <c r="E620" i="2"/>
  <c r="D620" i="2"/>
  <c r="G620" i="2"/>
  <c r="H620" i="2"/>
  <c r="A621" i="2"/>
  <c r="B621" i="2"/>
  <c r="C621" i="2"/>
  <c r="D621" i="2"/>
  <c r="E621" i="2"/>
  <c r="G621" i="2"/>
  <c r="H621" i="2"/>
  <c r="A622" i="2"/>
  <c r="D622" i="2"/>
  <c r="G622" i="2"/>
  <c r="C622" i="2"/>
  <c r="H622" i="2"/>
  <c r="B622" i="2"/>
  <c r="A623" i="2"/>
  <c r="D623" i="2"/>
  <c r="E623" i="2"/>
  <c r="G623" i="2"/>
  <c r="C623" i="2"/>
  <c r="H623" i="2"/>
  <c r="B623" i="2"/>
  <c r="A624" i="2"/>
  <c r="D624" i="2"/>
  <c r="G624" i="2"/>
  <c r="C624" i="2"/>
  <c r="E624" i="2"/>
  <c r="H624" i="2"/>
  <c r="B624" i="2"/>
  <c r="A625" i="2"/>
  <c r="B625" i="2"/>
  <c r="D625" i="2"/>
  <c r="G625" i="2"/>
  <c r="C625" i="2"/>
  <c r="E625" i="2"/>
  <c r="H625" i="2"/>
  <c r="A626" i="2"/>
  <c r="B626" i="2"/>
  <c r="C626" i="2"/>
  <c r="E626" i="2"/>
  <c r="D626" i="2"/>
  <c r="G626" i="2"/>
  <c r="H626" i="2"/>
  <c r="A627" i="2"/>
  <c r="B627" i="2"/>
  <c r="C627" i="2"/>
  <c r="D627" i="2"/>
  <c r="G627" i="2"/>
  <c r="H627" i="2"/>
  <c r="A628" i="2"/>
  <c r="B628" i="2"/>
  <c r="C628" i="2"/>
  <c r="E628" i="2"/>
  <c r="D628" i="2"/>
  <c r="G628" i="2"/>
  <c r="H628" i="2"/>
  <c r="A629" i="2"/>
  <c r="B629" i="2"/>
  <c r="D629" i="2"/>
  <c r="G629" i="2"/>
  <c r="C629" i="2"/>
  <c r="H629" i="2"/>
  <c r="A630" i="2"/>
  <c r="D630" i="2"/>
  <c r="E630" i="2"/>
  <c r="G630" i="2"/>
  <c r="C630" i="2"/>
  <c r="H630" i="2"/>
  <c r="B630" i="2"/>
  <c r="A631" i="2"/>
  <c r="D631" i="2"/>
  <c r="G631" i="2"/>
  <c r="C631" i="2"/>
  <c r="H631" i="2"/>
  <c r="B631" i="2"/>
  <c r="A632" i="2"/>
  <c r="D632" i="2"/>
  <c r="G632" i="2"/>
  <c r="C632" i="2"/>
  <c r="E632" i="2"/>
  <c r="H632" i="2"/>
  <c r="B632" i="2"/>
  <c r="A633" i="2"/>
  <c r="B633" i="2"/>
  <c r="D633" i="2"/>
  <c r="G633" i="2"/>
  <c r="C633" i="2"/>
  <c r="E633" i="2"/>
  <c r="H633" i="2"/>
  <c r="A634" i="2"/>
  <c r="B634" i="2"/>
  <c r="C634" i="2"/>
  <c r="E634" i="2"/>
  <c r="D634" i="2"/>
  <c r="G634" i="2"/>
  <c r="H634" i="2"/>
  <c r="A635" i="2"/>
  <c r="B635" i="2"/>
  <c r="C635" i="2"/>
  <c r="D635" i="2"/>
  <c r="G635" i="2"/>
  <c r="H635" i="2"/>
  <c r="A636" i="2"/>
  <c r="B636" i="2"/>
  <c r="C636" i="2"/>
  <c r="E636" i="2"/>
  <c r="D636" i="2"/>
  <c r="G636" i="2"/>
  <c r="H636" i="2"/>
  <c r="A637" i="2"/>
  <c r="B637" i="2"/>
  <c r="C637" i="2"/>
  <c r="D637" i="2"/>
  <c r="G637" i="2"/>
  <c r="H637" i="2"/>
  <c r="A638" i="2"/>
  <c r="D638" i="2"/>
  <c r="G638" i="2"/>
  <c r="C638" i="2"/>
  <c r="H638" i="2"/>
  <c r="B638" i="2"/>
  <c r="A639" i="2"/>
  <c r="D639" i="2"/>
  <c r="E639" i="2"/>
  <c r="G639" i="2"/>
  <c r="C639" i="2"/>
  <c r="H639" i="2"/>
  <c r="B639" i="2"/>
  <c r="A640" i="2"/>
  <c r="D640" i="2"/>
  <c r="G640" i="2"/>
  <c r="C640" i="2"/>
  <c r="E640" i="2"/>
  <c r="H640" i="2"/>
  <c r="B640" i="2"/>
  <c r="A641" i="2"/>
  <c r="B641" i="2"/>
  <c r="D641" i="2"/>
  <c r="G641" i="2"/>
  <c r="C641" i="2"/>
  <c r="E641" i="2"/>
  <c r="H641" i="2"/>
  <c r="A642" i="2"/>
  <c r="B642" i="2"/>
  <c r="C642" i="2"/>
  <c r="E642" i="2"/>
  <c r="D642" i="2"/>
  <c r="G642" i="2"/>
  <c r="H642" i="2"/>
  <c r="A643" i="2"/>
  <c r="B643" i="2"/>
  <c r="C643" i="2"/>
  <c r="E643" i="2"/>
  <c r="D643" i="2"/>
  <c r="G643" i="2"/>
  <c r="H643" i="2"/>
  <c r="A644" i="2"/>
  <c r="B644" i="2"/>
  <c r="C644" i="2"/>
  <c r="D644" i="2"/>
  <c r="E644" i="2"/>
  <c r="G644" i="2"/>
  <c r="H644" i="2"/>
  <c r="A645" i="2"/>
  <c r="B645" i="2"/>
  <c r="D645" i="2"/>
  <c r="G645" i="2"/>
  <c r="C645" i="2"/>
  <c r="H645" i="2"/>
  <c r="A646" i="2"/>
  <c r="D646" i="2"/>
  <c r="E646" i="2"/>
  <c r="G646" i="2"/>
  <c r="C646" i="2"/>
  <c r="H646" i="2"/>
  <c r="B646" i="2"/>
  <c r="A647" i="2"/>
  <c r="D647" i="2"/>
  <c r="G647" i="2"/>
  <c r="C647" i="2"/>
  <c r="H647" i="2"/>
  <c r="B647" i="2"/>
  <c r="G677" i="1"/>
  <c r="AF677" i="1" s="1"/>
  <c r="AU677" i="1"/>
  <c r="Z677" i="1"/>
  <c r="Z673" i="1"/>
  <c r="AU673" i="1"/>
  <c r="G673" i="1"/>
  <c r="AF673" i="1" s="1"/>
  <c r="Z622" i="1"/>
  <c r="AU605" i="1"/>
  <c r="G605" i="1"/>
  <c r="AF605" i="1" s="1"/>
  <c r="Z605" i="1"/>
  <c r="I655" i="1"/>
  <c r="AF655" i="1"/>
  <c r="AC655" i="1"/>
  <c r="AU603" i="1"/>
  <c r="Z603" i="1"/>
  <c r="G603" i="1"/>
  <c r="AF603" i="1" s="1"/>
  <c r="AU554" i="1"/>
  <c r="Z554" i="1"/>
  <c r="G554" i="1"/>
  <c r="Z671" i="1"/>
  <c r="AU671" i="1"/>
  <c r="AT671" i="1" s="1"/>
  <c r="AS671" i="1" s="1"/>
  <c r="AR671" i="1" s="1"/>
  <c r="AQ671" i="1" s="1"/>
  <c r="AP671" i="1" s="1"/>
  <c r="AO671" i="1" s="1"/>
  <c r="AN671" i="1" s="1"/>
  <c r="AM671" i="1" s="1"/>
  <c r="AL671" i="1" s="1"/>
  <c r="G671" i="1"/>
  <c r="AF666" i="1"/>
  <c r="AU621" i="1"/>
  <c r="G621" i="1"/>
  <c r="AF621" i="1" s="1"/>
  <c r="Z621" i="1"/>
  <c r="I619" i="1"/>
  <c r="AC619" i="1"/>
  <c r="AT608" i="1"/>
  <c r="AC675" i="1"/>
  <c r="AU668" i="1"/>
  <c r="Z668" i="1"/>
  <c r="G668" i="1"/>
  <c r="AC666" i="1"/>
  <c r="AC616" i="1"/>
  <c r="AF616" i="1"/>
  <c r="K616" i="1"/>
  <c r="AF612" i="1"/>
  <c r="AU672" i="1"/>
  <c r="Z672" i="1"/>
  <c r="G672" i="1"/>
  <c r="K669" i="1"/>
  <c r="I654" i="1"/>
  <c r="AC654" i="1"/>
  <c r="AU676" i="1"/>
  <c r="Z676" i="1"/>
  <c r="G676" i="1"/>
  <c r="AF676" i="1" s="1"/>
  <c r="K663" i="1"/>
  <c r="AF663" i="1"/>
  <c r="AC663" i="1"/>
  <c r="AU660" i="1"/>
  <c r="Z660" i="1"/>
  <c r="G660" i="1"/>
  <c r="G620" i="1"/>
  <c r="AF620" i="1" s="1"/>
  <c r="AU586" i="1"/>
  <c r="AT586" i="1" s="1"/>
  <c r="AS586" i="1" s="1"/>
  <c r="AR586" i="1" s="1"/>
  <c r="AQ586" i="1" s="1"/>
  <c r="AP586" i="1" s="1"/>
  <c r="AO586" i="1" s="1"/>
  <c r="AN586" i="1" s="1"/>
  <c r="AM586" i="1" s="1"/>
  <c r="AL586" i="1" s="1"/>
  <c r="Z586" i="1"/>
  <c r="G586" i="1"/>
  <c r="Z669" i="1"/>
  <c r="AU669" i="1"/>
  <c r="Z662" i="1"/>
  <c r="AU654" i="1"/>
  <c r="Z654" i="1"/>
  <c r="AU650" i="1"/>
  <c r="G636" i="1"/>
  <c r="AC636" i="1" s="1"/>
  <c r="AU636" i="1"/>
  <c r="Z624" i="1"/>
  <c r="G624" i="1"/>
  <c r="AU619" i="1"/>
  <c r="Z619" i="1"/>
  <c r="AU617" i="1"/>
  <c r="Z615" i="1"/>
  <c r="AU503" i="1"/>
  <c r="AT503" i="1" s="1"/>
  <c r="AS503" i="1" s="1"/>
  <c r="AR503" i="1" s="1"/>
  <c r="AQ503" i="1" s="1"/>
  <c r="AP503" i="1" s="1"/>
  <c r="AO503" i="1" s="1"/>
  <c r="AN503" i="1" s="1"/>
  <c r="AM503" i="1" s="1"/>
  <c r="AL503" i="1" s="1"/>
  <c r="AF675" i="1"/>
  <c r="G638" i="1"/>
  <c r="AU638" i="1"/>
  <c r="AU607" i="1"/>
  <c r="G607" i="1"/>
  <c r="Z600" i="1"/>
  <c r="AU600" i="1"/>
  <c r="G600" i="1"/>
  <c r="I600" i="1" s="1"/>
  <c r="G587" i="1"/>
  <c r="AU587" i="1"/>
  <c r="Z587" i="1"/>
  <c r="AU578" i="1"/>
  <c r="Z578" i="1"/>
  <c r="G578" i="1"/>
  <c r="AF578" i="1" s="1"/>
  <c r="Z565" i="1"/>
  <c r="AU560" i="1"/>
  <c r="AT560" i="1" s="1"/>
  <c r="AS560" i="1" s="1"/>
  <c r="AR560" i="1" s="1"/>
  <c r="AQ560" i="1" s="1"/>
  <c r="AP560" i="1" s="1"/>
  <c r="AO560" i="1" s="1"/>
  <c r="AN560" i="1" s="1"/>
  <c r="AM560" i="1" s="1"/>
  <c r="AL560" i="1" s="1"/>
  <c r="Z675" i="1"/>
  <c r="AU675" i="1"/>
  <c r="Z666" i="1"/>
  <c r="AU666" i="1"/>
  <c r="Z657" i="1"/>
  <c r="Z653" i="1"/>
  <c r="AU640" i="1"/>
  <c r="Z612" i="1"/>
  <c r="AU612" i="1"/>
  <c r="Z602" i="1"/>
  <c r="AU597" i="1"/>
  <c r="G553" i="1"/>
  <c r="AF553" i="1" s="1"/>
  <c r="AU553" i="1"/>
  <c r="Z553" i="1"/>
  <c r="AU670" i="1"/>
  <c r="Z670" i="1"/>
  <c r="Z649" i="1"/>
  <c r="AU649" i="1"/>
  <c r="AU645" i="1"/>
  <c r="AU623" i="1"/>
  <c r="I595" i="1"/>
  <c r="AC670" i="1"/>
  <c r="AF654" i="1"/>
  <c r="G645" i="1"/>
  <c r="AF645" i="1" s="1"/>
  <c r="G644" i="1"/>
  <c r="AF644" i="1" s="1"/>
  <c r="AU644" i="1"/>
  <c r="G643" i="1"/>
  <c r="Z630" i="1"/>
  <c r="AU630" i="1"/>
  <c r="G630" i="1"/>
  <c r="Z628" i="1"/>
  <c r="G628" i="1"/>
  <c r="Z595" i="1"/>
  <c r="AU595" i="1"/>
  <c r="G533" i="1"/>
  <c r="AF533" i="1" s="1"/>
  <c r="AU533" i="1"/>
  <c r="Z533" i="1"/>
  <c r="Z616" i="1"/>
  <c r="AU616" i="1"/>
  <c r="G596" i="1"/>
  <c r="AF596" i="1" s="1"/>
  <c r="AU596" i="1"/>
  <c r="Z596" i="1"/>
  <c r="G589" i="1"/>
  <c r="Z589" i="1"/>
  <c r="AU589" i="1"/>
  <c r="AU561" i="1"/>
  <c r="Z561" i="1"/>
  <c r="Z665" i="1"/>
  <c r="Z663" i="1"/>
  <c r="AU663" i="1"/>
  <c r="Z659" i="1"/>
  <c r="Z655" i="1"/>
  <c r="AU655" i="1"/>
  <c r="AU647" i="1"/>
  <c r="AU627" i="1"/>
  <c r="G627" i="1"/>
  <c r="AF627" i="1" s="1"/>
  <c r="AU624" i="1"/>
  <c r="AT624" i="1" s="1"/>
  <c r="AS624" i="1" s="1"/>
  <c r="AR624" i="1" s="1"/>
  <c r="AQ624" i="1" s="1"/>
  <c r="AP624" i="1" s="1"/>
  <c r="AO624" i="1" s="1"/>
  <c r="AN624" i="1" s="1"/>
  <c r="AM624" i="1" s="1"/>
  <c r="AL624" i="1" s="1"/>
  <c r="AF624" i="1"/>
  <c r="Z608" i="1"/>
  <c r="G608" i="1"/>
  <c r="AU601" i="1"/>
  <c r="Z572" i="1"/>
  <c r="I559" i="1"/>
  <c r="AF559" i="1"/>
  <c r="AC559" i="1"/>
  <c r="Z528" i="1"/>
  <c r="G528" i="1"/>
  <c r="AU528" i="1"/>
  <c r="Z575" i="1"/>
  <c r="Z564" i="1"/>
  <c r="AU564" i="1"/>
  <c r="G534" i="1"/>
  <c r="AU534" i="1"/>
  <c r="Z534" i="1"/>
  <c r="AF480" i="1"/>
  <c r="AC480" i="1"/>
  <c r="I480" i="1"/>
  <c r="G430" i="1"/>
  <c r="Z430" i="1"/>
  <c r="AU430" i="1"/>
  <c r="G629" i="1"/>
  <c r="G614" i="1"/>
  <c r="J614" i="1" s="1"/>
  <c r="G613" i="1"/>
  <c r="AU580" i="1"/>
  <c r="AF574" i="1"/>
  <c r="AU567" i="1"/>
  <c r="AT567" i="1" s="1"/>
  <c r="AS567" i="1" s="1"/>
  <c r="AR567" i="1" s="1"/>
  <c r="AQ567" i="1" s="1"/>
  <c r="AP567" i="1" s="1"/>
  <c r="AO567" i="1" s="1"/>
  <c r="AN567" i="1" s="1"/>
  <c r="AM567" i="1" s="1"/>
  <c r="AL567" i="1" s="1"/>
  <c r="Z567" i="1"/>
  <c r="Z556" i="1"/>
  <c r="AF549" i="1"/>
  <c r="G508" i="1"/>
  <c r="AF508" i="1" s="1"/>
  <c r="AU508" i="1"/>
  <c r="AF566" i="1"/>
  <c r="AU559" i="1"/>
  <c r="AT559" i="1" s="1"/>
  <c r="AS559" i="1" s="1"/>
  <c r="AR559" i="1" s="1"/>
  <c r="AQ559" i="1" s="1"/>
  <c r="AP559" i="1" s="1"/>
  <c r="AO559" i="1" s="1"/>
  <c r="AN559" i="1" s="1"/>
  <c r="AM559" i="1" s="1"/>
  <c r="AL559" i="1" s="1"/>
  <c r="Z559" i="1"/>
  <c r="G543" i="1"/>
  <c r="AU543" i="1"/>
  <c r="Z543" i="1"/>
  <c r="G535" i="1"/>
  <c r="AU535" i="1"/>
  <c r="Z535" i="1"/>
  <c r="Z522" i="1"/>
  <c r="AU522" i="1"/>
  <c r="Z467" i="1"/>
  <c r="G467" i="1"/>
  <c r="AF467" i="1" s="1"/>
  <c r="AU467" i="1"/>
  <c r="Z425" i="1"/>
  <c r="AU614" i="1"/>
  <c r="G610" i="1"/>
  <c r="AF610" i="1" s="1"/>
  <c r="G609" i="1"/>
  <c r="AU584" i="1"/>
  <c r="Z584" i="1"/>
  <c r="I574" i="1"/>
  <c r="AC549" i="1"/>
  <c r="I549" i="1"/>
  <c r="AU546" i="1"/>
  <c r="Z546" i="1"/>
  <c r="G546" i="1"/>
  <c r="G545" i="1"/>
  <c r="AU545" i="1"/>
  <c r="Z545" i="1"/>
  <c r="Z544" i="1"/>
  <c r="G544" i="1"/>
  <c r="AU544" i="1"/>
  <c r="AT629" i="1"/>
  <c r="AT613" i="1"/>
  <c r="AS613" i="1" s="1"/>
  <c r="AR613" i="1" s="1"/>
  <c r="AQ613" i="1" s="1"/>
  <c r="AP613" i="1" s="1"/>
  <c r="AO613" i="1" s="1"/>
  <c r="AN613" i="1" s="1"/>
  <c r="AM613" i="1" s="1"/>
  <c r="AL613" i="1" s="1"/>
  <c r="AF579" i="1"/>
  <c r="I566" i="1"/>
  <c r="G548" i="1"/>
  <c r="AU548" i="1"/>
  <c r="Z548" i="1"/>
  <c r="G547" i="1"/>
  <c r="AU547" i="1"/>
  <c r="Z547" i="1"/>
  <c r="Z539" i="1"/>
  <c r="G539" i="1"/>
  <c r="AF539" i="1" s="1"/>
  <c r="AU539" i="1"/>
  <c r="G519" i="1"/>
  <c r="AF519" i="1" s="1"/>
  <c r="AU519" i="1"/>
  <c r="AT519" i="1" s="1"/>
  <c r="AS519" i="1" s="1"/>
  <c r="AR519" i="1" s="1"/>
  <c r="AQ519" i="1" s="1"/>
  <c r="AP519" i="1" s="1"/>
  <c r="AO519" i="1" s="1"/>
  <c r="AN519" i="1" s="1"/>
  <c r="AM519" i="1" s="1"/>
  <c r="AL519" i="1" s="1"/>
  <c r="AI519" i="1" s="1"/>
  <c r="Z519" i="1"/>
  <c r="Z629" i="1"/>
  <c r="AF619" i="1"/>
  <c r="Z613" i="1"/>
  <c r="AU610" i="1"/>
  <c r="I594" i="1"/>
  <c r="Z573" i="1"/>
  <c r="G573" i="1"/>
  <c r="AU570" i="1"/>
  <c r="Z570" i="1"/>
  <c r="G526" i="1"/>
  <c r="AU526" i="1"/>
  <c r="Z526" i="1"/>
  <c r="AM418" i="1"/>
  <c r="AL418" i="1" s="1"/>
  <c r="I487" i="1"/>
  <c r="N487" i="1"/>
  <c r="AC487" i="1"/>
  <c r="AU481" i="1"/>
  <c r="G457" i="1"/>
  <c r="AU457" i="1"/>
  <c r="Z457" i="1"/>
  <c r="AC551" i="1"/>
  <c r="G507" i="1"/>
  <c r="AF507" i="1" s="1"/>
  <c r="AU507" i="1"/>
  <c r="Z507" i="1"/>
  <c r="G491" i="1"/>
  <c r="AF491" i="1" s="1"/>
  <c r="AU491" i="1"/>
  <c r="AT491" i="1" s="1"/>
  <c r="AS491" i="1" s="1"/>
  <c r="AR491" i="1" s="1"/>
  <c r="AQ491" i="1" s="1"/>
  <c r="AP491" i="1" s="1"/>
  <c r="AO491" i="1" s="1"/>
  <c r="AN491" i="1" s="1"/>
  <c r="AM491" i="1" s="1"/>
  <c r="AL491" i="1" s="1"/>
  <c r="AI491" i="1" s="1"/>
  <c r="Z491" i="1"/>
  <c r="Z551" i="1"/>
  <c r="Z537" i="1"/>
  <c r="G527" i="1"/>
  <c r="AU527" i="1"/>
  <c r="AU521" i="1"/>
  <c r="G511" i="1"/>
  <c r="AU511" i="1"/>
  <c r="Z489" i="1"/>
  <c r="AU489" i="1"/>
  <c r="G489" i="1"/>
  <c r="AF489" i="1" s="1"/>
  <c r="AU420" i="1"/>
  <c r="Z420" i="1"/>
  <c r="G420" i="1"/>
  <c r="I366" i="1"/>
  <c r="AC366" i="1"/>
  <c r="AU594" i="1"/>
  <c r="G585" i="1"/>
  <c r="AU518" i="1"/>
  <c r="G577" i="1"/>
  <c r="AF577" i="1" s="1"/>
  <c r="AU577" i="1"/>
  <c r="AF570" i="1"/>
  <c r="Z540" i="1"/>
  <c r="G530" i="1"/>
  <c r="AU523" i="1"/>
  <c r="AT523" i="1" s="1"/>
  <c r="AS523" i="1" s="1"/>
  <c r="AR523" i="1" s="1"/>
  <c r="AQ523" i="1" s="1"/>
  <c r="AP523" i="1" s="1"/>
  <c r="AO523" i="1" s="1"/>
  <c r="AN523" i="1" s="1"/>
  <c r="AM523" i="1" s="1"/>
  <c r="AL523" i="1" s="1"/>
  <c r="G520" i="1"/>
  <c r="I516" i="1"/>
  <c r="AF487" i="1"/>
  <c r="AU454" i="1"/>
  <c r="AT443" i="1"/>
  <c r="AS443" i="1" s="1"/>
  <c r="AR443" i="1" s="1"/>
  <c r="AQ443" i="1" s="1"/>
  <c r="AP443" i="1" s="1"/>
  <c r="AO443" i="1" s="1"/>
  <c r="AN443" i="1" s="1"/>
  <c r="AM443" i="1" s="1"/>
  <c r="AL443" i="1" s="1"/>
  <c r="Z435" i="1"/>
  <c r="G435" i="1"/>
  <c r="AU435" i="1"/>
  <c r="AT435" i="1" s="1"/>
  <c r="AS435" i="1" s="1"/>
  <c r="AR435" i="1" s="1"/>
  <c r="AQ435" i="1" s="1"/>
  <c r="AP435" i="1" s="1"/>
  <c r="AO435" i="1" s="1"/>
  <c r="AN435" i="1" s="1"/>
  <c r="AM435" i="1" s="1"/>
  <c r="AL435" i="1" s="1"/>
  <c r="AI435" i="1" s="1"/>
  <c r="AF551" i="1"/>
  <c r="AT530" i="1"/>
  <c r="AS530" i="1" s="1"/>
  <c r="AR530" i="1" s="1"/>
  <c r="AQ530" i="1" s="1"/>
  <c r="AP530" i="1" s="1"/>
  <c r="AO530" i="1" s="1"/>
  <c r="AN530" i="1" s="1"/>
  <c r="AM530" i="1" s="1"/>
  <c r="AL530" i="1" s="1"/>
  <c r="AF528" i="1"/>
  <c r="Z495" i="1"/>
  <c r="G495" i="1"/>
  <c r="AU495" i="1"/>
  <c r="Z490" i="1"/>
  <c r="G490" i="1"/>
  <c r="AU490" i="1"/>
  <c r="G478" i="1"/>
  <c r="AF478" i="1" s="1"/>
  <c r="AU478" i="1"/>
  <c r="AT478" i="1" s="1"/>
  <c r="AS478" i="1" s="1"/>
  <c r="AR478" i="1" s="1"/>
  <c r="AQ478" i="1" s="1"/>
  <c r="AP478" i="1" s="1"/>
  <c r="AO478" i="1" s="1"/>
  <c r="AN478" i="1" s="1"/>
  <c r="AM478" i="1" s="1"/>
  <c r="AL478" i="1" s="1"/>
  <c r="Z478" i="1"/>
  <c r="Z469" i="1"/>
  <c r="G469" i="1"/>
  <c r="AU469" i="1"/>
  <c r="G462" i="1"/>
  <c r="AF462" i="1" s="1"/>
  <c r="AU462" i="1"/>
  <c r="Z462" i="1"/>
  <c r="Z487" i="1"/>
  <c r="AU487" i="1"/>
  <c r="G468" i="1"/>
  <c r="AF468" i="1" s="1"/>
  <c r="AU468" i="1"/>
  <c r="I428" i="1"/>
  <c r="AC428" i="1"/>
  <c r="Z427" i="1"/>
  <c r="G427" i="1"/>
  <c r="AF427" i="1" s="1"/>
  <c r="AU427" i="1"/>
  <c r="Z414" i="1"/>
  <c r="G414" i="1"/>
  <c r="Z387" i="1"/>
  <c r="Z366" i="1"/>
  <c r="AU366" i="1"/>
  <c r="AT366" i="1" s="1"/>
  <c r="AS366" i="1" s="1"/>
  <c r="AR366" i="1" s="1"/>
  <c r="AQ366" i="1" s="1"/>
  <c r="AP366" i="1" s="1"/>
  <c r="AO366" i="1" s="1"/>
  <c r="AN366" i="1" s="1"/>
  <c r="AM366" i="1" s="1"/>
  <c r="AL366" i="1" s="1"/>
  <c r="AJ366" i="1" s="1"/>
  <c r="G364" i="1"/>
  <c r="AF364" i="1" s="1"/>
  <c r="Z364" i="1"/>
  <c r="AU364" i="1"/>
  <c r="G362" i="1"/>
  <c r="AU362" i="1"/>
  <c r="Z362" i="1"/>
  <c r="Z492" i="1"/>
  <c r="G476" i="1"/>
  <c r="AU476" i="1"/>
  <c r="Z445" i="1"/>
  <c r="G445" i="1"/>
  <c r="AU445" i="1"/>
  <c r="G433" i="1"/>
  <c r="AC433" i="1" s="1"/>
  <c r="Z433" i="1"/>
  <c r="AU428" i="1"/>
  <c r="Z428" i="1"/>
  <c r="G402" i="1"/>
  <c r="AU402" i="1"/>
  <c r="Z402" i="1"/>
  <c r="G510" i="1"/>
  <c r="AU510" i="1"/>
  <c r="AT510" i="1" s="1"/>
  <c r="AS510" i="1" s="1"/>
  <c r="AR510" i="1" s="1"/>
  <c r="AQ510" i="1" s="1"/>
  <c r="AP510" i="1" s="1"/>
  <c r="AO510" i="1" s="1"/>
  <c r="AN510" i="1" s="1"/>
  <c r="AM510" i="1" s="1"/>
  <c r="AL510" i="1" s="1"/>
  <c r="AU506" i="1"/>
  <c r="G506" i="1"/>
  <c r="Z453" i="1"/>
  <c r="G453" i="1"/>
  <c r="AU453" i="1"/>
  <c r="AF447" i="1"/>
  <c r="G423" i="1"/>
  <c r="AU423" i="1"/>
  <c r="Z423" i="1"/>
  <c r="Z422" i="1"/>
  <c r="AU414" i="1"/>
  <c r="G409" i="1"/>
  <c r="AF409" i="1" s="1"/>
  <c r="AU343" i="1"/>
  <c r="Z343" i="1"/>
  <c r="G343" i="1"/>
  <c r="G452" i="1"/>
  <c r="AF452" i="1" s="1"/>
  <c r="AU452" i="1"/>
  <c r="U443" i="1"/>
  <c r="Z443" i="1"/>
  <c r="AU440" i="1"/>
  <c r="G440" i="1"/>
  <c r="Z440" i="1"/>
  <c r="G439" i="1"/>
  <c r="AU439" i="1"/>
  <c r="Z439" i="1"/>
  <c r="G484" i="1"/>
  <c r="AU484" i="1"/>
  <c r="Z484" i="1"/>
  <c r="G477" i="1"/>
  <c r="G473" i="1"/>
  <c r="AU473" i="1"/>
  <c r="Z473" i="1"/>
  <c r="Z401" i="1"/>
  <c r="G401" i="1"/>
  <c r="AU401" i="1"/>
  <c r="AM472" i="1"/>
  <c r="AL472" i="1" s="1"/>
  <c r="AI472" i="1" s="1"/>
  <c r="AF442" i="1"/>
  <c r="AC442" i="1"/>
  <c r="G371" i="1"/>
  <c r="AU371" i="1"/>
  <c r="Z371" i="1"/>
  <c r="AU485" i="1"/>
  <c r="AU466" i="1"/>
  <c r="G466" i="1"/>
  <c r="G450" i="1"/>
  <c r="AF450" i="1" s="1"/>
  <c r="I447" i="1"/>
  <c r="G429" i="1"/>
  <c r="G421" i="1"/>
  <c r="AU367" i="1"/>
  <c r="G404" i="1"/>
  <c r="AF404" i="1" s="1"/>
  <c r="AU404" i="1"/>
  <c r="Z404" i="1"/>
  <c r="G377" i="1"/>
  <c r="AF377" i="1" s="1"/>
  <c r="AU377" i="1"/>
  <c r="Z377" i="1"/>
  <c r="G363" i="1"/>
  <c r="AU363" i="1"/>
  <c r="Z363" i="1"/>
  <c r="Z340" i="1"/>
  <c r="AU340" i="1"/>
  <c r="AT340" i="1" s="1"/>
  <c r="AS340" i="1" s="1"/>
  <c r="AR340" i="1" s="1"/>
  <c r="AQ340" i="1" s="1"/>
  <c r="AP340" i="1" s="1"/>
  <c r="AO340" i="1" s="1"/>
  <c r="AN340" i="1" s="1"/>
  <c r="AM340" i="1" s="1"/>
  <c r="AL340" i="1" s="1"/>
  <c r="G340" i="1"/>
  <c r="AF340" i="1" s="1"/>
  <c r="G412" i="1"/>
  <c r="AU412" i="1"/>
  <c r="AF402" i="1"/>
  <c r="Z390" i="1"/>
  <c r="G390" i="1"/>
  <c r="G386" i="1"/>
  <c r="AF386" i="1" s="1"/>
  <c r="AU386" i="1"/>
  <c r="Z386" i="1"/>
  <c r="AU395" i="1"/>
  <c r="Z373" i="1"/>
  <c r="AU373" i="1"/>
  <c r="G372" i="1"/>
  <c r="AU372" i="1"/>
  <c r="AT372" i="1" s="1"/>
  <c r="AS372" i="1" s="1"/>
  <c r="AR372" i="1" s="1"/>
  <c r="AQ372" i="1" s="1"/>
  <c r="AP372" i="1" s="1"/>
  <c r="AO372" i="1" s="1"/>
  <c r="AN372" i="1" s="1"/>
  <c r="AM372" i="1" s="1"/>
  <c r="AL372" i="1" s="1"/>
  <c r="G354" i="1"/>
  <c r="AU354" i="1"/>
  <c r="Z354" i="1"/>
  <c r="AC306" i="1"/>
  <c r="I306" i="1"/>
  <c r="AU378" i="1"/>
  <c r="AT378" i="1" s="1"/>
  <c r="AS378" i="1" s="1"/>
  <c r="AR378" i="1" s="1"/>
  <c r="AQ378" i="1" s="1"/>
  <c r="AP378" i="1" s="1"/>
  <c r="AO378" i="1" s="1"/>
  <c r="AN378" i="1" s="1"/>
  <c r="AM378" i="1" s="1"/>
  <c r="AL378" i="1" s="1"/>
  <c r="G355" i="1"/>
  <c r="AU355" i="1"/>
  <c r="Z350" i="1"/>
  <c r="AU350" i="1"/>
  <c r="AF379" i="1"/>
  <c r="AU374" i="1"/>
  <c r="G374" i="1"/>
  <c r="G347" i="1"/>
  <c r="AU347" i="1"/>
  <c r="Z305" i="1"/>
  <c r="AU305" i="1"/>
  <c r="G305" i="1"/>
  <c r="Z318" i="1"/>
  <c r="G318" i="1"/>
  <c r="AF318" i="1" s="1"/>
  <c r="AU318" i="1"/>
  <c r="AU415" i="1"/>
  <c r="AU399" i="1"/>
  <c r="AT389" i="1"/>
  <c r="AS389" i="1" s="1"/>
  <c r="AR389" i="1" s="1"/>
  <c r="AQ389" i="1" s="1"/>
  <c r="AP389" i="1" s="1"/>
  <c r="AO389" i="1" s="1"/>
  <c r="AN389" i="1" s="1"/>
  <c r="AM389" i="1" s="1"/>
  <c r="AL389" i="1" s="1"/>
  <c r="I379" i="1"/>
  <c r="U373" i="1"/>
  <c r="J348" i="1"/>
  <c r="G325" i="1"/>
  <c r="AU325" i="1"/>
  <c r="Z325" i="1"/>
  <c r="AT388" i="1"/>
  <c r="AS388" i="1" s="1"/>
  <c r="AR388" i="1" s="1"/>
  <c r="AQ388" i="1" s="1"/>
  <c r="AP388" i="1" s="1"/>
  <c r="AO388" i="1" s="1"/>
  <c r="AN388" i="1" s="1"/>
  <c r="AM388" i="1" s="1"/>
  <c r="AL388" i="1" s="1"/>
  <c r="AF368" i="1"/>
  <c r="AF366" i="1"/>
  <c r="AF352" i="1"/>
  <c r="AC290" i="1"/>
  <c r="H290" i="1"/>
  <c r="AU370" i="1"/>
  <c r="G357" i="1"/>
  <c r="I352" i="1"/>
  <c r="G349" i="1"/>
  <c r="Z348" i="1"/>
  <c r="Z334" i="1"/>
  <c r="G334" i="1"/>
  <c r="AF334" i="1" s="1"/>
  <c r="AU334" i="1"/>
  <c r="G332" i="1"/>
  <c r="AU332" i="1"/>
  <c r="G330" i="1"/>
  <c r="AU330" i="1"/>
  <c r="Z330" i="1"/>
  <c r="G319" i="1"/>
  <c r="AF319" i="1" s="1"/>
  <c r="AU319" i="1"/>
  <c r="Z319" i="1"/>
  <c r="AC314" i="1"/>
  <c r="Z257" i="1"/>
  <c r="AU257" i="1"/>
  <c r="G257" i="1"/>
  <c r="AU348" i="1"/>
  <c r="AF348" i="1"/>
  <c r="G321" i="1"/>
  <c r="Z269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G269" i="1"/>
  <c r="Z342" i="1"/>
  <c r="G342" i="1"/>
  <c r="AU342" i="1"/>
  <c r="AU339" i="1"/>
  <c r="AT339" i="1" s="1"/>
  <c r="AS339" i="1" s="1"/>
  <c r="AR339" i="1" s="1"/>
  <c r="AQ339" i="1" s="1"/>
  <c r="AP339" i="1" s="1"/>
  <c r="AO339" i="1" s="1"/>
  <c r="AN339" i="1" s="1"/>
  <c r="AM339" i="1" s="1"/>
  <c r="AL339" i="1" s="1"/>
  <c r="AC337" i="1"/>
  <c r="I337" i="1"/>
  <c r="AU335" i="1"/>
  <c r="AU329" i="1"/>
  <c r="AC322" i="1"/>
  <c r="J322" i="1"/>
  <c r="AF322" i="1"/>
  <c r="Z316" i="1"/>
  <c r="G316" i="1"/>
  <c r="AU316" i="1"/>
  <c r="G309" i="1"/>
  <c r="AU309" i="1"/>
  <c r="Z302" i="1"/>
  <c r="G302" i="1"/>
  <c r="AF302" i="1" s="1"/>
  <c r="AU302" i="1"/>
  <c r="AT302" i="1" s="1"/>
  <c r="AS302" i="1" s="1"/>
  <c r="AR302" i="1" s="1"/>
  <c r="AQ302" i="1" s="1"/>
  <c r="AP302" i="1" s="1"/>
  <c r="AO302" i="1" s="1"/>
  <c r="AN302" i="1" s="1"/>
  <c r="AM302" i="1" s="1"/>
  <c r="AL302" i="1" s="1"/>
  <c r="Z289" i="1"/>
  <c r="G289" i="1"/>
  <c r="AF289" i="1" s="1"/>
  <c r="AU289" i="1"/>
  <c r="Z357" i="1"/>
  <c r="Z349" i="1"/>
  <c r="G283" i="1"/>
  <c r="AU283" i="1"/>
  <c r="Z283" i="1"/>
  <c r="G335" i="1"/>
  <c r="Z332" i="1"/>
  <c r="G331" i="1"/>
  <c r="G329" i="1"/>
  <c r="Z324" i="1"/>
  <c r="G324" i="1"/>
  <c r="AU324" i="1"/>
  <c r="AU321" i="1"/>
  <c r="G317" i="1"/>
  <c r="AU317" i="1"/>
  <c r="Z310" i="1"/>
  <c r="AU310" i="1"/>
  <c r="G303" i="1"/>
  <c r="AU303" i="1"/>
  <c r="AT303" i="1" s="1"/>
  <c r="AS303" i="1" s="1"/>
  <c r="AR303" i="1" s="1"/>
  <c r="AQ303" i="1" s="1"/>
  <c r="AP303" i="1" s="1"/>
  <c r="AO303" i="1" s="1"/>
  <c r="AN303" i="1" s="1"/>
  <c r="AM303" i="1" s="1"/>
  <c r="AL303" i="1" s="1"/>
  <c r="Z303" i="1"/>
  <c r="AC298" i="1"/>
  <c r="H298" i="1"/>
  <c r="AF298" i="1"/>
  <c r="G293" i="1"/>
  <c r="AU293" i="1"/>
  <c r="Z293" i="1"/>
  <c r="Z280" i="1"/>
  <c r="G280" i="1"/>
  <c r="AU280" i="1"/>
  <c r="AT280" i="1" s="1"/>
  <c r="AS280" i="1" s="1"/>
  <c r="AR280" i="1" s="1"/>
  <c r="AQ280" i="1" s="1"/>
  <c r="AP280" i="1" s="1"/>
  <c r="AO280" i="1" s="1"/>
  <c r="AN280" i="1" s="1"/>
  <c r="AM280" i="1" s="1"/>
  <c r="AL280" i="1" s="1"/>
  <c r="Z322" i="1"/>
  <c r="Z314" i="1"/>
  <c r="Z306" i="1"/>
  <c r="Z298" i="1"/>
  <c r="Z290" i="1"/>
  <c r="Z272" i="1"/>
  <c r="G272" i="1"/>
  <c r="AF272" i="1" s="1"/>
  <c r="AU272" i="1"/>
  <c r="AT272" i="1" s="1"/>
  <c r="AS272" i="1" s="1"/>
  <c r="AR272" i="1" s="1"/>
  <c r="AQ272" i="1" s="1"/>
  <c r="AP272" i="1" s="1"/>
  <c r="AO272" i="1" s="1"/>
  <c r="AN272" i="1" s="1"/>
  <c r="AM272" i="1" s="1"/>
  <c r="AL272" i="1" s="1"/>
  <c r="AU307" i="1"/>
  <c r="AU299" i="1"/>
  <c r="H296" i="1"/>
  <c r="AF290" i="1"/>
  <c r="G278" i="1"/>
  <c r="AF278" i="1" s="1"/>
  <c r="AU278" i="1"/>
  <c r="Z278" i="1"/>
  <c r="G277" i="1"/>
  <c r="G287" i="1"/>
  <c r="AU287" i="1"/>
  <c r="G267" i="1"/>
  <c r="AC267" i="1" s="1"/>
  <c r="AU267" i="1"/>
  <c r="AT267" i="1" s="1"/>
  <c r="AS267" i="1" s="1"/>
  <c r="AR267" i="1" s="1"/>
  <c r="AQ267" i="1" s="1"/>
  <c r="AP267" i="1" s="1"/>
  <c r="AO267" i="1" s="1"/>
  <c r="AN267" i="1" s="1"/>
  <c r="AM267" i="1" s="1"/>
  <c r="AL267" i="1" s="1"/>
  <c r="Z267" i="1"/>
  <c r="AT312" i="1"/>
  <c r="AS312" i="1" s="1"/>
  <c r="AR312" i="1" s="1"/>
  <c r="AQ312" i="1" s="1"/>
  <c r="AP312" i="1" s="1"/>
  <c r="AO312" i="1" s="1"/>
  <c r="AN312" i="1" s="1"/>
  <c r="AM312" i="1" s="1"/>
  <c r="AL312" i="1" s="1"/>
  <c r="AK312" i="1" s="1"/>
  <c r="AT292" i="1"/>
  <c r="AS292" i="1" s="1"/>
  <c r="AR292" i="1" s="1"/>
  <c r="AQ292" i="1" s="1"/>
  <c r="AP292" i="1" s="1"/>
  <c r="AO292" i="1" s="1"/>
  <c r="AN292" i="1" s="1"/>
  <c r="AM292" i="1" s="1"/>
  <c r="AL292" i="1" s="1"/>
  <c r="Z282" i="1"/>
  <c r="G282" i="1"/>
  <c r="AU282" i="1"/>
  <c r="AU322" i="1"/>
  <c r="AT322" i="1" s="1"/>
  <c r="AS322" i="1" s="1"/>
  <c r="AR322" i="1" s="1"/>
  <c r="AQ322" i="1" s="1"/>
  <c r="AP322" i="1" s="1"/>
  <c r="AO322" i="1" s="1"/>
  <c r="AN322" i="1" s="1"/>
  <c r="AM322" i="1" s="1"/>
  <c r="AL322" i="1" s="1"/>
  <c r="AK322" i="1" s="1"/>
  <c r="AU314" i="1"/>
  <c r="AU306" i="1"/>
  <c r="AU298" i="1"/>
  <c r="AU290" i="1"/>
  <c r="G268" i="1"/>
  <c r="AU268" i="1"/>
  <c r="Z268" i="1"/>
  <c r="G275" i="1"/>
  <c r="AF275" i="1" s="1"/>
  <c r="AU275" i="1"/>
  <c r="Z275" i="1"/>
  <c r="Z264" i="1"/>
  <c r="G264" i="1"/>
  <c r="AU264" i="1"/>
  <c r="G262" i="1"/>
  <c r="AU262" i="1"/>
  <c r="Z262" i="1"/>
  <c r="G258" i="1"/>
  <c r="AF258" i="1" s="1"/>
  <c r="AU258" i="1"/>
  <c r="Z258" i="1"/>
  <c r="Z233" i="1"/>
  <c r="G233" i="1"/>
  <c r="AU233" i="1"/>
  <c r="AT233" i="1" s="1"/>
  <c r="AS233" i="1" s="1"/>
  <c r="AR233" i="1" s="1"/>
  <c r="AQ233" i="1" s="1"/>
  <c r="AP233" i="1" s="1"/>
  <c r="AO233" i="1" s="1"/>
  <c r="AN233" i="1" s="1"/>
  <c r="AM233" i="1" s="1"/>
  <c r="AL233" i="1" s="1"/>
  <c r="Z171" i="1"/>
  <c r="AU171" i="1"/>
  <c r="G171" i="1"/>
  <c r="AF171" i="1" s="1"/>
  <c r="AU274" i="1"/>
  <c r="G274" i="1"/>
  <c r="Z256" i="1"/>
  <c r="AU256" i="1"/>
  <c r="AT256" i="1" s="1"/>
  <c r="AS256" i="1" s="1"/>
  <c r="AR256" i="1" s="1"/>
  <c r="AQ256" i="1" s="1"/>
  <c r="AP256" i="1" s="1"/>
  <c r="AO256" i="1" s="1"/>
  <c r="AN256" i="1" s="1"/>
  <c r="AM256" i="1" s="1"/>
  <c r="AL256" i="1" s="1"/>
  <c r="G256" i="1"/>
  <c r="AF256" i="1" s="1"/>
  <c r="Z230" i="1"/>
  <c r="G230" i="1"/>
  <c r="AF230" i="1" s="1"/>
  <c r="AU230" i="1"/>
  <c r="Z259" i="1"/>
  <c r="AU259" i="1"/>
  <c r="G259" i="1"/>
  <c r="Z252" i="1"/>
  <c r="AU252" i="1"/>
  <c r="G252" i="1"/>
  <c r="AF252" i="1" s="1"/>
  <c r="Z251" i="1"/>
  <c r="AU251" i="1"/>
  <c r="AT251" i="1" s="1"/>
  <c r="AS251" i="1" s="1"/>
  <c r="AR251" i="1" s="1"/>
  <c r="AQ251" i="1" s="1"/>
  <c r="AP251" i="1" s="1"/>
  <c r="AO251" i="1" s="1"/>
  <c r="AN251" i="1" s="1"/>
  <c r="AM251" i="1" s="1"/>
  <c r="AL251" i="1" s="1"/>
  <c r="AJ251" i="1" s="1"/>
  <c r="G251" i="1"/>
  <c r="AF251" i="1" s="1"/>
  <c r="G250" i="1"/>
  <c r="AU250" i="1"/>
  <c r="AT250" i="1" s="1"/>
  <c r="AS250" i="1" s="1"/>
  <c r="AR250" i="1" s="1"/>
  <c r="AQ250" i="1" s="1"/>
  <c r="AP250" i="1" s="1"/>
  <c r="AO250" i="1" s="1"/>
  <c r="AN250" i="1" s="1"/>
  <c r="AM250" i="1" s="1"/>
  <c r="AL250" i="1" s="1"/>
  <c r="Z250" i="1"/>
  <c r="Z241" i="1"/>
  <c r="G241" i="1"/>
  <c r="AU241" i="1"/>
  <c r="AF283" i="1"/>
  <c r="AU255" i="1"/>
  <c r="G255" i="1"/>
  <c r="Z254" i="1"/>
  <c r="AU254" i="1"/>
  <c r="G254" i="1"/>
  <c r="AF254" i="1" s="1"/>
  <c r="Z246" i="1"/>
  <c r="G246" i="1"/>
  <c r="AU246" i="1"/>
  <c r="G180" i="1"/>
  <c r="AU180" i="1"/>
  <c r="Z180" i="1"/>
  <c r="Z238" i="1"/>
  <c r="AU238" i="1"/>
  <c r="G238" i="1"/>
  <c r="G226" i="1"/>
  <c r="AF226" i="1" s="1"/>
  <c r="AU226" i="1"/>
  <c r="Z226" i="1"/>
  <c r="Z220" i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J214" i="1" s="1"/>
  <c r="Z236" i="1"/>
  <c r="G236" i="1"/>
  <c r="AU236" i="1"/>
  <c r="G175" i="1"/>
  <c r="AF175" i="1" s="1"/>
  <c r="AU175" i="1"/>
  <c r="AT175" i="1" s="1"/>
  <c r="AS175" i="1" s="1"/>
  <c r="AR175" i="1" s="1"/>
  <c r="AQ175" i="1" s="1"/>
  <c r="AP175" i="1" s="1"/>
  <c r="AO175" i="1" s="1"/>
  <c r="AN175" i="1" s="1"/>
  <c r="AM175" i="1" s="1"/>
  <c r="AL175" i="1" s="1"/>
  <c r="Z175" i="1"/>
  <c r="AF255" i="1"/>
  <c r="G249" i="1"/>
  <c r="G234" i="1"/>
  <c r="AU234" i="1"/>
  <c r="G229" i="1"/>
  <c r="AC229" i="1" s="1"/>
  <c r="AU229" i="1"/>
  <c r="Z229" i="1"/>
  <c r="Z204" i="1"/>
  <c r="G204" i="1"/>
  <c r="AU204" i="1"/>
  <c r="G195" i="1"/>
  <c r="AU195" i="1"/>
  <c r="AT195" i="1" s="1"/>
  <c r="AS195" i="1" s="1"/>
  <c r="AR195" i="1" s="1"/>
  <c r="AQ195" i="1" s="1"/>
  <c r="AP195" i="1" s="1"/>
  <c r="AO195" i="1" s="1"/>
  <c r="AN195" i="1" s="1"/>
  <c r="AM195" i="1" s="1"/>
  <c r="AL195" i="1" s="1"/>
  <c r="G242" i="1"/>
  <c r="AU242" i="1"/>
  <c r="Z225" i="1"/>
  <c r="G225" i="1"/>
  <c r="AU225" i="1"/>
  <c r="G202" i="1"/>
  <c r="AF202" i="1" s="1"/>
  <c r="AU202" i="1"/>
  <c r="Z182" i="1"/>
  <c r="G182" i="1"/>
  <c r="AU249" i="1"/>
  <c r="G244" i="1"/>
  <c r="AF244" i="1" s="1"/>
  <c r="AU244" i="1"/>
  <c r="G237" i="1"/>
  <c r="AF237" i="1" s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Z237" i="1"/>
  <c r="G218" i="1"/>
  <c r="AU218" i="1"/>
  <c r="Z206" i="1"/>
  <c r="G206" i="1"/>
  <c r="G245" i="1"/>
  <c r="AU245" i="1"/>
  <c r="Z245" i="1"/>
  <c r="Z228" i="1"/>
  <c r="G228" i="1"/>
  <c r="AF228" i="1" s="1"/>
  <c r="AU228" i="1"/>
  <c r="Z217" i="1"/>
  <c r="G217" i="1"/>
  <c r="AU217" i="1"/>
  <c r="G211" i="1"/>
  <c r="Z179" i="1"/>
  <c r="G179" i="1"/>
  <c r="H179" i="1" s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Z174" i="1"/>
  <c r="G174" i="1"/>
  <c r="AU174" i="1"/>
  <c r="G167" i="1"/>
  <c r="H167" i="1" s="1"/>
  <c r="AU167" i="1"/>
  <c r="Z167" i="1"/>
  <c r="Z126" i="1"/>
  <c r="G126" i="1"/>
  <c r="AF126" i="1" s="1"/>
  <c r="AU126" i="1"/>
  <c r="G164" i="1"/>
  <c r="Z164" i="1"/>
  <c r="Z147" i="1"/>
  <c r="G147" i="1"/>
  <c r="AU147" i="1"/>
  <c r="G143" i="1"/>
  <c r="AF143" i="1" s="1"/>
  <c r="AU143" i="1"/>
  <c r="Z143" i="1"/>
  <c r="Z187" i="1"/>
  <c r="G187" i="1"/>
  <c r="AU187" i="1"/>
  <c r="AT187" i="1" s="1"/>
  <c r="Z169" i="1"/>
  <c r="G169" i="1"/>
  <c r="AF169" i="1" s="1"/>
  <c r="Z152" i="1"/>
  <c r="G152" i="1"/>
  <c r="G205" i="1"/>
  <c r="AU205" i="1"/>
  <c r="Z198" i="1"/>
  <c r="AU198" i="1"/>
  <c r="G183" i="1"/>
  <c r="AU183" i="1"/>
  <c r="Z183" i="1"/>
  <c r="AU164" i="1"/>
  <c r="G148" i="1"/>
  <c r="AU148" i="1"/>
  <c r="G213" i="1"/>
  <c r="AU213" i="1"/>
  <c r="AT213" i="1" s="1"/>
  <c r="AS213" i="1" s="1"/>
  <c r="AC212" i="1"/>
  <c r="Z211" i="1"/>
  <c r="G196" i="1"/>
  <c r="AF196" i="1" s="1"/>
  <c r="AU196" i="1"/>
  <c r="G194" i="1"/>
  <c r="AC194" i="1" s="1"/>
  <c r="AU194" i="1"/>
  <c r="Z194" i="1"/>
  <c r="G210" i="1"/>
  <c r="AF210" i="1" s="1"/>
  <c r="AU210" i="1"/>
  <c r="Z190" i="1"/>
  <c r="G190" i="1"/>
  <c r="AU190" i="1"/>
  <c r="AU184" i="1"/>
  <c r="AT184" i="1" s="1"/>
  <c r="AS184" i="1" s="1"/>
  <c r="G146" i="1"/>
  <c r="AU146" i="1"/>
  <c r="AT146" i="1" s="1"/>
  <c r="AS146" i="1" s="1"/>
  <c r="AR146" i="1" s="1"/>
  <c r="AQ146" i="1" s="1"/>
  <c r="AP146" i="1" s="1"/>
  <c r="AO146" i="1" s="1"/>
  <c r="AN146" i="1" s="1"/>
  <c r="AM146" i="1" s="1"/>
  <c r="AL146" i="1" s="1"/>
  <c r="Z146" i="1"/>
  <c r="G138" i="1"/>
  <c r="AU138" i="1"/>
  <c r="Z138" i="1"/>
  <c r="G200" i="1"/>
  <c r="AC200" i="1" s="1"/>
  <c r="AU200" i="1"/>
  <c r="G188" i="1"/>
  <c r="AU188" i="1"/>
  <c r="G186" i="1"/>
  <c r="AU186" i="1"/>
  <c r="AT186" i="1" s="1"/>
  <c r="AS186" i="1" s="1"/>
  <c r="AR186" i="1" s="1"/>
  <c r="AQ186" i="1" s="1"/>
  <c r="AP186" i="1" s="1"/>
  <c r="AO186" i="1" s="1"/>
  <c r="AN186" i="1" s="1"/>
  <c r="AM186" i="1" s="1"/>
  <c r="AL186" i="1" s="1"/>
  <c r="AU152" i="1"/>
  <c r="AT152" i="1" s="1"/>
  <c r="AS152" i="1" s="1"/>
  <c r="AR152" i="1" s="1"/>
  <c r="AQ152" i="1" s="1"/>
  <c r="AP152" i="1" s="1"/>
  <c r="AO152" i="1" s="1"/>
  <c r="AN152" i="1" s="1"/>
  <c r="AM152" i="1" s="1"/>
  <c r="AL152" i="1" s="1"/>
  <c r="G154" i="1"/>
  <c r="Z154" i="1"/>
  <c r="G140" i="1"/>
  <c r="AU140" i="1"/>
  <c r="G135" i="1"/>
  <c r="AF135" i="1" s="1"/>
  <c r="AU135" i="1"/>
  <c r="Z135" i="1"/>
  <c r="AU132" i="1"/>
  <c r="AT132" i="1" s="1"/>
  <c r="U132" i="1"/>
  <c r="G127" i="1"/>
  <c r="Z127" i="1"/>
  <c r="AU127" i="1"/>
  <c r="Z150" i="1"/>
  <c r="G150" i="1"/>
  <c r="AU150" i="1"/>
  <c r="Z139" i="1"/>
  <c r="G139" i="1"/>
  <c r="AU139" i="1"/>
  <c r="Z134" i="1"/>
  <c r="G134" i="1"/>
  <c r="AU134" i="1"/>
  <c r="Z142" i="1"/>
  <c r="G142" i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G159" i="1"/>
  <c r="AF159" i="1" s="1"/>
  <c r="AU159" i="1"/>
  <c r="G156" i="1"/>
  <c r="AU156" i="1"/>
  <c r="H153" i="1"/>
  <c r="AC153" i="1"/>
  <c r="AF123" i="1"/>
  <c r="G121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Z121" i="1"/>
  <c r="G162" i="1"/>
  <c r="AU154" i="1"/>
  <c r="G151" i="1"/>
  <c r="AF151" i="1" s="1"/>
  <c r="AU151" i="1"/>
  <c r="AT151" i="1" s="1"/>
  <c r="AS151" i="1" s="1"/>
  <c r="AR151" i="1" s="1"/>
  <c r="AQ151" i="1" s="1"/>
  <c r="AP151" i="1" s="1"/>
  <c r="AO151" i="1" s="1"/>
  <c r="AN151" i="1" s="1"/>
  <c r="AM151" i="1" s="1"/>
  <c r="AL151" i="1" s="1"/>
  <c r="Z151" i="1"/>
  <c r="Z140" i="1"/>
  <c r="G122" i="1"/>
  <c r="AF122" i="1" s="1"/>
  <c r="AU122" i="1"/>
  <c r="Z122" i="1"/>
  <c r="AT108" i="1"/>
  <c r="AS108" i="1" s="1"/>
  <c r="AR108" i="1" s="1"/>
  <c r="AQ108" i="1" s="1"/>
  <c r="AP108" i="1" s="1"/>
  <c r="AO108" i="1" s="1"/>
  <c r="AN108" i="1" s="1"/>
  <c r="AM108" i="1" s="1"/>
  <c r="AL108" i="1" s="1"/>
  <c r="G158" i="1"/>
  <c r="AU158" i="1"/>
  <c r="Z132" i="1"/>
  <c r="AC123" i="1"/>
  <c r="H123" i="1"/>
  <c r="AF87" i="1"/>
  <c r="AU124" i="1"/>
  <c r="AC112" i="1"/>
  <c r="H112" i="1"/>
  <c r="AF112" i="1"/>
  <c r="AF149" i="1"/>
  <c r="Z131" i="1"/>
  <c r="Z123" i="1"/>
  <c r="G114" i="1"/>
  <c r="AU114" i="1"/>
  <c r="AT114" i="1" s="1"/>
  <c r="AS114" i="1" s="1"/>
  <c r="AR114" i="1" s="1"/>
  <c r="AQ114" i="1" s="1"/>
  <c r="AP114" i="1" s="1"/>
  <c r="AO114" i="1" s="1"/>
  <c r="AN114" i="1" s="1"/>
  <c r="AM114" i="1" s="1"/>
  <c r="AL114" i="1" s="1"/>
  <c r="G101" i="1"/>
  <c r="AU101" i="1"/>
  <c r="AC87" i="1"/>
  <c r="H87" i="1"/>
  <c r="G120" i="1"/>
  <c r="AC120" i="1" s="1"/>
  <c r="AU120" i="1"/>
  <c r="G119" i="1"/>
  <c r="AF119" i="1" s="1"/>
  <c r="Z119" i="1"/>
  <c r="Z94" i="1"/>
  <c r="G94" i="1"/>
  <c r="AU94" i="1"/>
  <c r="AU84" i="1"/>
  <c r="Z84" i="1"/>
  <c r="G84" i="1"/>
  <c r="Z82" i="1"/>
  <c r="AU82" i="1"/>
  <c r="AF140" i="1"/>
  <c r="Z90" i="1"/>
  <c r="G90" i="1"/>
  <c r="AU90" i="1"/>
  <c r="AU123" i="1"/>
  <c r="AU119" i="1"/>
  <c r="G106" i="1"/>
  <c r="AU106" i="1"/>
  <c r="Z106" i="1"/>
  <c r="Z102" i="1"/>
  <c r="G102" i="1"/>
  <c r="AF102" i="1" s="1"/>
  <c r="AU102" i="1"/>
  <c r="G92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Z92" i="1"/>
  <c r="Z111" i="1"/>
  <c r="G100" i="1"/>
  <c r="AU100" i="1"/>
  <c r="Z100" i="1"/>
  <c r="Z98" i="1"/>
  <c r="G98" i="1"/>
  <c r="AU98" i="1"/>
  <c r="G96" i="1"/>
  <c r="AF96" i="1" s="1"/>
  <c r="AU96" i="1"/>
  <c r="Z96" i="1"/>
  <c r="G118" i="1"/>
  <c r="G116" i="1"/>
  <c r="AF116" i="1" s="1"/>
  <c r="G113" i="1"/>
  <c r="AF113" i="1" s="1"/>
  <c r="G110" i="1"/>
  <c r="G108" i="1"/>
  <c r="AF108" i="1" s="1"/>
  <c r="G105" i="1"/>
  <c r="G88" i="1"/>
  <c r="AF88" i="1" s="1"/>
  <c r="AU88" i="1"/>
  <c r="Z88" i="1"/>
  <c r="Z87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83" i="1"/>
  <c r="AT83" i="1" s="1"/>
  <c r="Z83" i="1"/>
  <c r="G83" i="1"/>
  <c r="G81" i="1"/>
  <c r="AF81" i="1" s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H71" i="1"/>
  <c r="AC71" i="1"/>
  <c r="AF71" i="1"/>
  <c r="AU73" i="1"/>
  <c r="G73" i="1"/>
  <c r="Z73" i="1"/>
  <c r="G77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I77" i="1" s="1"/>
  <c r="Z67" i="1"/>
  <c r="G67" i="1"/>
  <c r="H67" i="1" s="1"/>
  <c r="AU67" i="1"/>
  <c r="AT67" i="1" s="1"/>
  <c r="AS67" i="1" s="1"/>
  <c r="AR67" i="1" s="1"/>
  <c r="AQ67" i="1" s="1"/>
  <c r="AP67" i="1" s="1"/>
  <c r="AO67" i="1" s="1"/>
  <c r="AN67" i="1" s="1"/>
  <c r="AM67" i="1" s="1"/>
  <c r="AL67" i="1" s="1"/>
  <c r="G74" i="1"/>
  <c r="AU74" i="1"/>
  <c r="Z74" i="1"/>
  <c r="Z85" i="1"/>
  <c r="G70" i="1"/>
  <c r="AC70" i="1" s="1"/>
  <c r="Z70" i="1"/>
  <c r="Z77" i="1"/>
  <c r="Z76" i="1"/>
  <c r="G76" i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U70" i="1"/>
  <c r="BK65" i="1"/>
  <c r="BJ65" i="1" s="1"/>
  <c r="BI65" i="1" s="1"/>
  <c r="BH65" i="1"/>
  <c r="BG65" i="1" s="1"/>
  <c r="BF65" i="1" s="1"/>
  <c r="BE65" i="1" s="1"/>
  <c r="BD65" i="1" s="1"/>
  <c r="BC65" i="1" s="1"/>
  <c r="Z69" i="1"/>
  <c r="G60" i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Z60" i="1"/>
  <c r="Z57" i="1"/>
  <c r="G57" i="1"/>
  <c r="AU57" i="1"/>
  <c r="Z49" i="1"/>
  <c r="G49" i="1"/>
  <c r="AU49" i="1"/>
  <c r="Z62" i="1"/>
  <c r="G62" i="1"/>
  <c r="H62" i="1" s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I62" i="1" s="1"/>
  <c r="G68" i="1"/>
  <c r="H68" i="1" s="1"/>
  <c r="AU68" i="1"/>
  <c r="Z68" i="1"/>
  <c r="G64" i="1"/>
  <c r="AU64" i="1"/>
  <c r="Z64" i="1"/>
  <c r="BI61" i="1"/>
  <c r="BH61" i="1" s="1"/>
  <c r="BG61" i="1" s="1"/>
  <c r="BF61" i="1" s="1"/>
  <c r="BE61" i="1" s="1"/>
  <c r="BD61" i="1" s="1"/>
  <c r="BC61" i="1" s="1"/>
  <c r="Z58" i="1"/>
  <c r="G58" i="1"/>
  <c r="AU58" i="1"/>
  <c r="AU54" i="1"/>
  <c r="G43" i="1"/>
  <c r="AU43" i="1"/>
  <c r="Z42" i="1"/>
  <c r="G42" i="1"/>
  <c r="AC42" i="1" s="1"/>
  <c r="AU42" i="1"/>
  <c r="G47" i="1"/>
  <c r="AF47" i="1" s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Z46" i="1"/>
  <c r="G46" i="1"/>
  <c r="AU46" i="1"/>
  <c r="G38" i="1"/>
  <c r="H38" i="1" s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Z38" i="1"/>
  <c r="BK61" i="1"/>
  <c r="BJ61" i="1" s="1"/>
  <c r="G51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Z50" i="1"/>
  <c r="G50" i="1"/>
  <c r="H50" i="1" s="1"/>
  <c r="Z32" i="1"/>
  <c r="G32" i="1"/>
  <c r="AC32" i="1" s="1"/>
  <c r="AU32" i="1"/>
  <c r="BK33" i="1"/>
  <c r="BJ33" i="1"/>
  <c r="BI33" i="1" s="1"/>
  <c r="BH33" i="1" s="1"/>
  <c r="BG33" i="1" s="1"/>
  <c r="BF33" i="1" s="1"/>
  <c r="BE33" i="1" s="1"/>
  <c r="BD33" i="1" s="1"/>
  <c r="BC33" i="1" s="1"/>
  <c r="G33" i="1"/>
  <c r="AU33" i="1"/>
  <c r="Z33" i="1"/>
  <c r="Z31" i="1"/>
  <c r="G31" i="1"/>
  <c r="AU31" i="1"/>
  <c r="G39" i="1"/>
  <c r="G36" i="1"/>
  <c r="AF36" i="1" s="1"/>
  <c r="AF32" i="1"/>
  <c r="Z37" i="1"/>
  <c r="AU37" i="1"/>
  <c r="AF37" i="1"/>
  <c r="BL2" i="1"/>
  <c r="BL3" i="1"/>
  <c r="BL4" i="1"/>
  <c r="BL5" i="1"/>
  <c r="BK5" i="1" s="1"/>
  <c r="BJ5" i="1" s="1"/>
  <c r="BI5" i="1" s="1"/>
  <c r="BH5" i="1" s="1"/>
  <c r="BG5" i="1" s="1"/>
  <c r="BF5" i="1" s="1"/>
  <c r="BE5" i="1" s="1"/>
  <c r="BD5" i="1" s="1"/>
  <c r="BC5" i="1" s="1"/>
  <c r="BL6" i="1"/>
  <c r="BK6" i="1" s="1"/>
  <c r="BJ6" i="1" s="1"/>
  <c r="BI6" i="1" s="1"/>
  <c r="BH6" i="1" s="1"/>
  <c r="BG6" i="1" s="1"/>
  <c r="BF6" i="1" s="1"/>
  <c r="BE6" i="1" s="1"/>
  <c r="BD6" i="1" s="1"/>
  <c r="BC6" i="1" s="1"/>
  <c r="BL7" i="1"/>
  <c r="BL8" i="1"/>
  <c r="BL23" i="1"/>
  <c r="BL28" i="1"/>
  <c r="BL16" i="1"/>
  <c r="BL9" i="1"/>
  <c r="BL11" i="1"/>
  <c r="BK11" i="1" s="1"/>
  <c r="BJ11" i="1" s="1"/>
  <c r="BI11" i="1" s="1"/>
  <c r="BH11" i="1" s="1"/>
  <c r="BG11" i="1" s="1"/>
  <c r="BF11" i="1" s="1"/>
  <c r="BE11" i="1" s="1"/>
  <c r="BD11" i="1" s="1"/>
  <c r="BC11" i="1" s="1"/>
  <c r="BA11" i="1" s="1"/>
  <c r="BL20" i="1"/>
  <c r="BL12" i="1"/>
  <c r="BL13" i="1"/>
  <c r="BK13" i="1" s="1"/>
  <c r="BJ13" i="1" s="1"/>
  <c r="BI13" i="1" s="1"/>
  <c r="BH13" i="1" s="1"/>
  <c r="BG13" i="1" s="1"/>
  <c r="BF13" i="1" s="1"/>
  <c r="BE13" i="1" s="1"/>
  <c r="BD13" i="1" s="1"/>
  <c r="BC13" i="1" s="1"/>
  <c r="BL14" i="1"/>
  <c r="BL18" i="1"/>
  <c r="BL19" i="1"/>
  <c r="BK19" i="1" s="1"/>
  <c r="BL21" i="1"/>
  <c r="BK21" i="1" s="1"/>
  <c r="BJ21" i="1" s="1"/>
  <c r="BI21" i="1" s="1"/>
  <c r="BH21" i="1" s="1"/>
  <c r="BG21" i="1" s="1"/>
  <c r="BF21" i="1" s="1"/>
  <c r="BE21" i="1" s="1"/>
  <c r="BD21" i="1" s="1"/>
  <c r="BC21" i="1" s="1"/>
  <c r="BL10" i="1"/>
  <c r="BL15" i="1"/>
  <c r="BK15" i="1" s="1"/>
  <c r="BJ15" i="1" s="1"/>
  <c r="BI15" i="1" s="1"/>
  <c r="BH15" i="1" s="1"/>
  <c r="BG15" i="1" s="1"/>
  <c r="BF15" i="1" s="1"/>
  <c r="BE15" i="1" s="1"/>
  <c r="BD15" i="1" s="1"/>
  <c r="BC15" i="1" s="1"/>
  <c r="AT677" i="1"/>
  <c r="AS677" i="1" s="1"/>
  <c r="AR677" i="1" s="1"/>
  <c r="AQ677" i="1" s="1"/>
  <c r="AP677" i="1" s="1"/>
  <c r="AO677" i="1" s="1"/>
  <c r="AN677" i="1" s="1"/>
  <c r="AM677" i="1" s="1"/>
  <c r="AL677" i="1" s="1"/>
  <c r="AC677" i="1"/>
  <c r="K677" i="1"/>
  <c r="AI443" i="1"/>
  <c r="AJ443" i="1"/>
  <c r="AK443" i="1"/>
  <c r="AC39" i="1"/>
  <c r="H39" i="1"/>
  <c r="AF39" i="1"/>
  <c r="AT42" i="1"/>
  <c r="AF68" i="1"/>
  <c r="AF31" i="1"/>
  <c r="AT70" i="1"/>
  <c r="AS70" i="1" s="1"/>
  <c r="AR70" i="1" s="1"/>
  <c r="AT74" i="1"/>
  <c r="AS74" i="1" s="1"/>
  <c r="AR74" i="1" s="1"/>
  <c r="AQ74" i="1" s="1"/>
  <c r="AP74" i="1" s="1"/>
  <c r="AO74" i="1" s="1"/>
  <c r="AN74" i="1" s="1"/>
  <c r="AM74" i="1" s="1"/>
  <c r="AL74" i="1" s="1"/>
  <c r="H164" i="1"/>
  <c r="AC164" i="1"/>
  <c r="AF164" i="1"/>
  <c r="H272" i="1"/>
  <c r="AC272" i="1"/>
  <c r="J324" i="1"/>
  <c r="AT427" i="1"/>
  <c r="AS427" i="1" s="1"/>
  <c r="AR427" i="1" s="1"/>
  <c r="AQ427" i="1" s="1"/>
  <c r="AP427" i="1" s="1"/>
  <c r="AO427" i="1" s="1"/>
  <c r="AN427" i="1" s="1"/>
  <c r="AM427" i="1" s="1"/>
  <c r="AL427" i="1" s="1"/>
  <c r="AC457" i="1"/>
  <c r="I457" i="1"/>
  <c r="AF457" i="1"/>
  <c r="AF630" i="1"/>
  <c r="J630" i="1"/>
  <c r="AC630" i="1"/>
  <c r="AT640" i="1"/>
  <c r="AS640" i="1" s="1"/>
  <c r="AR640" i="1" s="1"/>
  <c r="AQ640" i="1" s="1"/>
  <c r="AP640" i="1" s="1"/>
  <c r="AO640" i="1" s="1"/>
  <c r="AN640" i="1" s="1"/>
  <c r="AM640" i="1" s="1"/>
  <c r="AL640" i="1" s="1"/>
  <c r="AC638" i="1"/>
  <c r="K638" i="1"/>
  <c r="AF638" i="1"/>
  <c r="I554" i="1"/>
  <c r="AC554" i="1"/>
  <c r="AF554" i="1"/>
  <c r="BK7" i="1"/>
  <c r="AF57" i="1"/>
  <c r="AC73" i="1"/>
  <c r="AT123" i="1"/>
  <c r="AT84" i="1"/>
  <c r="AS84" i="1" s="1"/>
  <c r="AR84" i="1" s="1"/>
  <c r="AQ84" i="1" s="1"/>
  <c r="AP84" i="1" s="1"/>
  <c r="AO84" i="1" s="1"/>
  <c r="AN84" i="1" s="1"/>
  <c r="AM84" i="1" s="1"/>
  <c r="AL84" i="1" s="1"/>
  <c r="AT154" i="1"/>
  <c r="AS154" i="1" s="1"/>
  <c r="AR154" i="1" s="1"/>
  <c r="AQ154" i="1" s="1"/>
  <c r="AP154" i="1" s="1"/>
  <c r="AO154" i="1" s="1"/>
  <c r="AN154" i="1" s="1"/>
  <c r="AM154" i="1" s="1"/>
  <c r="AL154" i="1" s="1"/>
  <c r="H135" i="1"/>
  <c r="AT244" i="1"/>
  <c r="AS244" i="1" s="1"/>
  <c r="AR244" i="1" s="1"/>
  <c r="AQ244" i="1" s="1"/>
  <c r="AP244" i="1" s="1"/>
  <c r="AO244" i="1" s="1"/>
  <c r="AN244" i="1" s="1"/>
  <c r="AM244" i="1" s="1"/>
  <c r="AL244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J312" i="1"/>
  <c r="AI312" i="1"/>
  <c r="AI530" i="1"/>
  <c r="AJ530" i="1"/>
  <c r="AK530" i="1"/>
  <c r="AT511" i="1"/>
  <c r="AS511" i="1" s="1"/>
  <c r="AR511" i="1" s="1"/>
  <c r="AQ511" i="1" s="1"/>
  <c r="AP511" i="1" s="1"/>
  <c r="AO511" i="1" s="1"/>
  <c r="AN511" i="1" s="1"/>
  <c r="AM511" i="1" s="1"/>
  <c r="AL511" i="1" s="1"/>
  <c r="AT644" i="1"/>
  <c r="AS644" i="1" s="1"/>
  <c r="AR644" i="1" s="1"/>
  <c r="AQ644" i="1" s="1"/>
  <c r="AP644" i="1" s="1"/>
  <c r="AO644" i="1" s="1"/>
  <c r="AN644" i="1" s="1"/>
  <c r="AM644" i="1" s="1"/>
  <c r="AL644" i="1" s="1"/>
  <c r="AT587" i="1"/>
  <c r="AS587" i="1" s="1"/>
  <c r="AR587" i="1" s="1"/>
  <c r="AQ587" i="1" s="1"/>
  <c r="AP587" i="1" s="1"/>
  <c r="AO587" i="1" s="1"/>
  <c r="AN587" i="1" s="1"/>
  <c r="AM587" i="1" s="1"/>
  <c r="AL587" i="1" s="1"/>
  <c r="AT33" i="1"/>
  <c r="AC46" i="1"/>
  <c r="H46" i="1"/>
  <c r="AT98" i="1"/>
  <c r="AS98" i="1"/>
  <c r="AR98" i="1" s="1"/>
  <c r="AQ98" i="1" s="1"/>
  <c r="AP98" i="1" s="1"/>
  <c r="AO98" i="1" s="1"/>
  <c r="AN98" i="1" s="1"/>
  <c r="AM98" i="1" s="1"/>
  <c r="AL98" i="1" s="1"/>
  <c r="AT156" i="1"/>
  <c r="AS156" i="1" s="1"/>
  <c r="AR156" i="1" s="1"/>
  <c r="AQ156" i="1" s="1"/>
  <c r="AP156" i="1" s="1"/>
  <c r="AO156" i="1" s="1"/>
  <c r="AN156" i="1" s="1"/>
  <c r="AM156" i="1" s="1"/>
  <c r="AL156" i="1" s="1"/>
  <c r="H200" i="1"/>
  <c r="AF200" i="1"/>
  <c r="AT126" i="1"/>
  <c r="AS126" i="1" s="1"/>
  <c r="AR126" i="1" s="1"/>
  <c r="AQ126" i="1" s="1"/>
  <c r="AP126" i="1" s="1"/>
  <c r="AO126" i="1" s="1"/>
  <c r="AN126" i="1" s="1"/>
  <c r="AM126" i="1" s="1"/>
  <c r="AL126" i="1" s="1"/>
  <c r="AC167" i="1"/>
  <c r="AF167" i="1"/>
  <c r="AT249" i="1"/>
  <c r="AS249" i="1" s="1"/>
  <c r="AR249" i="1" s="1"/>
  <c r="AQ249" i="1" s="1"/>
  <c r="AP249" i="1" s="1"/>
  <c r="AO249" i="1" s="1"/>
  <c r="AN249" i="1" s="1"/>
  <c r="AM249" i="1" s="1"/>
  <c r="AL249" i="1" s="1"/>
  <c r="H229" i="1"/>
  <c r="AF229" i="1"/>
  <c r="AT236" i="1"/>
  <c r="AS236" i="1" s="1"/>
  <c r="AR236" i="1" s="1"/>
  <c r="AQ236" i="1" s="1"/>
  <c r="AP236" i="1" s="1"/>
  <c r="AO236" i="1" s="1"/>
  <c r="AN236" i="1" s="1"/>
  <c r="AM236" i="1" s="1"/>
  <c r="AL236" i="1" s="1"/>
  <c r="AC342" i="1"/>
  <c r="AF342" i="1"/>
  <c r="I342" i="1"/>
  <c r="AT370" i="1"/>
  <c r="AS370" i="1" s="1"/>
  <c r="AR370" i="1" s="1"/>
  <c r="AQ370" i="1" s="1"/>
  <c r="AP370" i="1" s="1"/>
  <c r="AO370" i="1" s="1"/>
  <c r="AN370" i="1" s="1"/>
  <c r="AM370" i="1" s="1"/>
  <c r="AL370" i="1" s="1"/>
  <c r="AI388" i="1"/>
  <c r="AJ388" i="1"/>
  <c r="AK388" i="1"/>
  <c r="AS414" i="1"/>
  <c r="AR414" i="1" s="1"/>
  <c r="AQ414" i="1" s="1"/>
  <c r="AP414" i="1" s="1"/>
  <c r="AO414" i="1" s="1"/>
  <c r="AN414" i="1" s="1"/>
  <c r="AM414" i="1" s="1"/>
  <c r="AL414" i="1" s="1"/>
  <c r="AT414" i="1"/>
  <c r="AT423" i="1"/>
  <c r="AS423" i="1" s="1"/>
  <c r="AR423" i="1" s="1"/>
  <c r="AQ423" i="1" s="1"/>
  <c r="AP423" i="1" s="1"/>
  <c r="AO423" i="1" s="1"/>
  <c r="AN423" i="1" s="1"/>
  <c r="AM423" i="1" s="1"/>
  <c r="AL423" i="1" s="1"/>
  <c r="AK423" i="1" s="1"/>
  <c r="I561" i="1"/>
  <c r="AC561" i="1"/>
  <c r="AF561" i="1"/>
  <c r="J672" i="1"/>
  <c r="AC672" i="1"/>
  <c r="AF672" i="1"/>
  <c r="BK9" i="1"/>
  <c r="BJ9" i="1" s="1"/>
  <c r="BI9" i="1" s="1"/>
  <c r="BH9" i="1" s="1"/>
  <c r="BG9" i="1" s="1"/>
  <c r="BF9" i="1" s="1"/>
  <c r="BE9" i="1" s="1"/>
  <c r="BD9" i="1" s="1"/>
  <c r="BC9" i="1" s="1"/>
  <c r="H36" i="1"/>
  <c r="AC36" i="1"/>
  <c r="H33" i="1"/>
  <c r="AT32" i="1"/>
  <c r="AS32" i="1" s="1"/>
  <c r="AR32" i="1" s="1"/>
  <c r="AQ32" i="1" s="1"/>
  <c r="AP32" i="1" s="1"/>
  <c r="AO32" i="1" s="1"/>
  <c r="AN32" i="1" s="1"/>
  <c r="AM32" i="1" s="1"/>
  <c r="AL32" i="1" s="1"/>
  <c r="AT43" i="1"/>
  <c r="AS43" i="1" s="1"/>
  <c r="AR43" i="1" s="1"/>
  <c r="AQ43" i="1" s="1"/>
  <c r="AP43" i="1" s="1"/>
  <c r="AO43" i="1" s="1"/>
  <c r="AN43" i="1" s="1"/>
  <c r="AM43" i="1" s="1"/>
  <c r="AL43" i="1" s="1"/>
  <c r="AF46" i="1"/>
  <c r="AF67" i="1"/>
  <c r="H102" i="1"/>
  <c r="AF120" i="1"/>
  <c r="AT138" i="1"/>
  <c r="AS138" i="1" s="1"/>
  <c r="AR138" i="1" s="1"/>
  <c r="AQ138" i="1" s="1"/>
  <c r="AP138" i="1" s="1"/>
  <c r="AO138" i="1" s="1"/>
  <c r="AN138" i="1" s="1"/>
  <c r="AM138" i="1" s="1"/>
  <c r="AL138" i="1" s="1"/>
  <c r="AR213" i="1"/>
  <c r="AQ213" i="1" s="1"/>
  <c r="AP213" i="1" s="1"/>
  <c r="AO213" i="1" s="1"/>
  <c r="AN213" i="1" s="1"/>
  <c r="AM213" i="1" s="1"/>
  <c r="AL213" i="1" s="1"/>
  <c r="H171" i="1"/>
  <c r="AC171" i="1"/>
  <c r="J335" i="1"/>
  <c r="AC335" i="1"/>
  <c r="AF335" i="1"/>
  <c r="AI389" i="1"/>
  <c r="I343" i="1"/>
  <c r="AC343" i="1"/>
  <c r="AF343" i="1"/>
  <c r="AT506" i="1"/>
  <c r="AS506" i="1" s="1"/>
  <c r="AR506" i="1" s="1"/>
  <c r="AQ506" i="1" s="1"/>
  <c r="AP506" i="1" s="1"/>
  <c r="AO506" i="1" s="1"/>
  <c r="AN506" i="1" s="1"/>
  <c r="AM506" i="1" s="1"/>
  <c r="AL506" i="1" s="1"/>
  <c r="AJ613" i="1"/>
  <c r="AK613" i="1"/>
  <c r="AI613" i="1"/>
  <c r="AT543" i="1"/>
  <c r="AS543" i="1" s="1"/>
  <c r="AR543" i="1" s="1"/>
  <c r="AQ543" i="1" s="1"/>
  <c r="AP543" i="1" s="1"/>
  <c r="AO543" i="1" s="1"/>
  <c r="AN543" i="1" s="1"/>
  <c r="AM543" i="1" s="1"/>
  <c r="AL543" i="1" s="1"/>
  <c r="AT580" i="1"/>
  <c r="AS580" i="1" s="1"/>
  <c r="AR580" i="1" s="1"/>
  <c r="AQ580" i="1" s="1"/>
  <c r="AP580" i="1" s="1"/>
  <c r="AO580" i="1" s="1"/>
  <c r="AN580" i="1" s="1"/>
  <c r="AM580" i="1" s="1"/>
  <c r="AL580" i="1" s="1"/>
  <c r="BK18" i="1"/>
  <c r="BJ18" i="1" s="1"/>
  <c r="BI18" i="1" s="1"/>
  <c r="BH18" i="1" s="1"/>
  <c r="BG18" i="1" s="1"/>
  <c r="BF18" i="1" s="1"/>
  <c r="BE18" i="1" s="1"/>
  <c r="BD18" i="1" s="1"/>
  <c r="BC18" i="1" s="1"/>
  <c r="BK16" i="1"/>
  <c r="BJ16" i="1" s="1"/>
  <c r="BI16" i="1" s="1"/>
  <c r="BH16" i="1" s="1"/>
  <c r="BG16" i="1" s="1"/>
  <c r="BF16" i="1" s="1"/>
  <c r="BE16" i="1" s="1"/>
  <c r="BD16" i="1" s="1"/>
  <c r="BC16" i="1" s="1"/>
  <c r="BK4" i="1"/>
  <c r="BJ4" i="1" s="1"/>
  <c r="BI4" i="1" s="1"/>
  <c r="BH4" i="1" s="1"/>
  <c r="BG4" i="1" s="1"/>
  <c r="BF4" i="1" s="1"/>
  <c r="BE4" i="1" s="1"/>
  <c r="BD4" i="1" s="1"/>
  <c r="BC4" i="1" s="1"/>
  <c r="H32" i="1"/>
  <c r="H51" i="1"/>
  <c r="AT64" i="1"/>
  <c r="AS64" i="1" s="1"/>
  <c r="AR64" i="1" s="1"/>
  <c r="AQ64" i="1" s="1"/>
  <c r="AP64" i="1" s="1"/>
  <c r="AO64" i="1" s="1"/>
  <c r="AN64" i="1" s="1"/>
  <c r="AM64" i="1" s="1"/>
  <c r="AL64" i="1" s="1"/>
  <c r="AI64" i="1" s="1"/>
  <c r="AT49" i="1"/>
  <c r="AS49" i="1" s="1"/>
  <c r="AR49" i="1" s="1"/>
  <c r="AQ49" i="1" s="1"/>
  <c r="AP49" i="1" s="1"/>
  <c r="AO49" i="1" s="1"/>
  <c r="AN49" i="1" s="1"/>
  <c r="AM49" i="1" s="1"/>
  <c r="AL49" i="1" s="1"/>
  <c r="AC60" i="1"/>
  <c r="H60" i="1"/>
  <c r="AF60" i="1"/>
  <c r="H77" i="1"/>
  <c r="AC77" i="1"/>
  <c r="AF77" i="1"/>
  <c r="AT90" i="1"/>
  <c r="AS90" i="1" s="1"/>
  <c r="AR90" i="1" s="1"/>
  <c r="AQ90" i="1" s="1"/>
  <c r="AP90" i="1" s="1"/>
  <c r="AO90" i="1" s="1"/>
  <c r="AN90" i="1" s="1"/>
  <c r="AM90" i="1" s="1"/>
  <c r="AL90" i="1" s="1"/>
  <c r="AK90" i="1" s="1"/>
  <c r="AT210" i="1"/>
  <c r="AS210" i="1" s="1"/>
  <c r="AR210" i="1" s="1"/>
  <c r="AQ210" i="1" s="1"/>
  <c r="AP210" i="1" s="1"/>
  <c r="AO210" i="1" s="1"/>
  <c r="AN210" i="1" s="1"/>
  <c r="AM210" i="1" s="1"/>
  <c r="AL210" i="1" s="1"/>
  <c r="H225" i="1"/>
  <c r="AF225" i="1"/>
  <c r="AC225" i="1"/>
  <c r="AF321" i="1"/>
  <c r="AC321" i="1"/>
  <c r="I321" i="1"/>
  <c r="AT399" i="1"/>
  <c r="AS399" i="1" s="1"/>
  <c r="AR399" i="1" s="1"/>
  <c r="AQ399" i="1" s="1"/>
  <c r="AP399" i="1" s="1"/>
  <c r="AO399" i="1" s="1"/>
  <c r="AN399" i="1" s="1"/>
  <c r="AM399" i="1" s="1"/>
  <c r="AL399" i="1" s="1"/>
  <c r="AC362" i="1"/>
  <c r="AF362" i="1"/>
  <c r="I362" i="1"/>
  <c r="AT526" i="1"/>
  <c r="AS526" i="1" s="1"/>
  <c r="AR526" i="1" s="1"/>
  <c r="AQ526" i="1" s="1"/>
  <c r="AP526" i="1" s="1"/>
  <c r="AO526" i="1" s="1"/>
  <c r="AN526" i="1" s="1"/>
  <c r="AM526" i="1" s="1"/>
  <c r="AL526" i="1" s="1"/>
  <c r="I573" i="1"/>
  <c r="AC573" i="1"/>
  <c r="AF573" i="1"/>
  <c r="BK14" i="1"/>
  <c r="BJ14" i="1" s="1"/>
  <c r="BI14" i="1" s="1"/>
  <c r="BH14" i="1" s="1"/>
  <c r="BG14" i="1" s="1"/>
  <c r="BF14" i="1" s="1"/>
  <c r="BE14" i="1" s="1"/>
  <c r="BD14" i="1" s="1"/>
  <c r="BC14" i="1" s="1"/>
  <c r="BK28" i="1"/>
  <c r="BJ28" i="1" s="1"/>
  <c r="BI28" i="1" s="1"/>
  <c r="BH28" i="1" s="1"/>
  <c r="BG28" i="1" s="1"/>
  <c r="BF28" i="1" s="1"/>
  <c r="BE28" i="1" s="1"/>
  <c r="BD28" i="1" s="1"/>
  <c r="BC28" i="1" s="1"/>
  <c r="BK3" i="1"/>
  <c r="BJ3" i="1" s="1"/>
  <c r="BI3" i="1" s="1"/>
  <c r="BH3" i="1" s="1"/>
  <c r="BG3" i="1" s="1"/>
  <c r="BF3" i="1" s="1"/>
  <c r="BE3" i="1" s="1"/>
  <c r="BD3" i="1" s="1"/>
  <c r="BC3" i="1" s="1"/>
  <c r="BB3" i="1" s="1"/>
  <c r="AT37" i="1"/>
  <c r="AS37" i="1" s="1"/>
  <c r="AR37" i="1" s="1"/>
  <c r="AQ37" i="1" s="1"/>
  <c r="AP37" i="1" s="1"/>
  <c r="AO37" i="1" s="1"/>
  <c r="AN37" i="1" s="1"/>
  <c r="AM37" i="1" s="1"/>
  <c r="AL37" i="1" s="1"/>
  <c r="AF38" i="1"/>
  <c r="H47" i="1"/>
  <c r="AC47" i="1"/>
  <c r="AT57" i="1"/>
  <c r="AS57" i="1" s="1"/>
  <c r="AR57" i="1" s="1"/>
  <c r="AQ57" i="1" s="1"/>
  <c r="AP57" i="1" s="1"/>
  <c r="AO57" i="1" s="1"/>
  <c r="AN57" i="1" s="1"/>
  <c r="AM57" i="1" s="1"/>
  <c r="AL57" i="1" s="1"/>
  <c r="AF76" i="1"/>
  <c r="AC76" i="1"/>
  <c r="H76" i="1"/>
  <c r="AT134" i="1"/>
  <c r="AS134" i="1" s="1"/>
  <c r="AR134" i="1" s="1"/>
  <c r="AQ134" i="1" s="1"/>
  <c r="AP134" i="1" s="1"/>
  <c r="AO134" i="1" s="1"/>
  <c r="AN134" i="1" s="1"/>
  <c r="AM134" i="1" s="1"/>
  <c r="AL134" i="1" s="1"/>
  <c r="H152" i="1"/>
  <c r="AC152" i="1"/>
  <c r="AF152" i="1"/>
  <c r="AT278" i="1"/>
  <c r="AS278" i="1" s="1"/>
  <c r="AR278" i="1" s="1"/>
  <c r="AQ278" i="1" s="1"/>
  <c r="AP278" i="1" s="1"/>
  <c r="AO278" i="1" s="1"/>
  <c r="AN278" i="1" s="1"/>
  <c r="AM278" i="1" s="1"/>
  <c r="AL278" i="1" s="1"/>
  <c r="AC325" i="1"/>
  <c r="J325" i="1"/>
  <c r="AF325" i="1"/>
  <c r="AC547" i="1"/>
  <c r="AS617" i="1"/>
  <c r="AR617" i="1" s="1"/>
  <c r="AQ617" i="1" s="1"/>
  <c r="AP617" i="1" s="1"/>
  <c r="AO617" i="1" s="1"/>
  <c r="AN617" i="1" s="1"/>
  <c r="AM617" i="1" s="1"/>
  <c r="AL617" i="1" s="1"/>
  <c r="AT617" i="1"/>
  <c r="BK23" i="1"/>
  <c r="BJ23" i="1" s="1"/>
  <c r="BI23" i="1" s="1"/>
  <c r="BH23" i="1" s="1"/>
  <c r="BG23" i="1" s="1"/>
  <c r="BF23" i="1" s="1"/>
  <c r="BE23" i="1" s="1"/>
  <c r="BD23" i="1" s="1"/>
  <c r="BC23" i="1" s="1"/>
  <c r="BA23" i="1" s="1"/>
  <c r="BK2" i="1"/>
  <c r="BJ2" i="1" s="1"/>
  <c r="BI2" i="1" s="1"/>
  <c r="BH2" i="1" s="1"/>
  <c r="BG2" i="1" s="1"/>
  <c r="BF2" i="1" s="1"/>
  <c r="BE2" i="1" s="1"/>
  <c r="BD2" i="1" s="1"/>
  <c r="BC2" i="1" s="1"/>
  <c r="AT31" i="1"/>
  <c r="AS31" i="1" s="1"/>
  <c r="AR31" i="1" s="1"/>
  <c r="AQ31" i="1" s="1"/>
  <c r="AP31" i="1" s="1"/>
  <c r="AO31" i="1" s="1"/>
  <c r="AN31" i="1" s="1"/>
  <c r="AM31" i="1" s="1"/>
  <c r="AL31" i="1" s="1"/>
  <c r="AI31" i="1" s="1"/>
  <c r="AT58" i="1"/>
  <c r="AS58" i="1" s="1"/>
  <c r="AR58" i="1" s="1"/>
  <c r="AQ58" i="1" s="1"/>
  <c r="AP58" i="1" s="1"/>
  <c r="AO58" i="1" s="1"/>
  <c r="AN58" i="1" s="1"/>
  <c r="AM58" i="1" s="1"/>
  <c r="AL58" i="1" s="1"/>
  <c r="H57" i="1"/>
  <c r="AC57" i="1"/>
  <c r="H83" i="1"/>
  <c r="AC83" i="1"/>
  <c r="AF83" i="1"/>
  <c r="AC82" i="1"/>
  <c r="H82" i="1"/>
  <c r="AF82" i="1"/>
  <c r="AT290" i="1"/>
  <c r="AS290" i="1" s="1"/>
  <c r="AR290" i="1" s="1"/>
  <c r="AQ290" i="1" s="1"/>
  <c r="AP290" i="1" s="1"/>
  <c r="AO290" i="1" s="1"/>
  <c r="AN290" i="1" s="1"/>
  <c r="AM290" i="1" s="1"/>
  <c r="AL290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C302" i="1"/>
  <c r="I302" i="1"/>
  <c r="AK292" i="1"/>
  <c r="AI292" i="1"/>
  <c r="AJ292" i="1"/>
  <c r="BK12" i="1"/>
  <c r="BJ12" i="1" s="1"/>
  <c r="AC31" i="1"/>
  <c r="H31" i="1"/>
  <c r="H58" i="1"/>
  <c r="AC58" i="1"/>
  <c r="AF58" i="1"/>
  <c r="AT68" i="1"/>
  <c r="AS68" i="1" s="1"/>
  <c r="AR68" i="1" s="1"/>
  <c r="AQ68" i="1" s="1"/>
  <c r="AP68" i="1" s="1"/>
  <c r="AO68" i="1" s="1"/>
  <c r="AN68" i="1" s="1"/>
  <c r="AM68" i="1" s="1"/>
  <c r="AL68" i="1" s="1"/>
  <c r="AC118" i="1"/>
  <c r="AF118" i="1"/>
  <c r="H118" i="1"/>
  <c r="AF150" i="1"/>
  <c r="AC150" i="1"/>
  <c r="H150" i="1"/>
  <c r="H187" i="1"/>
  <c r="AC187" i="1"/>
  <c r="AF187" i="1"/>
  <c r="AT217" i="1"/>
  <c r="AS217" i="1" s="1"/>
  <c r="AR217" i="1" s="1"/>
  <c r="AQ217" i="1" s="1"/>
  <c r="AP217" i="1" s="1"/>
  <c r="AO217" i="1" s="1"/>
  <c r="AN217" i="1" s="1"/>
  <c r="AM217" i="1" s="1"/>
  <c r="AL217" i="1" s="1"/>
  <c r="I613" i="1"/>
  <c r="AC613" i="1"/>
  <c r="AF613" i="1"/>
  <c r="AT627" i="1"/>
  <c r="AS627" i="1" s="1"/>
  <c r="AR627" i="1" s="1"/>
  <c r="AQ627" i="1" s="1"/>
  <c r="AP627" i="1" s="1"/>
  <c r="AO627" i="1" s="1"/>
  <c r="AN627" i="1" s="1"/>
  <c r="AM627" i="1" s="1"/>
  <c r="AL627" i="1" s="1"/>
  <c r="AT603" i="1"/>
  <c r="AS603" i="1" s="1"/>
  <c r="AR603" i="1" s="1"/>
  <c r="AQ603" i="1" s="1"/>
  <c r="AP603" i="1" s="1"/>
  <c r="AO603" i="1" s="1"/>
  <c r="AN603" i="1" s="1"/>
  <c r="AM603" i="1" s="1"/>
  <c r="AL603" i="1" s="1"/>
  <c r="AT106" i="1"/>
  <c r="AS106" i="1" s="1"/>
  <c r="AR106" i="1" s="1"/>
  <c r="AQ106" i="1" s="1"/>
  <c r="AP106" i="1" s="1"/>
  <c r="AO106" i="1" s="1"/>
  <c r="AN106" i="1" s="1"/>
  <c r="AM106" i="1" s="1"/>
  <c r="AL106" i="1" s="1"/>
  <c r="AC114" i="1"/>
  <c r="H114" i="1"/>
  <c r="AF114" i="1"/>
  <c r="AC121" i="1"/>
  <c r="AF121" i="1"/>
  <c r="H121" i="1"/>
  <c r="H156" i="1"/>
  <c r="AC156" i="1"/>
  <c r="AF156" i="1"/>
  <c r="H139" i="1"/>
  <c r="AC139" i="1"/>
  <c r="AF139" i="1"/>
  <c r="AC154" i="1"/>
  <c r="H154" i="1"/>
  <c r="AF154" i="1"/>
  <c r="AC146" i="1"/>
  <c r="AF146" i="1"/>
  <c r="H146" i="1"/>
  <c r="AT194" i="1"/>
  <c r="AS194" i="1" s="1"/>
  <c r="AR194" i="1" s="1"/>
  <c r="AQ194" i="1" s="1"/>
  <c r="AP194" i="1" s="1"/>
  <c r="AO194" i="1" s="1"/>
  <c r="AN194" i="1" s="1"/>
  <c r="AM194" i="1" s="1"/>
  <c r="AL194" i="1" s="1"/>
  <c r="H169" i="1"/>
  <c r="AT143" i="1"/>
  <c r="AS143" i="1" s="1"/>
  <c r="AR143" i="1" s="1"/>
  <c r="AQ143" i="1" s="1"/>
  <c r="AP143" i="1" s="1"/>
  <c r="AO143" i="1" s="1"/>
  <c r="AN143" i="1" s="1"/>
  <c r="AM143" i="1" s="1"/>
  <c r="AL143" i="1" s="1"/>
  <c r="AI143" i="1" s="1"/>
  <c r="AC244" i="1"/>
  <c r="H244" i="1"/>
  <c r="AT182" i="1"/>
  <c r="AS182" i="1" s="1"/>
  <c r="AR182" i="1" s="1"/>
  <c r="AQ182" i="1" s="1"/>
  <c r="AP182" i="1" s="1"/>
  <c r="AO182" i="1" s="1"/>
  <c r="AN182" i="1" s="1"/>
  <c r="AM182" i="1" s="1"/>
  <c r="AL182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K234" i="1" s="1"/>
  <c r="AC175" i="1"/>
  <c r="H175" i="1"/>
  <c r="AT246" i="1"/>
  <c r="AS246" i="1" s="1"/>
  <c r="AR246" i="1" s="1"/>
  <c r="AQ246" i="1" s="1"/>
  <c r="AP246" i="1" s="1"/>
  <c r="AO246" i="1" s="1"/>
  <c r="AN246" i="1" s="1"/>
  <c r="AM246" i="1" s="1"/>
  <c r="AL246" i="1" s="1"/>
  <c r="AT171" i="1"/>
  <c r="AS171" i="1" s="1"/>
  <c r="AR171" i="1" s="1"/>
  <c r="AQ171" i="1" s="1"/>
  <c r="AP171" i="1" s="1"/>
  <c r="AO171" i="1" s="1"/>
  <c r="AN171" i="1" s="1"/>
  <c r="AM171" i="1" s="1"/>
  <c r="AL171" i="1" s="1"/>
  <c r="AT282" i="1"/>
  <c r="AS282" i="1" s="1"/>
  <c r="AR282" i="1" s="1"/>
  <c r="AQ282" i="1" s="1"/>
  <c r="AP282" i="1" s="1"/>
  <c r="AO282" i="1" s="1"/>
  <c r="AN282" i="1" s="1"/>
  <c r="AM282" i="1" s="1"/>
  <c r="AL282" i="1" s="1"/>
  <c r="AC278" i="1"/>
  <c r="H278" i="1"/>
  <c r="AC293" i="1"/>
  <c r="H293" i="1"/>
  <c r="AF293" i="1"/>
  <c r="AC329" i="1"/>
  <c r="I329" i="1"/>
  <c r="AF329" i="1"/>
  <c r="AT283" i="1"/>
  <c r="AS283" i="1" s="1"/>
  <c r="AR283" i="1" s="1"/>
  <c r="AQ283" i="1" s="1"/>
  <c r="AP283" i="1" s="1"/>
  <c r="AO283" i="1" s="1"/>
  <c r="AN283" i="1" s="1"/>
  <c r="AM283" i="1" s="1"/>
  <c r="AL283" i="1" s="1"/>
  <c r="AT289" i="1"/>
  <c r="AS289" i="1" s="1"/>
  <c r="AR289" i="1" s="1"/>
  <c r="AQ289" i="1" s="1"/>
  <c r="AP289" i="1" s="1"/>
  <c r="AO289" i="1" s="1"/>
  <c r="AN289" i="1" s="1"/>
  <c r="AM289" i="1" s="1"/>
  <c r="AL289" i="1" s="1"/>
  <c r="AT316" i="1"/>
  <c r="AS316" i="1" s="1"/>
  <c r="AR316" i="1" s="1"/>
  <c r="AQ316" i="1" s="1"/>
  <c r="AP316" i="1" s="1"/>
  <c r="AO316" i="1" s="1"/>
  <c r="AN316" i="1" s="1"/>
  <c r="AM316" i="1" s="1"/>
  <c r="AL316" i="1" s="1"/>
  <c r="AF269" i="1"/>
  <c r="AC269" i="1"/>
  <c r="J269" i="1"/>
  <c r="AT376" i="1"/>
  <c r="AS376" i="1" s="1"/>
  <c r="AR376" i="1" s="1"/>
  <c r="AQ376" i="1" s="1"/>
  <c r="AP376" i="1" s="1"/>
  <c r="AO376" i="1" s="1"/>
  <c r="AN376" i="1" s="1"/>
  <c r="AM376" i="1" s="1"/>
  <c r="AL376" i="1" s="1"/>
  <c r="AT374" i="1"/>
  <c r="AS374" i="1" s="1"/>
  <c r="AR374" i="1" s="1"/>
  <c r="AQ374" i="1" s="1"/>
  <c r="AP374" i="1" s="1"/>
  <c r="AO374" i="1" s="1"/>
  <c r="AN374" i="1" s="1"/>
  <c r="AM374" i="1" s="1"/>
  <c r="AL374" i="1" s="1"/>
  <c r="AC423" i="1"/>
  <c r="I423" i="1"/>
  <c r="AF423" i="1"/>
  <c r="AT364" i="1"/>
  <c r="AS364" i="1" s="1"/>
  <c r="AR364" i="1" s="1"/>
  <c r="AQ364" i="1" s="1"/>
  <c r="AP364" i="1" s="1"/>
  <c r="AO364" i="1" s="1"/>
  <c r="AN364" i="1" s="1"/>
  <c r="AM364" i="1" s="1"/>
  <c r="AL364" i="1" s="1"/>
  <c r="AC427" i="1"/>
  <c r="I427" i="1"/>
  <c r="AT468" i="1"/>
  <c r="AS468" i="1" s="1"/>
  <c r="AR468" i="1" s="1"/>
  <c r="AQ468" i="1" s="1"/>
  <c r="AP468" i="1" s="1"/>
  <c r="AO468" i="1" s="1"/>
  <c r="AN468" i="1" s="1"/>
  <c r="AM468" i="1" s="1"/>
  <c r="AL468" i="1" s="1"/>
  <c r="AT490" i="1"/>
  <c r="AS490" i="1" s="1"/>
  <c r="AR490" i="1" s="1"/>
  <c r="AQ490" i="1" s="1"/>
  <c r="AP490" i="1" s="1"/>
  <c r="AO490" i="1" s="1"/>
  <c r="AN490" i="1" s="1"/>
  <c r="AM490" i="1" s="1"/>
  <c r="AL490" i="1" s="1"/>
  <c r="AJ490" i="1" s="1"/>
  <c r="I435" i="1"/>
  <c r="AF435" i="1"/>
  <c r="AC435" i="1"/>
  <c r="I520" i="1"/>
  <c r="AC520" i="1"/>
  <c r="AT518" i="1"/>
  <c r="AS518" i="1" s="1"/>
  <c r="AR518" i="1" s="1"/>
  <c r="AQ518" i="1" s="1"/>
  <c r="AP518" i="1" s="1"/>
  <c r="AO518" i="1" s="1"/>
  <c r="AN518" i="1" s="1"/>
  <c r="AM518" i="1" s="1"/>
  <c r="AL518" i="1" s="1"/>
  <c r="AF511" i="1"/>
  <c r="AC511" i="1"/>
  <c r="I511" i="1"/>
  <c r="AF526" i="1"/>
  <c r="I526" i="1"/>
  <c r="AC526" i="1"/>
  <c r="AT544" i="1"/>
  <c r="AS544" i="1" s="1"/>
  <c r="AR544" i="1" s="1"/>
  <c r="AQ544" i="1" s="1"/>
  <c r="AP544" i="1" s="1"/>
  <c r="AO544" i="1" s="1"/>
  <c r="AN544" i="1" s="1"/>
  <c r="AM544" i="1" s="1"/>
  <c r="AL544" i="1" s="1"/>
  <c r="AT546" i="1"/>
  <c r="AS546" i="1" s="1"/>
  <c r="AR546" i="1" s="1"/>
  <c r="AQ546" i="1" s="1"/>
  <c r="AP546" i="1" s="1"/>
  <c r="AO546" i="1" s="1"/>
  <c r="AN546" i="1" s="1"/>
  <c r="AM546" i="1" s="1"/>
  <c r="AL546" i="1" s="1"/>
  <c r="AC610" i="1"/>
  <c r="I610" i="1"/>
  <c r="AC522" i="1"/>
  <c r="I522" i="1"/>
  <c r="AC543" i="1"/>
  <c r="AF543" i="1"/>
  <c r="I543" i="1"/>
  <c r="AT513" i="1"/>
  <c r="AS513" i="1" s="1"/>
  <c r="AR513" i="1" s="1"/>
  <c r="AQ513" i="1" s="1"/>
  <c r="AP513" i="1" s="1"/>
  <c r="AO513" i="1" s="1"/>
  <c r="AN513" i="1" s="1"/>
  <c r="AM513" i="1" s="1"/>
  <c r="AL513" i="1" s="1"/>
  <c r="AT655" i="1"/>
  <c r="AS655" i="1" s="1"/>
  <c r="AR655" i="1" s="1"/>
  <c r="AQ655" i="1" s="1"/>
  <c r="AP655" i="1" s="1"/>
  <c r="AO655" i="1" s="1"/>
  <c r="AN655" i="1" s="1"/>
  <c r="AM655" i="1" s="1"/>
  <c r="AL655" i="1" s="1"/>
  <c r="AK655" i="1" s="1"/>
  <c r="AT630" i="1"/>
  <c r="AS630" i="1" s="1"/>
  <c r="AR630" i="1" s="1"/>
  <c r="AQ630" i="1" s="1"/>
  <c r="AP630" i="1" s="1"/>
  <c r="AO630" i="1" s="1"/>
  <c r="AN630" i="1" s="1"/>
  <c r="AM630" i="1" s="1"/>
  <c r="AL630" i="1" s="1"/>
  <c r="J644" i="1"/>
  <c r="AT670" i="1"/>
  <c r="AS670" i="1" s="1"/>
  <c r="AR670" i="1" s="1"/>
  <c r="AQ670" i="1" s="1"/>
  <c r="AP670" i="1" s="1"/>
  <c r="AO670" i="1" s="1"/>
  <c r="AN670" i="1" s="1"/>
  <c r="AM670" i="1" s="1"/>
  <c r="AL670" i="1" s="1"/>
  <c r="AC587" i="1"/>
  <c r="I587" i="1"/>
  <c r="AF587" i="1"/>
  <c r="AT668" i="1"/>
  <c r="AS668" i="1" s="1"/>
  <c r="AR668" i="1" s="1"/>
  <c r="AQ668" i="1" s="1"/>
  <c r="AP668" i="1" s="1"/>
  <c r="AO668" i="1" s="1"/>
  <c r="AN668" i="1" s="1"/>
  <c r="AM668" i="1" s="1"/>
  <c r="AL668" i="1" s="1"/>
  <c r="I621" i="1"/>
  <c r="AC621" i="1"/>
  <c r="AC92" i="1"/>
  <c r="H92" i="1"/>
  <c r="AF92" i="1"/>
  <c r="AC106" i="1"/>
  <c r="H106" i="1"/>
  <c r="AF106" i="1"/>
  <c r="AT94" i="1"/>
  <c r="AS94" i="1" s="1"/>
  <c r="AR94" i="1" s="1"/>
  <c r="AQ94" i="1" s="1"/>
  <c r="AP94" i="1" s="1"/>
  <c r="AO94" i="1" s="1"/>
  <c r="AN94" i="1" s="1"/>
  <c r="AM94" i="1" s="1"/>
  <c r="AL94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C186" i="1"/>
  <c r="H186" i="1"/>
  <c r="AF186" i="1"/>
  <c r="AT183" i="1"/>
  <c r="AS183" i="1" s="1"/>
  <c r="AR183" i="1" s="1"/>
  <c r="AQ183" i="1" s="1"/>
  <c r="AP183" i="1" s="1"/>
  <c r="AO183" i="1" s="1"/>
  <c r="AN183" i="1" s="1"/>
  <c r="AM183" i="1" s="1"/>
  <c r="AL183" i="1" s="1"/>
  <c r="AC143" i="1"/>
  <c r="H143" i="1"/>
  <c r="AC179" i="1"/>
  <c r="AF179" i="1"/>
  <c r="AT228" i="1"/>
  <c r="AS228" i="1" s="1"/>
  <c r="AR228" i="1" s="1"/>
  <c r="AQ228" i="1" s="1"/>
  <c r="AP228" i="1" s="1"/>
  <c r="AO228" i="1" s="1"/>
  <c r="AN228" i="1" s="1"/>
  <c r="AM228" i="1" s="1"/>
  <c r="AL228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C182" i="1"/>
  <c r="AT204" i="1"/>
  <c r="AS204" i="1" s="1"/>
  <c r="AR204" i="1" s="1"/>
  <c r="AQ204" i="1" s="1"/>
  <c r="AP204" i="1" s="1"/>
  <c r="AO204" i="1" s="1"/>
  <c r="AN204" i="1" s="1"/>
  <c r="AM204" i="1" s="1"/>
  <c r="AL204" i="1" s="1"/>
  <c r="H246" i="1"/>
  <c r="AC246" i="1"/>
  <c r="H255" i="1"/>
  <c r="AC255" i="1"/>
  <c r="H250" i="1"/>
  <c r="AC250" i="1"/>
  <c r="AT259" i="1"/>
  <c r="AS259" i="1" s="1"/>
  <c r="AR259" i="1" s="1"/>
  <c r="AQ259" i="1" s="1"/>
  <c r="AP259" i="1" s="1"/>
  <c r="AO259" i="1" s="1"/>
  <c r="AN259" i="1" s="1"/>
  <c r="AM259" i="1" s="1"/>
  <c r="AL259" i="1" s="1"/>
  <c r="AF250" i="1"/>
  <c r="AF282" i="1"/>
  <c r="H282" i="1"/>
  <c r="AC282" i="1"/>
  <c r="I303" i="1"/>
  <c r="AC303" i="1"/>
  <c r="H283" i="1"/>
  <c r="AC283" i="1"/>
  <c r="H289" i="1"/>
  <c r="AC289" i="1"/>
  <c r="AF303" i="1"/>
  <c r="I316" i="1"/>
  <c r="AC316" i="1"/>
  <c r="AT329" i="1"/>
  <c r="AS329" i="1" s="1"/>
  <c r="AR329" i="1" s="1"/>
  <c r="AQ329" i="1" s="1"/>
  <c r="AP329" i="1" s="1"/>
  <c r="AO329" i="1" s="1"/>
  <c r="AN329" i="1" s="1"/>
  <c r="AM329" i="1" s="1"/>
  <c r="AL329" i="1" s="1"/>
  <c r="AT348" i="1"/>
  <c r="AS348" i="1" s="1"/>
  <c r="AR348" i="1" s="1"/>
  <c r="AQ348" i="1" s="1"/>
  <c r="AP348" i="1" s="1"/>
  <c r="AO348" i="1" s="1"/>
  <c r="AN348" i="1" s="1"/>
  <c r="AM348" i="1" s="1"/>
  <c r="AL348" i="1" s="1"/>
  <c r="AI348" i="1" s="1"/>
  <c r="AT334" i="1"/>
  <c r="AS334" i="1" s="1"/>
  <c r="AR334" i="1" s="1"/>
  <c r="AQ334" i="1" s="1"/>
  <c r="AP334" i="1" s="1"/>
  <c r="AO334" i="1" s="1"/>
  <c r="AN334" i="1" s="1"/>
  <c r="AM334" i="1" s="1"/>
  <c r="AL334" i="1" s="1"/>
  <c r="AT355" i="1"/>
  <c r="AS355" i="1" s="1"/>
  <c r="AR355" i="1" s="1"/>
  <c r="AQ355" i="1" s="1"/>
  <c r="AP355" i="1" s="1"/>
  <c r="AO355" i="1" s="1"/>
  <c r="AN355" i="1" s="1"/>
  <c r="AM355" i="1" s="1"/>
  <c r="AL355" i="1" s="1"/>
  <c r="AS373" i="1"/>
  <c r="AR373" i="1" s="1"/>
  <c r="AQ373" i="1" s="1"/>
  <c r="AP373" i="1" s="1"/>
  <c r="AO373" i="1" s="1"/>
  <c r="AN373" i="1" s="1"/>
  <c r="AM373" i="1" s="1"/>
  <c r="AL373" i="1" s="1"/>
  <c r="AT373" i="1"/>
  <c r="AC466" i="1"/>
  <c r="J466" i="1"/>
  <c r="AF466" i="1"/>
  <c r="AT371" i="1"/>
  <c r="AS371" i="1" s="1"/>
  <c r="AR371" i="1" s="1"/>
  <c r="AQ371" i="1" s="1"/>
  <c r="AP371" i="1" s="1"/>
  <c r="AO371" i="1" s="1"/>
  <c r="AN371" i="1" s="1"/>
  <c r="AM371" i="1" s="1"/>
  <c r="AL371" i="1" s="1"/>
  <c r="AK371" i="1" s="1"/>
  <c r="AT343" i="1"/>
  <c r="AS343" i="1" s="1"/>
  <c r="AR343" i="1" s="1"/>
  <c r="AQ343" i="1" s="1"/>
  <c r="AP343" i="1" s="1"/>
  <c r="AO343" i="1" s="1"/>
  <c r="AN343" i="1" s="1"/>
  <c r="AM343" i="1" s="1"/>
  <c r="AL343" i="1" s="1"/>
  <c r="AK343" i="1" s="1"/>
  <c r="AT428" i="1"/>
  <c r="AS428" i="1" s="1"/>
  <c r="AR428" i="1" s="1"/>
  <c r="AQ428" i="1" s="1"/>
  <c r="AP428" i="1" s="1"/>
  <c r="AO428" i="1" s="1"/>
  <c r="AN428" i="1" s="1"/>
  <c r="AM428" i="1" s="1"/>
  <c r="AL428" i="1" s="1"/>
  <c r="AT476" i="1"/>
  <c r="AS476" i="1" s="1"/>
  <c r="AR476" i="1" s="1"/>
  <c r="AQ476" i="1" s="1"/>
  <c r="AP476" i="1" s="1"/>
  <c r="AO476" i="1" s="1"/>
  <c r="AN476" i="1" s="1"/>
  <c r="AM476" i="1" s="1"/>
  <c r="AL476" i="1" s="1"/>
  <c r="AJ476" i="1" s="1"/>
  <c r="AC468" i="1"/>
  <c r="I468" i="1"/>
  <c r="AT469" i="1"/>
  <c r="AS469" i="1" s="1"/>
  <c r="AR469" i="1" s="1"/>
  <c r="AQ469" i="1" s="1"/>
  <c r="AP469" i="1" s="1"/>
  <c r="AO469" i="1" s="1"/>
  <c r="AN469" i="1" s="1"/>
  <c r="AM469" i="1" s="1"/>
  <c r="AL469" i="1" s="1"/>
  <c r="AJ469" i="1" s="1"/>
  <c r="AC490" i="1"/>
  <c r="AF490" i="1"/>
  <c r="I490" i="1"/>
  <c r="I420" i="1"/>
  <c r="AC420" i="1"/>
  <c r="AF420" i="1"/>
  <c r="AT527" i="1"/>
  <c r="AS527" i="1" s="1"/>
  <c r="AR527" i="1" s="1"/>
  <c r="AQ527" i="1" s="1"/>
  <c r="AP527" i="1" s="1"/>
  <c r="AO527" i="1" s="1"/>
  <c r="AN527" i="1" s="1"/>
  <c r="AM527" i="1" s="1"/>
  <c r="AL527" i="1" s="1"/>
  <c r="AT548" i="1"/>
  <c r="AS548" i="1" s="1"/>
  <c r="AR548" i="1" s="1"/>
  <c r="AQ548" i="1" s="1"/>
  <c r="AP548" i="1" s="1"/>
  <c r="AO548" i="1" s="1"/>
  <c r="AN548" i="1" s="1"/>
  <c r="AM548" i="1" s="1"/>
  <c r="AL548" i="1" s="1"/>
  <c r="AK548" i="1" s="1"/>
  <c r="AT614" i="1"/>
  <c r="AS614" i="1" s="1"/>
  <c r="AR614" i="1" s="1"/>
  <c r="AQ614" i="1" s="1"/>
  <c r="AP614" i="1" s="1"/>
  <c r="AO614" i="1" s="1"/>
  <c r="AN614" i="1" s="1"/>
  <c r="AM614" i="1" s="1"/>
  <c r="AL614" i="1" s="1"/>
  <c r="AJ614" i="1" s="1"/>
  <c r="AT522" i="1"/>
  <c r="AS522" i="1" s="1"/>
  <c r="AR522" i="1" s="1"/>
  <c r="AQ522" i="1" s="1"/>
  <c r="AP522" i="1" s="1"/>
  <c r="AO522" i="1" s="1"/>
  <c r="AN522" i="1" s="1"/>
  <c r="AM522" i="1" s="1"/>
  <c r="AL522" i="1" s="1"/>
  <c r="AF614" i="1"/>
  <c r="AR595" i="1"/>
  <c r="AQ595" i="1" s="1"/>
  <c r="AP595" i="1" s="1"/>
  <c r="AO595" i="1" s="1"/>
  <c r="AN595" i="1" s="1"/>
  <c r="AM595" i="1" s="1"/>
  <c r="AL595" i="1" s="1"/>
  <c r="AT595" i="1"/>
  <c r="AS595" i="1" s="1"/>
  <c r="J645" i="1"/>
  <c r="AT645" i="1"/>
  <c r="AS645" i="1" s="1"/>
  <c r="AR645" i="1" s="1"/>
  <c r="AQ645" i="1" s="1"/>
  <c r="AP645" i="1" s="1"/>
  <c r="AO645" i="1" s="1"/>
  <c r="AN645" i="1" s="1"/>
  <c r="AM645" i="1" s="1"/>
  <c r="AL645" i="1" s="1"/>
  <c r="AK645" i="1" s="1"/>
  <c r="AT597" i="1"/>
  <c r="AS597" i="1" s="1"/>
  <c r="AR597" i="1" s="1"/>
  <c r="AQ597" i="1" s="1"/>
  <c r="AP597" i="1" s="1"/>
  <c r="AO597" i="1" s="1"/>
  <c r="AN597" i="1" s="1"/>
  <c r="AM597" i="1" s="1"/>
  <c r="AL597" i="1" s="1"/>
  <c r="AT666" i="1"/>
  <c r="AS666" i="1" s="1"/>
  <c r="AR666" i="1" s="1"/>
  <c r="AQ666" i="1" s="1"/>
  <c r="AP666" i="1" s="1"/>
  <c r="AO666" i="1" s="1"/>
  <c r="AN666" i="1" s="1"/>
  <c r="AM666" i="1" s="1"/>
  <c r="AL666" i="1" s="1"/>
  <c r="AF607" i="1"/>
  <c r="AT619" i="1"/>
  <c r="AS619" i="1" s="1"/>
  <c r="AR619" i="1" s="1"/>
  <c r="AQ619" i="1" s="1"/>
  <c r="AP619" i="1" s="1"/>
  <c r="AO619" i="1" s="1"/>
  <c r="AN619" i="1" s="1"/>
  <c r="AM619" i="1" s="1"/>
  <c r="AL619" i="1" s="1"/>
  <c r="AT636" i="1"/>
  <c r="AS636" i="1" s="1"/>
  <c r="AR636" i="1" s="1"/>
  <c r="AQ636" i="1" s="1"/>
  <c r="AP636" i="1" s="1"/>
  <c r="AO636" i="1" s="1"/>
  <c r="AN636" i="1" s="1"/>
  <c r="AM636" i="1" s="1"/>
  <c r="AL636" i="1" s="1"/>
  <c r="I660" i="1"/>
  <c r="AC660" i="1"/>
  <c r="AT672" i="1"/>
  <c r="AS672" i="1" s="1"/>
  <c r="AR672" i="1" s="1"/>
  <c r="AQ672" i="1" s="1"/>
  <c r="AP672" i="1" s="1"/>
  <c r="AO672" i="1" s="1"/>
  <c r="AN672" i="1" s="1"/>
  <c r="AM672" i="1" s="1"/>
  <c r="AL672" i="1" s="1"/>
  <c r="AT621" i="1"/>
  <c r="AS621" i="1" s="1"/>
  <c r="AR621" i="1" s="1"/>
  <c r="AQ621" i="1" s="1"/>
  <c r="AP621" i="1" s="1"/>
  <c r="AO621" i="1" s="1"/>
  <c r="AN621" i="1" s="1"/>
  <c r="AM621" i="1" s="1"/>
  <c r="AL621" i="1" s="1"/>
  <c r="AJ621" i="1" s="1"/>
  <c r="AT554" i="1"/>
  <c r="AS554" i="1"/>
  <c r="AR554" i="1" s="1"/>
  <c r="AQ554" i="1" s="1"/>
  <c r="AP554" i="1" s="1"/>
  <c r="AO554" i="1" s="1"/>
  <c r="AN554" i="1" s="1"/>
  <c r="AM554" i="1" s="1"/>
  <c r="AL554" i="1" s="1"/>
  <c r="AC116" i="1"/>
  <c r="H116" i="1"/>
  <c r="AT96" i="1"/>
  <c r="AS96" i="1" s="1"/>
  <c r="AR96" i="1" s="1"/>
  <c r="AQ96" i="1" s="1"/>
  <c r="AP96" i="1" s="1"/>
  <c r="AO96" i="1" s="1"/>
  <c r="AN96" i="1" s="1"/>
  <c r="AM96" i="1" s="1"/>
  <c r="AL96" i="1" s="1"/>
  <c r="AT100" i="1"/>
  <c r="AS100" i="1" s="1"/>
  <c r="AR100" i="1" s="1"/>
  <c r="AQ100" i="1" s="1"/>
  <c r="AP100" i="1" s="1"/>
  <c r="AO100" i="1" s="1"/>
  <c r="AN100" i="1" s="1"/>
  <c r="AM100" i="1" s="1"/>
  <c r="AL100" i="1" s="1"/>
  <c r="AT82" i="1"/>
  <c r="AS82" i="1" s="1"/>
  <c r="AR82" i="1" s="1"/>
  <c r="AQ82" i="1" s="1"/>
  <c r="AP82" i="1" s="1"/>
  <c r="AO82" i="1" s="1"/>
  <c r="AN82" i="1" s="1"/>
  <c r="AM82" i="1" s="1"/>
  <c r="AL82" i="1" s="1"/>
  <c r="AJ82" i="1" s="1"/>
  <c r="AC94" i="1"/>
  <c r="AC101" i="1"/>
  <c r="AT159" i="1"/>
  <c r="AS159" i="1" s="1"/>
  <c r="AR159" i="1" s="1"/>
  <c r="AQ159" i="1" s="1"/>
  <c r="AP159" i="1" s="1"/>
  <c r="AO159" i="1" s="1"/>
  <c r="AN159" i="1" s="1"/>
  <c r="AM159" i="1" s="1"/>
  <c r="AL159" i="1" s="1"/>
  <c r="AJ159" i="1" s="1"/>
  <c r="AF142" i="1"/>
  <c r="AC142" i="1"/>
  <c r="H142" i="1"/>
  <c r="AT188" i="1"/>
  <c r="AS188" i="1" s="1"/>
  <c r="AR188" i="1" s="1"/>
  <c r="AQ188" i="1" s="1"/>
  <c r="AP188" i="1" s="1"/>
  <c r="AO188" i="1" s="1"/>
  <c r="AN188" i="1" s="1"/>
  <c r="AM188" i="1" s="1"/>
  <c r="AL188" i="1" s="1"/>
  <c r="AJ188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T196" i="1"/>
  <c r="AS196" i="1"/>
  <c r="AR196" i="1" s="1"/>
  <c r="AQ196" i="1" s="1"/>
  <c r="AP196" i="1" s="1"/>
  <c r="AO196" i="1" s="1"/>
  <c r="AN196" i="1" s="1"/>
  <c r="AM196" i="1" s="1"/>
  <c r="AL196" i="1" s="1"/>
  <c r="AC183" i="1"/>
  <c r="H183" i="1"/>
  <c r="AF183" i="1"/>
  <c r="AC228" i="1"/>
  <c r="H228" i="1"/>
  <c r="AF204" i="1"/>
  <c r="H204" i="1"/>
  <c r="AC204" i="1"/>
  <c r="AF246" i="1"/>
  <c r="AC220" i="1"/>
  <c r="H220" i="1"/>
  <c r="AT226" i="1"/>
  <c r="AS226" i="1" s="1"/>
  <c r="AR226" i="1" s="1"/>
  <c r="AQ226" i="1" s="1"/>
  <c r="AP226" i="1" s="1"/>
  <c r="AO226" i="1" s="1"/>
  <c r="AN226" i="1" s="1"/>
  <c r="AM226" i="1" s="1"/>
  <c r="AL226" i="1" s="1"/>
  <c r="AJ226" i="1" s="1"/>
  <c r="AT255" i="1"/>
  <c r="AS255" i="1" s="1"/>
  <c r="AR255" i="1" s="1"/>
  <c r="AQ255" i="1" s="1"/>
  <c r="AP255" i="1" s="1"/>
  <c r="AO255" i="1" s="1"/>
  <c r="AN255" i="1" s="1"/>
  <c r="AM255" i="1" s="1"/>
  <c r="AL255" i="1" s="1"/>
  <c r="AC251" i="1"/>
  <c r="H251" i="1"/>
  <c r="AT258" i="1"/>
  <c r="AS258" i="1" s="1"/>
  <c r="AR258" i="1" s="1"/>
  <c r="AQ258" i="1" s="1"/>
  <c r="AP258" i="1" s="1"/>
  <c r="AO258" i="1" s="1"/>
  <c r="AN258" i="1" s="1"/>
  <c r="AM258" i="1" s="1"/>
  <c r="AL258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F268" i="1"/>
  <c r="AT287" i="1"/>
  <c r="AS287" i="1" s="1"/>
  <c r="AR287" i="1" s="1"/>
  <c r="AQ287" i="1" s="1"/>
  <c r="AP287" i="1" s="1"/>
  <c r="AO287" i="1" s="1"/>
  <c r="AN287" i="1" s="1"/>
  <c r="AM287" i="1" s="1"/>
  <c r="AL287" i="1" s="1"/>
  <c r="AT299" i="1"/>
  <c r="AS299" i="1" s="1"/>
  <c r="AR299" i="1" s="1"/>
  <c r="AQ299" i="1" s="1"/>
  <c r="AP299" i="1" s="1"/>
  <c r="AO299" i="1" s="1"/>
  <c r="AN299" i="1" s="1"/>
  <c r="AM299" i="1" s="1"/>
  <c r="AL299" i="1" s="1"/>
  <c r="I331" i="1"/>
  <c r="AC331" i="1"/>
  <c r="AF331" i="1"/>
  <c r="AF316" i="1"/>
  <c r="AC334" i="1"/>
  <c r="I334" i="1"/>
  <c r="AC357" i="1"/>
  <c r="I357" i="1"/>
  <c r="AF357" i="1"/>
  <c r="AT347" i="1"/>
  <c r="AS347" i="1" s="1"/>
  <c r="AR347" i="1" s="1"/>
  <c r="AQ347" i="1" s="1"/>
  <c r="AP347" i="1" s="1"/>
  <c r="AO347" i="1" s="1"/>
  <c r="AN347" i="1" s="1"/>
  <c r="AM347" i="1" s="1"/>
  <c r="AL347" i="1" s="1"/>
  <c r="I355" i="1"/>
  <c r="AC355" i="1"/>
  <c r="AF355" i="1"/>
  <c r="I404" i="1"/>
  <c r="AC404" i="1"/>
  <c r="AT367" i="1"/>
  <c r="AS367" i="1" s="1"/>
  <c r="AR367" i="1" s="1"/>
  <c r="AQ367" i="1" s="1"/>
  <c r="AP367" i="1" s="1"/>
  <c r="AO367" i="1" s="1"/>
  <c r="AN367" i="1" s="1"/>
  <c r="AM367" i="1" s="1"/>
  <c r="AL367" i="1" s="1"/>
  <c r="AJ367" i="1" s="1"/>
  <c r="AF412" i="1"/>
  <c r="AT466" i="1"/>
  <c r="AS466" i="1" s="1"/>
  <c r="AR466" i="1" s="1"/>
  <c r="AQ466" i="1" s="1"/>
  <c r="AP466" i="1" s="1"/>
  <c r="AO466" i="1" s="1"/>
  <c r="AN466" i="1" s="1"/>
  <c r="AM466" i="1" s="1"/>
  <c r="AL466" i="1" s="1"/>
  <c r="I371" i="1"/>
  <c r="AF371" i="1"/>
  <c r="AC371" i="1"/>
  <c r="AR401" i="1"/>
  <c r="AQ401" i="1" s="1"/>
  <c r="AP401" i="1" s="1"/>
  <c r="AO401" i="1" s="1"/>
  <c r="AN401" i="1" s="1"/>
  <c r="AM401" i="1" s="1"/>
  <c r="AL401" i="1" s="1"/>
  <c r="AT401" i="1"/>
  <c r="AS401" i="1" s="1"/>
  <c r="AT439" i="1"/>
  <c r="AS439" i="1" s="1"/>
  <c r="AR439" i="1" s="1"/>
  <c r="AQ439" i="1" s="1"/>
  <c r="AP439" i="1" s="1"/>
  <c r="AO439" i="1" s="1"/>
  <c r="AN439" i="1" s="1"/>
  <c r="AM439" i="1" s="1"/>
  <c r="AL439" i="1" s="1"/>
  <c r="I364" i="1"/>
  <c r="AC364" i="1"/>
  <c r="AC469" i="1"/>
  <c r="I469" i="1"/>
  <c r="AF469" i="1"/>
  <c r="AC530" i="1"/>
  <c r="I530" i="1"/>
  <c r="AF530" i="1"/>
  <c r="AC527" i="1"/>
  <c r="I527" i="1"/>
  <c r="I491" i="1"/>
  <c r="AC491" i="1"/>
  <c r="AT481" i="1"/>
  <c r="AS481" i="1" s="1"/>
  <c r="AR481" i="1" s="1"/>
  <c r="AQ481" i="1" s="1"/>
  <c r="AP481" i="1" s="1"/>
  <c r="AO481" i="1" s="1"/>
  <c r="AN481" i="1" s="1"/>
  <c r="AM481" i="1" s="1"/>
  <c r="AL481" i="1" s="1"/>
  <c r="I548" i="1"/>
  <c r="AC548" i="1"/>
  <c r="AF548" i="1"/>
  <c r="AT647" i="1"/>
  <c r="AS647" i="1" s="1"/>
  <c r="AR647" i="1" s="1"/>
  <c r="AQ647" i="1" s="1"/>
  <c r="AP647" i="1" s="1"/>
  <c r="AO647" i="1" s="1"/>
  <c r="AN647" i="1" s="1"/>
  <c r="AM647" i="1" s="1"/>
  <c r="AL647" i="1" s="1"/>
  <c r="AT663" i="1"/>
  <c r="AS663" i="1" s="1"/>
  <c r="AR663" i="1" s="1"/>
  <c r="AQ663" i="1" s="1"/>
  <c r="AP663" i="1" s="1"/>
  <c r="AO663" i="1" s="1"/>
  <c r="AN663" i="1" s="1"/>
  <c r="AM663" i="1" s="1"/>
  <c r="AL663" i="1" s="1"/>
  <c r="AJ663" i="1" s="1"/>
  <c r="AT596" i="1"/>
  <c r="AS596" i="1" s="1"/>
  <c r="AR596" i="1" s="1"/>
  <c r="AQ596" i="1" s="1"/>
  <c r="AP596" i="1" s="1"/>
  <c r="AO596" i="1" s="1"/>
  <c r="AN596" i="1" s="1"/>
  <c r="AM596" i="1" s="1"/>
  <c r="AL596" i="1" s="1"/>
  <c r="AC612" i="1"/>
  <c r="I612" i="1"/>
  <c r="AT607" i="1"/>
  <c r="AS607" i="1" s="1"/>
  <c r="AR607" i="1" s="1"/>
  <c r="AQ607" i="1" s="1"/>
  <c r="AP607" i="1" s="1"/>
  <c r="AO607" i="1" s="1"/>
  <c r="AN607" i="1" s="1"/>
  <c r="AM607" i="1" s="1"/>
  <c r="AL607" i="1" s="1"/>
  <c r="AC624" i="1"/>
  <c r="K624" i="1"/>
  <c r="AT650" i="1"/>
  <c r="AS650" i="1" s="1"/>
  <c r="AR650" i="1" s="1"/>
  <c r="AQ650" i="1" s="1"/>
  <c r="AP650" i="1" s="1"/>
  <c r="AO650" i="1" s="1"/>
  <c r="AN650" i="1" s="1"/>
  <c r="AM650" i="1" s="1"/>
  <c r="AL650" i="1" s="1"/>
  <c r="AI650" i="1" s="1"/>
  <c r="I586" i="1"/>
  <c r="AF586" i="1"/>
  <c r="AC586" i="1"/>
  <c r="AC96" i="1"/>
  <c r="H96" i="1"/>
  <c r="AT102" i="1"/>
  <c r="AS102" i="1" s="1"/>
  <c r="AR102" i="1" s="1"/>
  <c r="AQ102" i="1" s="1"/>
  <c r="AP102" i="1" s="1"/>
  <c r="AO102" i="1" s="1"/>
  <c r="AN102" i="1" s="1"/>
  <c r="AM102" i="1" s="1"/>
  <c r="AL102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K122" i="1" s="1"/>
  <c r="AC151" i="1"/>
  <c r="H151" i="1"/>
  <c r="H159" i="1"/>
  <c r="AC159" i="1"/>
  <c r="AT150" i="1"/>
  <c r="AS150" i="1" s="1"/>
  <c r="AR150" i="1" s="1"/>
  <c r="AQ150" i="1" s="1"/>
  <c r="AP150" i="1" s="1"/>
  <c r="AO150" i="1" s="1"/>
  <c r="AN150" i="1" s="1"/>
  <c r="AM150" i="1" s="1"/>
  <c r="AL150" i="1" s="1"/>
  <c r="AT135" i="1"/>
  <c r="AS135" i="1" s="1"/>
  <c r="AR135" i="1" s="1"/>
  <c r="AQ135" i="1" s="1"/>
  <c r="AP135" i="1" s="1"/>
  <c r="AO135" i="1" s="1"/>
  <c r="AN135" i="1" s="1"/>
  <c r="AM135" i="1" s="1"/>
  <c r="AL135" i="1" s="1"/>
  <c r="AJ135" i="1" s="1"/>
  <c r="H188" i="1"/>
  <c r="AC188" i="1"/>
  <c r="AF190" i="1"/>
  <c r="AC190" i="1"/>
  <c r="H190" i="1"/>
  <c r="AF188" i="1"/>
  <c r="H196" i="1"/>
  <c r="AC196" i="1"/>
  <c r="AT205" i="1"/>
  <c r="AS205" i="1" s="1"/>
  <c r="AR205" i="1" s="1"/>
  <c r="AQ205" i="1" s="1"/>
  <c r="AP205" i="1" s="1"/>
  <c r="AO205" i="1" s="1"/>
  <c r="AN205" i="1" s="1"/>
  <c r="AM205" i="1" s="1"/>
  <c r="AL205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K147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C237" i="1"/>
  <c r="H237" i="1"/>
  <c r="AT242" i="1"/>
  <c r="AS242" i="1" s="1"/>
  <c r="AR242" i="1" s="1"/>
  <c r="AQ242" i="1" s="1"/>
  <c r="AP242" i="1" s="1"/>
  <c r="AO242" i="1" s="1"/>
  <c r="AN242" i="1" s="1"/>
  <c r="AM242" i="1" s="1"/>
  <c r="AL242" i="1" s="1"/>
  <c r="AK242" i="1" s="1"/>
  <c r="H226" i="1"/>
  <c r="AC226" i="1"/>
  <c r="H258" i="1"/>
  <c r="AC258" i="1"/>
  <c r="H262" i="1"/>
  <c r="H275" i="1"/>
  <c r="AC275" i="1"/>
  <c r="AC287" i="1"/>
  <c r="AF287" i="1"/>
  <c r="H287" i="1"/>
  <c r="AT317" i="1"/>
  <c r="AS317" i="1" s="1"/>
  <c r="AR317" i="1" s="1"/>
  <c r="AQ317" i="1" s="1"/>
  <c r="AP317" i="1" s="1"/>
  <c r="AO317" i="1" s="1"/>
  <c r="AN317" i="1" s="1"/>
  <c r="AM317" i="1" s="1"/>
  <c r="AL317" i="1" s="1"/>
  <c r="AK317" i="1" s="1"/>
  <c r="H257" i="1"/>
  <c r="AC257" i="1"/>
  <c r="AF257" i="1"/>
  <c r="AT415" i="1"/>
  <c r="AS415" i="1" s="1"/>
  <c r="AR415" i="1" s="1"/>
  <c r="AQ415" i="1" s="1"/>
  <c r="AP415" i="1" s="1"/>
  <c r="AO415" i="1" s="1"/>
  <c r="AN415" i="1" s="1"/>
  <c r="AM415" i="1" s="1"/>
  <c r="AL415" i="1" s="1"/>
  <c r="AF305" i="1"/>
  <c r="I347" i="1"/>
  <c r="AC347" i="1"/>
  <c r="AF347" i="1"/>
  <c r="AT386" i="1"/>
  <c r="AS386" i="1" s="1"/>
  <c r="AR386" i="1" s="1"/>
  <c r="AQ386" i="1" s="1"/>
  <c r="AP386" i="1" s="1"/>
  <c r="AO386" i="1" s="1"/>
  <c r="AN386" i="1" s="1"/>
  <c r="AM386" i="1" s="1"/>
  <c r="AL386" i="1" s="1"/>
  <c r="AT412" i="1"/>
  <c r="AS412" i="1" s="1"/>
  <c r="AR412" i="1" s="1"/>
  <c r="AQ412" i="1" s="1"/>
  <c r="AP412" i="1" s="1"/>
  <c r="AO412" i="1" s="1"/>
  <c r="AN412" i="1" s="1"/>
  <c r="AM412" i="1" s="1"/>
  <c r="AL412" i="1" s="1"/>
  <c r="I401" i="1"/>
  <c r="AC439" i="1"/>
  <c r="I439" i="1"/>
  <c r="AF439" i="1"/>
  <c r="AT452" i="1"/>
  <c r="AS452" i="1" s="1"/>
  <c r="AR452" i="1" s="1"/>
  <c r="AQ452" i="1" s="1"/>
  <c r="AP452" i="1" s="1"/>
  <c r="AO452" i="1" s="1"/>
  <c r="AN452" i="1" s="1"/>
  <c r="AM452" i="1" s="1"/>
  <c r="AL452" i="1" s="1"/>
  <c r="I409" i="1"/>
  <c r="AC409" i="1"/>
  <c r="I433" i="1"/>
  <c r="AT445" i="1"/>
  <c r="AS445" i="1" s="1"/>
  <c r="AR445" i="1" s="1"/>
  <c r="AQ445" i="1" s="1"/>
  <c r="AP445" i="1" s="1"/>
  <c r="AO445" i="1" s="1"/>
  <c r="AN445" i="1" s="1"/>
  <c r="AM445" i="1" s="1"/>
  <c r="AL445" i="1" s="1"/>
  <c r="AT495" i="1"/>
  <c r="AS495" i="1" s="1"/>
  <c r="AR495" i="1" s="1"/>
  <c r="AQ495" i="1" s="1"/>
  <c r="AP495" i="1" s="1"/>
  <c r="AO495" i="1" s="1"/>
  <c r="AN495" i="1" s="1"/>
  <c r="AM495" i="1" s="1"/>
  <c r="AL495" i="1" s="1"/>
  <c r="AT454" i="1"/>
  <c r="AS454" i="1" s="1"/>
  <c r="AR454" i="1" s="1"/>
  <c r="AQ454" i="1" s="1"/>
  <c r="AP454" i="1" s="1"/>
  <c r="AO454" i="1" s="1"/>
  <c r="AN454" i="1" s="1"/>
  <c r="AM454" i="1" s="1"/>
  <c r="AL454" i="1" s="1"/>
  <c r="AT577" i="1"/>
  <c r="AS577" i="1" s="1"/>
  <c r="AR577" i="1" s="1"/>
  <c r="AQ577" i="1" s="1"/>
  <c r="AP577" i="1" s="1"/>
  <c r="AO577" i="1" s="1"/>
  <c r="AN577" i="1" s="1"/>
  <c r="AM577" i="1" s="1"/>
  <c r="AL577" i="1" s="1"/>
  <c r="AC585" i="1"/>
  <c r="I585" i="1"/>
  <c r="AT420" i="1"/>
  <c r="AS420" i="1" s="1"/>
  <c r="AR420" i="1" s="1"/>
  <c r="AQ420" i="1" s="1"/>
  <c r="AP420" i="1" s="1"/>
  <c r="AO420" i="1" s="1"/>
  <c r="AN420" i="1" s="1"/>
  <c r="AM420" i="1" s="1"/>
  <c r="AL420" i="1" s="1"/>
  <c r="AJ420" i="1" s="1"/>
  <c r="AF520" i="1"/>
  <c r="AT507" i="1"/>
  <c r="AS507" i="1" s="1"/>
  <c r="AR507" i="1" s="1"/>
  <c r="AQ507" i="1" s="1"/>
  <c r="AP507" i="1" s="1"/>
  <c r="AO507" i="1" s="1"/>
  <c r="AN507" i="1" s="1"/>
  <c r="AM507" i="1" s="1"/>
  <c r="AL507" i="1" s="1"/>
  <c r="AK507" i="1" s="1"/>
  <c r="AT610" i="1"/>
  <c r="AS610" i="1" s="1"/>
  <c r="AR610" i="1" s="1"/>
  <c r="AQ610" i="1" s="1"/>
  <c r="AP610" i="1" s="1"/>
  <c r="AO610" i="1" s="1"/>
  <c r="AN610" i="1" s="1"/>
  <c r="AM610" i="1" s="1"/>
  <c r="AL610" i="1" s="1"/>
  <c r="AF585" i="1"/>
  <c r="AT584" i="1"/>
  <c r="AS584" i="1" s="1"/>
  <c r="AR584" i="1" s="1"/>
  <c r="AQ584" i="1" s="1"/>
  <c r="AP584" i="1" s="1"/>
  <c r="AO584" i="1" s="1"/>
  <c r="AN584" i="1" s="1"/>
  <c r="AM584" i="1" s="1"/>
  <c r="AL584" i="1" s="1"/>
  <c r="AT467" i="1"/>
  <c r="AS467" i="1" s="1"/>
  <c r="AR467" i="1" s="1"/>
  <c r="AQ467" i="1" s="1"/>
  <c r="AP467" i="1" s="1"/>
  <c r="AO467" i="1" s="1"/>
  <c r="AN467" i="1" s="1"/>
  <c r="AM467" i="1" s="1"/>
  <c r="AL467" i="1" s="1"/>
  <c r="AI467" i="1" s="1"/>
  <c r="AT535" i="1"/>
  <c r="AS535" i="1" s="1"/>
  <c r="AR535" i="1" s="1"/>
  <c r="AQ535" i="1" s="1"/>
  <c r="AP535" i="1" s="1"/>
  <c r="AO535" i="1" s="1"/>
  <c r="AN535" i="1" s="1"/>
  <c r="AM535" i="1" s="1"/>
  <c r="AL535" i="1" s="1"/>
  <c r="AF522" i="1"/>
  <c r="AT534" i="1"/>
  <c r="AS534" i="1" s="1"/>
  <c r="AR534" i="1" s="1"/>
  <c r="AQ534" i="1" s="1"/>
  <c r="AP534" i="1" s="1"/>
  <c r="AO534" i="1" s="1"/>
  <c r="AN534" i="1" s="1"/>
  <c r="AM534" i="1" s="1"/>
  <c r="AL534" i="1" s="1"/>
  <c r="AT528" i="1"/>
  <c r="AS528" i="1" s="1"/>
  <c r="AR528" i="1" s="1"/>
  <c r="AQ528" i="1" s="1"/>
  <c r="AP528" i="1" s="1"/>
  <c r="AO528" i="1" s="1"/>
  <c r="AN528" i="1" s="1"/>
  <c r="AM528" i="1" s="1"/>
  <c r="AL528" i="1" s="1"/>
  <c r="I596" i="1"/>
  <c r="AC596" i="1"/>
  <c r="AF608" i="1"/>
  <c r="AT623" i="1"/>
  <c r="AS623" i="1" s="1"/>
  <c r="AR623" i="1" s="1"/>
  <c r="AQ623" i="1" s="1"/>
  <c r="AP623" i="1" s="1"/>
  <c r="AO623" i="1" s="1"/>
  <c r="AN623" i="1" s="1"/>
  <c r="AM623" i="1" s="1"/>
  <c r="AL623" i="1" s="1"/>
  <c r="AT612" i="1"/>
  <c r="AS612" i="1" s="1"/>
  <c r="AR612" i="1" s="1"/>
  <c r="AQ612" i="1" s="1"/>
  <c r="AP612" i="1" s="1"/>
  <c r="AO612" i="1" s="1"/>
  <c r="AN612" i="1" s="1"/>
  <c r="AM612" i="1" s="1"/>
  <c r="AL612" i="1" s="1"/>
  <c r="I578" i="1"/>
  <c r="AC578" i="1"/>
  <c r="AF660" i="1"/>
  <c r="AF668" i="1"/>
  <c r="K620" i="1"/>
  <c r="AC620" i="1"/>
  <c r="AT660" i="1"/>
  <c r="AS660" i="1" s="1"/>
  <c r="AR660" i="1" s="1"/>
  <c r="AQ660" i="1" s="1"/>
  <c r="AP660" i="1" s="1"/>
  <c r="AO660" i="1" s="1"/>
  <c r="AN660" i="1" s="1"/>
  <c r="AM660" i="1" s="1"/>
  <c r="AL660" i="1" s="1"/>
  <c r="K671" i="1"/>
  <c r="AF671" i="1"/>
  <c r="AC671" i="1"/>
  <c r="K673" i="1"/>
  <c r="AC673" i="1"/>
  <c r="AC245" i="1"/>
  <c r="H245" i="1"/>
  <c r="AC206" i="1"/>
  <c r="AF206" i="1"/>
  <c r="H206" i="1"/>
  <c r="AT202" i="1"/>
  <c r="AS202" i="1" s="1"/>
  <c r="AR202" i="1" s="1"/>
  <c r="AQ202" i="1" s="1"/>
  <c r="AP202" i="1" s="1"/>
  <c r="AO202" i="1" s="1"/>
  <c r="AN202" i="1" s="1"/>
  <c r="AM202" i="1" s="1"/>
  <c r="AL202" i="1" s="1"/>
  <c r="H242" i="1"/>
  <c r="AF242" i="1"/>
  <c r="AC242" i="1"/>
  <c r="H249" i="1"/>
  <c r="AF249" i="1"/>
  <c r="AC249" i="1"/>
  <c r="AT241" i="1"/>
  <c r="AS241" i="1" s="1"/>
  <c r="AR241" i="1" s="1"/>
  <c r="AQ241" i="1" s="1"/>
  <c r="AP241" i="1" s="1"/>
  <c r="AO241" i="1" s="1"/>
  <c r="AN241" i="1" s="1"/>
  <c r="AM241" i="1" s="1"/>
  <c r="AL241" i="1" s="1"/>
  <c r="AC274" i="1"/>
  <c r="AF274" i="1"/>
  <c r="H274" i="1"/>
  <c r="H233" i="1"/>
  <c r="AC233" i="1"/>
  <c r="AF233" i="1"/>
  <c r="AT264" i="1"/>
  <c r="AS264" i="1" s="1"/>
  <c r="AR264" i="1" s="1"/>
  <c r="AQ264" i="1" s="1"/>
  <c r="AP264" i="1" s="1"/>
  <c r="AO264" i="1" s="1"/>
  <c r="AN264" i="1" s="1"/>
  <c r="AM264" i="1" s="1"/>
  <c r="AL264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298" i="1"/>
  <c r="AS298" i="1" s="1"/>
  <c r="AR298" i="1" s="1"/>
  <c r="AQ298" i="1" s="1"/>
  <c r="AP298" i="1" s="1"/>
  <c r="AO298" i="1" s="1"/>
  <c r="AN298" i="1" s="1"/>
  <c r="AM298" i="1" s="1"/>
  <c r="AL298" i="1" s="1"/>
  <c r="AT310" i="1"/>
  <c r="AS310" i="1" s="1"/>
  <c r="AR310" i="1" s="1"/>
  <c r="AQ310" i="1" s="1"/>
  <c r="AP310" i="1" s="1"/>
  <c r="AO310" i="1" s="1"/>
  <c r="AN310" i="1" s="1"/>
  <c r="AM310" i="1" s="1"/>
  <c r="AL310" i="1" s="1"/>
  <c r="AC317" i="1"/>
  <c r="H317" i="1"/>
  <c r="AF317" i="1"/>
  <c r="AT335" i="1"/>
  <c r="AS335" i="1" s="1"/>
  <c r="AR335" i="1" s="1"/>
  <c r="AQ335" i="1" s="1"/>
  <c r="AP335" i="1" s="1"/>
  <c r="AO335" i="1" s="1"/>
  <c r="AN335" i="1" s="1"/>
  <c r="AM335" i="1" s="1"/>
  <c r="AL335" i="1" s="1"/>
  <c r="AT257" i="1"/>
  <c r="AS257" i="1" s="1"/>
  <c r="AR257" i="1" s="1"/>
  <c r="AQ257" i="1" s="1"/>
  <c r="AP257" i="1" s="1"/>
  <c r="AO257" i="1" s="1"/>
  <c r="AN257" i="1" s="1"/>
  <c r="AM257" i="1" s="1"/>
  <c r="AL257" i="1" s="1"/>
  <c r="AK257" i="1" s="1"/>
  <c r="AT319" i="1"/>
  <c r="AS319" i="1" s="1"/>
  <c r="AR319" i="1" s="1"/>
  <c r="AQ319" i="1" s="1"/>
  <c r="AP319" i="1" s="1"/>
  <c r="AO319" i="1" s="1"/>
  <c r="AN319" i="1" s="1"/>
  <c r="AM319" i="1" s="1"/>
  <c r="AL319" i="1" s="1"/>
  <c r="AT330" i="1"/>
  <c r="AS330" i="1" s="1"/>
  <c r="AR330" i="1" s="1"/>
  <c r="AQ330" i="1" s="1"/>
  <c r="AP330" i="1" s="1"/>
  <c r="AO330" i="1" s="1"/>
  <c r="AN330" i="1" s="1"/>
  <c r="AM330" i="1" s="1"/>
  <c r="AL330" i="1" s="1"/>
  <c r="AJ330" i="1" s="1"/>
  <c r="AT305" i="1"/>
  <c r="AS305" i="1" s="1"/>
  <c r="AR305" i="1" s="1"/>
  <c r="AQ305" i="1" s="1"/>
  <c r="AP305" i="1" s="1"/>
  <c r="AO305" i="1" s="1"/>
  <c r="AN305" i="1" s="1"/>
  <c r="AM305" i="1" s="1"/>
  <c r="AL305" i="1" s="1"/>
  <c r="AC386" i="1"/>
  <c r="I386" i="1"/>
  <c r="I412" i="1"/>
  <c r="AC412" i="1"/>
  <c r="AT377" i="1"/>
  <c r="AS377" i="1" s="1"/>
  <c r="AR377" i="1" s="1"/>
  <c r="AQ377" i="1" s="1"/>
  <c r="AP377" i="1" s="1"/>
  <c r="AO377" i="1" s="1"/>
  <c r="AN377" i="1" s="1"/>
  <c r="AM377" i="1" s="1"/>
  <c r="AL377" i="1" s="1"/>
  <c r="AC421" i="1"/>
  <c r="I421" i="1"/>
  <c r="AC460" i="1"/>
  <c r="AT473" i="1"/>
  <c r="AS473" i="1" s="1"/>
  <c r="AR473" i="1" s="1"/>
  <c r="AQ473" i="1" s="1"/>
  <c r="AP473" i="1" s="1"/>
  <c r="AO473" i="1" s="1"/>
  <c r="AN473" i="1" s="1"/>
  <c r="AM473" i="1" s="1"/>
  <c r="AL473" i="1" s="1"/>
  <c r="AT484" i="1"/>
  <c r="AS484" i="1" s="1"/>
  <c r="AR484" i="1" s="1"/>
  <c r="AQ484" i="1" s="1"/>
  <c r="AP484" i="1" s="1"/>
  <c r="AO484" i="1" s="1"/>
  <c r="AN484" i="1" s="1"/>
  <c r="AM484" i="1" s="1"/>
  <c r="AL484" i="1" s="1"/>
  <c r="AC452" i="1"/>
  <c r="I452" i="1"/>
  <c r="AT402" i="1"/>
  <c r="AS402" i="1" s="1"/>
  <c r="AR402" i="1" s="1"/>
  <c r="AQ402" i="1" s="1"/>
  <c r="AP402" i="1" s="1"/>
  <c r="AO402" i="1" s="1"/>
  <c r="AN402" i="1" s="1"/>
  <c r="AM402" i="1" s="1"/>
  <c r="AL402" i="1" s="1"/>
  <c r="AC445" i="1"/>
  <c r="AF445" i="1"/>
  <c r="I445" i="1"/>
  <c r="AT462" i="1"/>
  <c r="AS462" i="1" s="1"/>
  <c r="AR462" i="1" s="1"/>
  <c r="AQ462" i="1" s="1"/>
  <c r="AP462" i="1" s="1"/>
  <c r="AO462" i="1" s="1"/>
  <c r="AN462" i="1" s="1"/>
  <c r="AM462" i="1" s="1"/>
  <c r="AL462" i="1" s="1"/>
  <c r="AC495" i="1"/>
  <c r="I495" i="1"/>
  <c r="AF495" i="1"/>
  <c r="AF421" i="1"/>
  <c r="I577" i="1"/>
  <c r="AC577" i="1"/>
  <c r="AT594" i="1"/>
  <c r="AS594" i="1" s="1"/>
  <c r="AR594" i="1" s="1"/>
  <c r="AQ594" i="1" s="1"/>
  <c r="AP594" i="1" s="1"/>
  <c r="AO594" i="1" s="1"/>
  <c r="AN594" i="1" s="1"/>
  <c r="AM594" i="1" s="1"/>
  <c r="AL594" i="1" s="1"/>
  <c r="I507" i="1"/>
  <c r="AC507" i="1"/>
  <c r="AT570" i="1"/>
  <c r="AS570" i="1" s="1"/>
  <c r="AR570" i="1" s="1"/>
  <c r="AQ570" i="1" s="1"/>
  <c r="AP570" i="1" s="1"/>
  <c r="AO570" i="1" s="1"/>
  <c r="AN570" i="1" s="1"/>
  <c r="AM570" i="1" s="1"/>
  <c r="AL570" i="1" s="1"/>
  <c r="AC519" i="1"/>
  <c r="I519" i="1"/>
  <c r="AT545" i="1"/>
  <c r="AS545" i="1" s="1"/>
  <c r="AR545" i="1" s="1"/>
  <c r="AQ545" i="1" s="1"/>
  <c r="AP545" i="1" s="1"/>
  <c r="AO545" i="1" s="1"/>
  <c r="AN545" i="1" s="1"/>
  <c r="AM545" i="1" s="1"/>
  <c r="AL545" i="1" s="1"/>
  <c r="J467" i="1"/>
  <c r="AC467" i="1"/>
  <c r="AT508" i="1"/>
  <c r="AS508" i="1" s="1"/>
  <c r="AR508" i="1" s="1"/>
  <c r="AQ508" i="1" s="1"/>
  <c r="AP508" i="1" s="1"/>
  <c r="AO508" i="1" s="1"/>
  <c r="AN508" i="1" s="1"/>
  <c r="AM508" i="1" s="1"/>
  <c r="AL508" i="1" s="1"/>
  <c r="AF534" i="1"/>
  <c r="I534" i="1"/>
  <c r="AC534" i="1"/>
  <c r="AC528" i="1"/>
  <c r="I528" i="1"/>
  <c r="AT601" i="1"/>
  <c r="AS601" i="1" s="1"/>
  <c r="AR601" i="1" s="1"/>
  <c r="AQ601" i="1" s="1"/>
  <c r="AP601" i="1" s="1"/>
  <c r="AO601" i="1" s="1"/>
  <c r="AN601" i="1" s="1"/>
  <c r="AM601" i="1" s="1"/>
  <c r="AL601" i="1" s="1"/>
  <c r="AT533" i="1"/>
  <c r="AS533" i="1" s="1"/>
  <c r="AR533" i="1" s="1"/>
  <c r="AQ533" i="1" s="1"/>
  <c r="AP533" i="1" s="1"/>
  <c r="AO533" i="1" s="1"/>
  <c r="AN533" i="1" s="1"/>
  <c r="AM533" i="1" s="1"/>
  <c r="AL533" i="1" s="1"/>
  <c r="AC628" i="1"/>
  <c r="K628" i="1"/>
  <c r="AF628" i="1"/>
  <c r="K676" i="1"/>
  <c r="AC676" i="1"/>
  <c r="AQ673" i="1"/>
  <c r="AP673" i="1" s="1"/>
  <c r="AO673" i="1" s="1"/>
  <c r="AN673" i="1" s="1"/>
  <c r="AM673" i="1" s="1"/>
  <c r="AL673" i="1" s="1"/>
  <c r="AT673" i="1"/>
  <c r="AS673" i="1" s="1"/>
  <c r="AR673" i="1" s="1"/>
  <c r="AT88" i="1"/>
  <c r="AS88" i="1" s="1"/>
  <c r="AR88" i="1" s="1"/>
  <c r="AQ88" i="1" s="1"/>
  <c r="AP88" i="1" s="1"/>
  <c r="AO88" i="1" s="1"/>
  <c r="AN88" i="1" s="1"/>
  <c r="AM88" i="1" s="1"/>
  <c r="AL88" i="1" s="1"/>
  <c r="AC105" i="1"/>
  <c r="H105" i="1"/>
  <c r="AF105" i="1"/>
  <c r="H98" i="1"/>
  <c r="H90" i="1"/>
  <c r="AF90" i="1"/>
  <c r="AC90" i="1"/>
  <c r="AC84" i="1"/>
  <c r="H84" i="1"/>
  <c r="AF84" i="1"/>
  <c r="H119" i="1"/>
  <c r="AC119" i="1"/>
  <c r="AT124" i="1"/>
  <c r="AS124" i="1" s="1"/>
  <c r="AR124" i="1" s="1"/>
  <c r="AQ124" i="1" s="1"/>
  <c r="AP124" i="1" s="1"/>
  <c r="AO124" i="1" s="1"/>
  <c r="AN124" i="1" s="1"/>
  <c r="AM124" i="1" s="1"/>
  <c r="AL124" i="1" s="1"/>
  <c r="H127" i="1"/>
  <c r="AC127" i="1"/>
  <c r="AF127" i="1"/>
  <c r="AT140" i="1"/>
  <c r="AS140" i="1" s="1"/>
  <c r="AR140" i="1" s="1"/>
  <c r="AQ140" i="1" s="1"/>
  <c r="AP140" i="1" s="1"/>
  <c r="AO140" i="1" s="1"/>
  <c r="AN140" i="1" s="1"/>
  <c r="AM140" i="1" s="1"/>
  <c r="AL140" i="1" s="1"/>
  <c r="AC138" i="1"/>
  <c r="H138" i="1"/>
  <c r="AF138" i="1"/>
  <c r="H210" i="1"/>
  <c r="AC210" i="1"/>
  <c r="AC213" i="1"/>
  <c r="H213" i="1"/>
  <c r="AF213" i="1"/>
  <c r="AT198" i="1"/>
  <c r="AS198" i="1" s="1"/>
  <c r="AR198" i="1" s="1"/>
  <c r="AQ198" i="1" s="1"/>
  <c r="AP198" i="1" s="1"/>
  <c r="AO198" i="1" s="1"/>
  <c r="AN198" i="1" s="1"/>
  <c r="AM198" i="1" s="1"/>
  <c r="AL198" i="1" s="1"/>
  <c r="AC126" i="1"/>
  <c r="H126" i="1"/>
  <c r="AT174" i="1"/>
  <c r="AS174" i="1" s="1"/>
  <c r="AR174" i="1" s="1"/>
  <c r="AQ174" i="1" s="1"/>
  <c r="AP174" i="1" s="1"/>
  <c r="AO174" i="1" s="1"/>
  <c r="AN174" i="1" s="1"/>
  <c r="AM174" i="1" s="1"/>
  <c r="AL174" i="1" s="1"/>
  <c r="H217" i="1"/>
  <c r="AC217" i="1"/>
  <c r="AF217" i="1"/>
  <c r="H202" i="1"/>
  <c r="AC202" i="1"/>
  <c r="AF245" i="1"/>
  <c r="AT238" i="1"/>
  <c r="AS238" i="1" s="1"/>
  <c r="AR238" i="1" s="1"/>
  <c r="AQ238" i="1" s="1"/>
  <c r="AP238" i="1" s="1"/>
  <c r="AO238" i="1" s="1"/>
  <c r="AN238" i="1" s="1"/>
  <c r="AM238" i="1" s="1"/>
  <c r="AL238" i="1" s="1"/>
  <c r="AT180" i="1"/>
  <c r="AS180" i="1" s="1"/>
  <c r="AR180" i="1" s="1"/>
  <c r="AQ180" i="1" s="1"/>
  <c r="AP180" i="1" s="1"/>
  <c r="AO180" i="1" s="1"/>
  <c r="AN180" i="1" s="1"/>
  <c r="AM180" i="1" s="1"/>
  <c r="AL180" i="1" s="1"/>
  <c r="H241" i="1"/>
  <c r="AC241" i="1"/>
  <c r="AF241" i="1"/>
  <c r="H252" i="1"/>
  <c r="AC252" i="1"/>
  <c r="AT230" i="1"/>
  <c r="AS230" i="1" s="1"/>
  <c r="AR230" i="1" s="1"/>
  <c r="AQ230" i="1" s="1"/>
  <c r="AP230" i="1" s="1"/>
  <c r="AO230" i="1" s="1"/>
  <c r="AN230" i="1" s="1"/>
  <c r="AM230" i="1" s="1"/>
  <c r="AL230" i="1" s="1"/>
  <c r="H264" i="1"/>
  <c r="AF264" i="1"/>
  <c r="AC264" i="1"/>
  <c r="AC268" i="1"/>
  <c r="H268" i="1"/>
  <c r="AT306" i="1"/>
  <c r="AS306" i="1" s="1"/>
  <c r="AR306" i="1" s="1"/>
  <c r="AQ306" i="1" s="1"/>
  <c r="AP306" i="1" s="1"/>
  <c r="AO306" i="1" s="1"/>
  <c r="AN306" i="1" s="1"/>
  <c r="AM306" i="1" s="1"/>
  <c r="AL306" i="1" s="1"/>
  <c r="H277" i="1"/>
  <c r="AC310" i="1"/>
  <c r="H310" i="1"/>
  <c r="AT321" i="1"/>
  <c r="AS321" i="1" s="1"/>
  <c r="AR321" i="1" s="1"/>
  <c r="AQ321" i="1" s="1"/>
  <c r="AP321" i="1" s="1"/>
  <c r="AO321" i="1" s="1"/>
  <c r="AN321" i="1" s="1"/>
  <c r="AM321" i="1" s="1"/>
  <c r="AL321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375" i="1"/>
  <c r="AS375" i="1" s="1"/>
  <c r="AR375" i="1" s="1"/>
  <c r="AQ375" i="1" s="1"/>
  <c r="AP375" i="1" s="1"/>
  <c r="AO375" i="1" s="1"/>
  <c r="AN375" i="1" s="1"/>
  <c r="AM375" i="1" s="1"/>
  <c r="AL375" i="1" s="1"/>
  <c r="I319" i="1"/>
  <c r="AC319" i="1"/>
  <c r="I330" i="1"/>
  <c r="AC330" i="1"/>
  <c r="AF330" i="1"/>
  <c r="AC349" i="1"/>
  <c r="AF349" i="1"/>
  <c r="I349" i="1"/>
  <c r="AT318" i="1"/>
  <c r="AS318" i="1" s="1"/>
  <c r="AR318" i="1" s="1"/>
  <c r="AQ318" i="1" s="1"/>
  <c r="AP318" i="1" s="1"/>
  <c r="AO318" i="1" s="1"/>
  <c r="AN318" i="1" s="1"/>
  <c r="AM318" i="1" s="1"/>
  <c r="AL318" i="1" s="1"/>
  <c r="AT350" i="1"/>
  <c r="AS350" i="1" s="1"/>
  <c r="AR350" i="1" s="1"/>
  <c r="AQ350" i="1" s="1"/>
  <c r="AP350" i="1" s="1"/>
  <c r="AO350" i="1" s="1"/>
  <c r="AN350" i="1" s="1"/>
  <c r="AM350" i="1" s="1"/>
  <c r="AL350" i="1" s="1"/>
  <c r="AT354" i="1"/>
  <c r="AS354" i="1" s="1"/>
  <c r="AR354" i="1" s="1"/>
  <c r="AQ354" i="1" s="1"/>
  <c r="AP354" i="1" s="1"/>
  <c r="AO354" i="1" s="1"/>
  <c r="AN354" i="1" s="1"/>
  <c r="AM354" i="1" s="1"/>
  <c r="AL354" i="1" s="1"/>
  <c r="I390" i="1"/>
  <c r="I340" i="1"/>
  <c r="AC340" i="1"/>
  <c r="AT363" i="1"/>
  <c r="AS363" i="1" s="1"/>
  <c r="AR363" i="1" s="1"/>
  <c r="AQ363" i="1" s="1"/>
  <c r="AP363" i="1" s="1"/>
  <c r="AO363" i="1" s="1"/>
  <c r="AN363" i="1" s="1"/>
  <c r="AM363" i="1" s="1"/>
  <c r="AL363" i="1" s="1"/>
  <c r="K377" i="1"/>
  <c r="AC377" i="1"/>
  <c r="AC450" i="1"/>
  <c r="I450" i="1"/>
  <c r="AT485" i="1"/>
  <c r="AS485" i="1" s="1"/>
  <c r="AR485" i="1" s="1"/>
  <c r="AQ485" i="1" s="1"/>
  <c r="AP485" i="1" s="1"/>
  <c r="AO485" i="1" s="1"/>
  <c r="AN485" i="1" s="1"/>
  <c r="AM485" i="1" s="1"/>
  <c r="AL485" i="1" s="1"/>
  <c r="AC473" i="1"/>
  <c r="I473" i="1"/>
  <c r="AF473" i="1"/>
  <c r="I484" i="1"/>
  <c r="AC484" i="1"/>
  <c r="I440" i="1"/>
  <c r="AF440" i="1"/>
  <c r="AC440" i="1"/>
  <c r="AT453" i="1"/>
  <c r="AS453" i="1" s="1"/>
  <c r="AR453" i="1" s="1"/>
  <c r="AQ453" i="1" s="1"/>
  <c r="AP453" i="1" s="1"/>
  <c r="AO453" i="1" s="1"/>
  <c r="AN453" i="1" s="1"/>
  <c r="AM453" i="1" s="1"/>
  <c r="AL453" i="1" s="1"/>
  <c r="AF484" i="1"/>
  <c r="AC402" i="1"/>
  <c r="I402" i="1"/>
  <c r="AF414" i="1"/>
  <c r="I414" i="1"/>
  <c r="AC414" i="1"/>
  <c r="I462" i="1"/>
  <c r="AC462" i="1"/>
  <c r="AC489" i="1"/>
  <c r="I489" i="1"/>
  <c r="AT539" i="1"/>
  <c r="AS539" i="1" s="1"/>
  <c r="AR539" i="1" s="1"/>
  <c r="AQ539" i="1" s="1"/>
  <c r="AP539" i="1" s="1"/>
  <c r="AO539" i="1" s="1"/>
  <c r="AN539" i="1" s="1"/>
  <c r="AM539" i="1" s="1"/>
  <c r="AL539" i="1" s="1"/>
  <c r="I545" i="1"/>
  <c r="AC545" i="1"/>
  <c r="AF545" i="1"/>
  <c r="I508" i="1"/>
  <c r="AC508" i="1"/>
  <c r="I629" i="1"/>
  <c r="AC629" i="1"/>
  <c r="AT564" i="1"/>
  <c r="AS564" i="1" s="1"/>
  <c r="AR564" i="1" s="1"/>
  <c r="AQ564" i="1" s="1"/>
  <c r="AP564" i="1" s="1"/>
  <c r="AO564" i="1" s="1"/>
  <c r="AN564" i="1" s="1"/>
  <c r="AM564" i="1" s="1"/>
  <c r="AL564" i="1" s="1"/>
  <c r="AT616" i="1"/>
  <c r="AS616" i="1" s="1"/>
  <c r="AR616" i="1" s="1"/>
  <c r="AQ616" i="1" s="1"/>
  <c r="AP616" i="1" s="1"/>
  <c r="AO616" i="1" s="1"/>
  <c r="AN616" i="1" s="1"/>
  <c r="AM616" i="1" s="1"/>
  <c r="AL616" i="1" s="1"/>
  <c r="I533" i="1"/>
  <c r="AC533" i="1"/>
  <c r="AT628" i="1"/>
  <c r="AS628" i="1" s="1"/>
  <c r="AR628" i="1" s="1"/>
  <c r="AQ628" i="1" s="1"/>
  <c r="AP628" i="1" s="1"/>
  <c r="AO628" i="1" s="1"/>
  <c r="AN628" i="1" s="1"/>
  <c r="AM628" i="1" s="1"/>
  <c r="AL628" i="1" s="1"/>
  <c r="AT649" i="1"/>
  <c r="AS649" i="1" s="1"/>
  <c r="AR649" i="1" s="1"/>
  <c r="AQ649" i="1" s="1"/>
  <c r="AP649" i="1" s="1"/>
  <c r="AO649" i="1" s="1"/>
  <c r="AN649" i="1" s="1"/>
  <c r="AM649" i="1" s="1"/>
  <c r="AL649" i="1" s="1"/>
  <c r="AT553" i="1"/>
  <c r="AS553" i="1" s="1"/>
  <c r="AR553" i="1" s="1"/>
  <c r="AQ553" i="1" s="1"/>
  <c r="AP553" i="1" s="1"/>
  <c r="AO553" i="1" s="1"/>
  <c r="AN553" i="1" s="1"/>
  <c r="AM553" i="1" s="1"/>
  <c r="AL553" i="1" s="1"/>
  <c r="AT578" i="1"/>
  <c r="AS578" i="1" s="1"/>
  <c r="AR578" i="1" s="1"/>
  <c r="AQ578" i="1" s="1"/>
  <c r="AP578" i="1" s="1"/>
  <c r="AO578" i="1" s="1"/>
  <c r="AN578" i="1" s="1"/>
  <c r="AM578" i="1" s="1"/>
  <c r="AL578" i="1" s="1"/>
  <c r="AC600" i="1"/>
  <c r="AF600" i="1"/>
  <c r="AT669" i="1"/>
  <c r="AS669" i="1" s="1"/>
  <c r="AR669" i="1" s="1"/>
  <c r="AQ669" i="1" s="1"/>
  <c r="AP669" i="1" s="1"/>
  <c r="AO669" i="1" s="1"/>
  <c r="AN669" i="1" s="1"/>
  <c r="AM669" i="1" s="1"/>
  <c r="AL669" i="1" s="1"/>
  <c r="K603" i="1"/>
  <c r="AC603" i="1"/>
  <c r="I605" i="1"/>
  <c r="AC605" i="1"/>
  <c r="H81" i="1"/>
  <c r="AC81" i="1"/>
  <c r="AC88" i="1"/>
  <c r="H88" i="1"/>
  <c r="AC108" i="1"/>
  <c r="H108" i="1"/>
  <c r="AT119" i="1"/>
  <c r="AS119" i="1" s="1"/>
  <c r="AR119" i="1" s="1"/>
  <c r="AQ119" i="1" s="1"/>
  <c r="AP119" i="1" s="1"/>
  <c r="AO119" i="1" s="1"/>
  <c r="AN119" i="1" s="1"/>
  <c r="AM119" i="1" s="1"/>
  <c r="AL119" i="1" s="1"/>
  <c r="AP120" i="1"/>
  <c r="AO120" i="1" s="1"/>
  <c r="AN120" i="1" s="1"/>
  <c r="AM120" i="1" s="1"/>
  <c r="AL120" i="1" s="1"/>
  <c r="AT120" i="1"/>
  <c r="AS120" i="1" s="1"/>
  <c r="AR120" i="1" s="1"/>
  <c r="AQ120" i="1" s="1"/>
  <c r="AC162" i="1"/>
  <c r="AF162" i="1"/>
  <c r="H162" i="1"/>
  <c r="H140" i="1"/>
  <c r="AC140" i="1"/>
  <c r="AT200" i="1"/>
  <c r="AS200" i="1" s="1"/>
  <c r="AR200" i="1" s="1"/>
  <c r="AQ200" i="1" s="1"/>
  <c r="AP200" i="1" s="1"/>
  <c r="AO200" i="1" s="1"/>
  <c r="AN200" i="1" s="1"/>
  <c r="AM200" i="1" s="1"/>
  <c r="AL200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F198" i="1"/>
  <c r="AC198" i="1"/>
  <c r="H198" i="1"/>
  <c r="AF174" i="1"/>
  <c r="AC174" i="1"/>
  <c r="H174" i="1"/>
  <c r="AC211" i="1"/>
  <c r="AF211" i="1"/>
  <c r="H211" i="1"/>
  <c r="AT225" i="1"/>
  <c r="AS225" i="1" s="1"/>
  <c r="AR225" i="1" s="1"/>
  <c r="AQ225" i="1" s="1"/>
  <c r="AP225" i="1" s="1"/>
  <c r="AO225" i="1" s="1"/>
  <c r="AN225" i="1" s="1"/>
  <c r="AM225" i="1" s="1"/>
  <c r="AL225" i="1" s="1"/>
  <c r="AT229" i="1"/>
  <c r="AS229" i="1"/>
  <c r="AR229" i="1" s="1"/>
  <c r="AQ229" i="1" s="1"/>
  <c r="AP229" i="1" s="1"/>
  <c r="AO229" i="1" s="1"/>
  <c r="AN229" i="1" s="1"/>
  <c r="AM229" i="1" s="1"/>
  <c r="AL229" i="1" s="1"/>
  <c r="AC180" i="1"/>
  <c r="AC254" i="1"/>
  <c r="H254" i="1"/>
  <c r="AT252" i="1"/>
  <c r="AS252" i="1" s="1"/>
  <c r="AR252" i="1" s="1"/>
  <c r="AQ252" i="1" s="1"/>
  <c r="AP252" i="1" s="1"/>
  <c r="AO252" i="1" s="1"/>
  <c r="AN252" i="1" s="1"/>
  <c r="AM252" i="1" s="1"/>
  <c r="AL252" i="1" s="1"/>
  <c r="H230" i="1"/>
  <c r="AC230" i="1"/>
  <c r="AC256" i="1"/>
  <c r="H256" i="1"/>
  <c r="AT274" i="1"/>
  <c r="AS274" i="1" s="1"/>
  <c r="AR274" i="1" s="1"/>
  <c r="AQ274" i="1" s="1"/>
  <c r="AP274" i="1" s="1"/>
  <c r="AO274" i="1" s="1"/>
  <c r="AN274" i="1" s="1"/>
  <c r="AM274" i="1" s="1"/>
  <c r="AL274" i="1" s="1"/>
  <c r="AT314" i="1"/>
  <c r="AS314" i="1" s="1"/>
  <c r="AR314" i="1" s="1"/>
  <c r="AQ314" i="1" s="1"/>
  <c r="AP314" i="1" s="1"/>
  <c r="AO314" i="1" s="1"/>
  <c r="AN314" i="1" s="1"/>
  <c r="AM314" i="1" s="1"/>
  <c r="AL314" i="1" s="1"/>
  <c r="AT307" i="1"/>
  <c r="AS307" i="1" s="1"/>
  <c r="AR307" i="1" s="1"/>
  <c r="AQ307" i="1" s="1"/>
  <c r="AP307" i="1" s="1"/>
  <c r="AO307" i="1" s="1"/>
  <c r="AN307" i="1" s="1"/>
  <c r="AM307" i="1" s="1"/>
  <c r="AL307" i="1" s="1"/>
  <c r="H280" i="1"/>
  <c r="AF280" i="1"/>
  <c r="AC280" i="1"/>
  <c r="AT324" i="1"/>
  <c r="AS324" i="1" s="1"/>
  <c r="AR324" i="1"/>
  <c r="AQ324" i="1" s="1"/>
  <c r="AP324" i="1" s="1"/>
  <c r="AO324" i="1" s="1"/>
  <c r="AN324" i="1" s="1"/>
  <c r="AM324" i="1" s="1"/>
  <c r="AL324" i="1" s="1"/>
  <c r="AC309" i="1"/>
  <c r="I309" i="1"/>
  <c r="AF309" i="1"/>
  <c r="AT342" i="1"/>
  <c r="AS342" i="1" s="1"/>
  <c r="AR342" i="1" s="1"/>
  <c r="AQ342" i="1" s="1"/>
  <c r="AP342" i="1" s="1"/>
  <c r="AO342" i="1" s="1"/>
  <c r="AN342" i="1" s="1"/>
  <c r="AM342" i="1" s="1"/>
  <c r="AL342" i="1" s="1"/>
  <c r="AT332" i="1"/>
  <c r="AS332" i="1" s="1"/>
  <c r="AR332" i="1" s="1"/>
  <c r="AQ332" i="1" s="1"/>
  <c r="AP332" i="1" s="1"/>
  <c r="AO332" i="1" s="1"/>
  <c r="AN332" i="1" s="1"/>
  <c r="AM332" i="1" s="1"/>
  <c r="AL332" i="1" s="1"/>
  <c r="AT325" i="1"/>
  <c r="AS325" i="1" s="1"/>
  <c r="AR325" i="1" s="1"/>
  <c r="AQ325" i="1" s="1"/>
  <c r="AP325" i="1" s="1"/>
  <c r="AO325" i="1" s="1"/>
  <c r="AN325" i="1" s="1"/>
  <c r="AM325" i="1" s="1"/>
  <c r="AL325" i="1" s="1"/>
  <c r="AC318" i="1"/>
  <c r="I318" i="1"/>
  <c r="AC350" i="1"/>
  <c r="AF350" i="1"/>
  <c r="I350" i="1"/>
  <c r="AC354" i="1"/>
  <c r="I354" i="1"/>
  <c r="AF354" i="1"/>
  <c r="AT395" i="1"/>
  <c r="AS395" i="1" s="1"/>
  <c r="AR395" i="1" s="1"/>
  <c r="AQ395" i="1" s="1"/>
  <c r="AP395" i="1" s="1"/>
  <c r="AO395" i="1" s="1"/>
  <c r="AN395" i="1" s="1"/>
  <c r="AM395" i="1" s="1"/>
  <c r="AL395" i="1" s="1"/>
  <c r="I363" i="1"/>
  <c r="AC363" i="1"/>
  <c r="AF363" i="1"/>
  <c r="AT440" i="1"/>
  <c r="AS440" i="1" s="1"/>
  <c r="AR440" i="1" s="1"/>
  <c r="AQ440" i="1" s="1"/>
  <c r="AP440" i="1" s="1"/>
  <c r="AO440" i="1" s="1"/>
  <c r="AN440" i="1" s="1"/>
  <c r="AM440" i="1" s="1"/>
  <c r="AL440" i="1" s="1"/>
  <c r="AC453" i="1"/>
  <c r="AF453" i="1"/>
  <c r="I453" i="1"/>
  <c r="AC506" i="1"/>
  <c r="AF506" i="1"/>
  <c r="I506" i="1"/>
  <c r="AT362" i="1"/>
  <c r="AS362" i="1" s="1"/>
  <c r="AR362" i="1" s="1"/>
  <c r="AQ362" i="1" s="1"/>
  <c r="AP362" i="1" s="1"/>
  <c r="AO362" i="1" s="1"/>
  <c r="AN362" i="1" s="1"/>
  <c r="AM362" i="1" s="1"/>
  <c r="AL362" i="1" s="1"/>
  <c r="AT487" i="1"/>
  <c r="AS487" i="1" s="1"/>
  <c r="AR487" i="1" s="1"/>
  <c r="AQ487" i="1" s="1"/>
  <c r="AP487" i="1" s="1"/>
  <c r="AO487" i="1" s="1"/>
  <c r="AN487" i="1" s="1"/>
  <c r="AM487" i="1" s="1"/>
  <c r="AL487" i="1" s="1"/>
  <c r="I478" i="1"/>
  <c r="AC478" i="1"/>
  <c r="AT489" i="1"/>
  <c r="AS489" i="1" s="1"/>
  <c r="AR489" i="1" s="1"/>
  <c r="AQ489" i="1" s="1"/>
  <c r="AP489" i="1" s="1"/>
  <c r="AO489" i="1" s="1"/>
  <c r="AN489" i="1" s="1"/>
  <c r="AM489" i="1" s="1"/>
  <c r="AL489" i="1" s="1"/>
  <c r="AT521" i="1"/>
  <c r="AS521" i="1" s="1"/>
  <c r="AR521" i="1" s="1"/>
  <c r="AQ521" i="1" s="1"/>
  <c r="AP521" i="1" s="1"/>
  <c r="AO521" i="1" s="1"/>
  <c r="AN521" i="1" s="1"/>
  <c r="AM521" i="1" s="1"/>
  <c r="AL521" i="1" s="1"/>
  <c r="AT457" i="1"/>
  <c r="AS457" i="1" s="1"/>
  <c r="AR457" i="1" s="1"/>
  <c r="AQ457" i="1" s="1"/>
  <c r="AP457" i="1" s="1"/>
  <c r="AO457" i="1" s="1"/>
  <c r="AN457" i="1" s="1"/>
  <c r="AM457" i="1" s="1"/>
  <c r="AL457" i="1" s="1"/>
  <c r="AF527" i="1"/>
  <c r="I539" i="1"/>
  <c r="AC539" i="1"/>
  <c r="AT547" i="1"/>
  <c r="AS547" i="1" s="1"/>
  <c r="AR547" i="1" s="1"/>
  <c r="AQ547" i="1" s="1"/>
  <c r="AP547" i="1" s="1"/>
  <c r="AO547" i="1" s="1"/>
  <c r="AN547" i="1" s="1"/>
  <c r="AM547" i="1" s="1"/>
  <c r="AL547" i="1" s="1"/>
  <c r="AC546" i="1"/>
  <c r="I546" i="1"/>
  <c r="AF546" i="1"/>
  <c r="AT430" i="1"/>
  <c r="AS430" i="1" s="1"/>
  <c r="AR430" i="1" s="1"/>
  <c r="AQ430" i="1" s="1"/>
  <c r="AP430" i="1" s="1"/>
  <c r="AO430" i="1" s="1"/>
  <c r="AN430" i="1" s="1"/>
  <c r="AM430" i="1" s="1"/>
  <c r="AL430" i="1" s="1"/>
  <c r="AC564" i="1"/>
  <c r="J564" i="1"/>
  <c r="AC608" i="1"/>
  <c r="I608" i="1"/>
  <c r="K627" i="1"/>
  <c r="AC627" i="1"/>
  <c r="AT561" i="1"/>
  <c r="AS561" i="1" s="1"/>
  <c r="AR561" i="1" s="1"/>
  <c r="AQ561" i="1" s="1"/>
  <c r="AP561" i="1" s="1"/>
  <c r="AO561" i="1" s="1"/>
  <c r="AN561" i="1" s="1"/>
  <c r="AM561" i="1" s="1"/>
  <c r="AL561" i="1" s="1"/>
  <c r="AT589" i="1"/>
  <c r="AS589" i="1" s="1"/>
  <c r="AR589" i="1" s="1"/>
  <c r="AQ589" i="1" s="1"/>
  <c r="AP589" i="1" s="1"/>
  <c r="AO589" i="1" s="1"/>
  <c r="AN589" i="1" s="1"/>
  <c r="AM589" i="1" s="1"/>
  <c r="AL589" i="1" s="1"/>
  <c r="AC643" i="1"/>
  <c r="K643" i="1"/>
  <c r="I553" i="1"/>
  <c r="AC553" i="1"/>
  <c r="AT675" i="1"/>
  <c r="AS675" i="1" s="1"/>
  <c r="AR675" i="1" s="1"/>
  <c r="AQ675" i="1" s="1"/>
  <c r="AP675" i="1" s="1"/>
  <c r="AO675" i="1" s="1"/>
  <c r="AN675" i="1" s="1"/>
  <c r="AM675" i="1" s="1"/>
  <c r="AL675" i="1" s="1"/>
  <c r="AT600" i="1"/>
  <c r="AS600" i="1" s="1"/>
  <c r="AR600" i="1" s="1"/>
  <c r="AQ600" i="1" s="1"/>
  <c r="AP600" i="1" s="1"/>
  <c r="AO600" i="1" s="1"/>
  <c r="AN600" i="1" s="1"/>
  <c r="AM600" i="1" s="1"/>
  <c r="AL600" i="1" s="1"/>
  <c r="AT638" i="1"/>
  <c r="AS638" i="1" s="1"/>
  <c r="AR638" i="1" s="1"/>
  <c r="AQ638" i="1" s="1"/>
  <c r="AP638" i="1" s="1"/>
  <c r="AO638" i="1" s="1"/>
  <c r="AN638" i="1" s="1"/>
  <c r="AM638" i="1" s="1"/>
  <c r="AL638" i="1" s="1"/>
  <c r="AF643" i="1"/>
  <c r="AT654" i="1"/>
  <c r="AS654" i="1" s="1"/>
  <c r="AR654" i="1" s="1"/>
  <c r="AQ654" i="1" s="1"/>
  <c r="AP654" i="1" s="1"/>
  <c r="AO654" i="1" s="1"/>
  <c r="AN654" i="1" s="1"/>
  <c r="AM654" i="1" s="1"/>
  <c r="AL654" i="1" s="1"/>
  <c r="AT676" i="1"/>
  <c r="AS676" i="1" s="1"/>
  <c r="AR676" i="1" s="1"/>
  <c r="AQ676" i="1" s="1"/>
  <c r="AP676" i="1" s="1"/>
  <c r="AO676" i="1" s="1"/>
  <c r="AN676" i="1" s="1"/>
  <c r="AM676" i="1" s="1"/>
  <c r="AL676" i="1" s="1"/>
  <c r="J668" i="1"/>
  <c r="AC668" i="1"/>
  <c r="AF629" i="1"/>
  <c r="AT605" i="1"/>
  <c r="AS605" i="1" s="1"/>
  <c r="AR605" i="1" s="1"/>
  <c r="AQ605" i="1" s="1"/>
  <c r="AP605" i="1" s="1"/>
  <c r="AO605" i="1" s="1"/>
  <c r="AN605" i="1" s="1"/>
  <c r="AM605" i="1" s="1"/>
  <c r="AL605" i="1" s="1"/>
  <c r="AJ677" i="1"/>
  <c r="AK677" i="1"/>
  <c r="AI677" i="1"/>
  <c r="AK188" i="1"/>
  <c r="AI188" i="1"/>
  <c r="AK636" i="1"/>
  <c r="AI636" i="1"/>
  <c r="AJ636" i="1"/>
  <c r="AJ518" i="1"/>
  <c r="AH518" i="1" s="1"/>
  <c r="AK518" i="1"/>
  <c r="AI518" i="1"/>
  <c r="AI374" i="1"/>
  <c r="AJ374" i="1"/>
  <c r="AK374" i="1"/>
  <c r="AJ526" i="1"/>
  <c r="AI526" i="1"/>
  <c r="AK526" i="1"/>
  <c r="AI49" i="1"/>
  <c r="AJ49" i="1"/>
  <c r="AK49" i="1"/>
  <c r="AI236" i="1"/>
  <c r="AJ236" i="1"/>
  <c r="AK236" i="1"/>
  <c r="AI254" i="1"/>
  <c r="AK254" i="1"/>
  <c r="AJ254" i="1"/>
  <c r="AH254" i="1" s="1"/>
  <c r="AB254" i="1" s="1"/>
  <c r="AI150" i="1"/>
  <c r="AK150" i="1"/>
  <c r="AJ150" i="1"/>
  <c r="AJ371" i="1"/>
  <c r="AJ372" i="1"/>
  <c r="AK372" i="1"/>
  <c r="AI372" i="1"/>
  <c r="AI427" i="1"/>
  <c r="AJ427" i="1"/>
  <c r="AK427" i="1"/>
  <c r="AI367" i="1"/>
  <c r="AK367" i="1"/>
  <c r="AJ267" i="1"/>
  <c r="AI217" i="1"/>
  <c r="AJ217" i="1"/>
  <c r="AK217" i="1"/>
  <c r="AI439" i="1"/>
  <c r="AH439" i="1"/>
  <c r="AA439" i="1" s="1"/>
  <c r="AE439" i="1" s="1"/>
  <c r="AJ439" i="1"/>
  <c r="AK439" i="1"/>
  <c r="AI303" i="1"/>
  <c r="AJ303" i="1"/>
  <c r="AK303" i="1"/>
  <c r="AJ234" i="1"/>
  <c r="AI234" i="1"/>
  <c r="AI106" i="1"/>
  <c r="AJ106" i="1"/>
  <c r="AK106" i="1"/>
  <c r="AI486" i="1"/>
  <c r="AJ486" i="1"/>
  <c r="AK486" i="1"/>
  <c r="BA3" i="1"/>
  <c r="AI102" i="1"/>
  <c r="AJ102" i="1"/>
  <c r="AK102" i="1"/>
  <c r="AI347" i="1"/>
  <c r="AJ255" i="1"/>
  <c r="AI114" i="1"/>
  <c r="AJ114" i="1"/>
  <c r="AK114" i="1"/>
  <c r="AI32" i="1"/>
  <c r="AJ32" i="1"/>
  <c r="AK32" i="1"/>
  <c r="AJ245" i="1"/>
  <c r="AI245" i="1"/>
  <c r="AK245" i="1"/>
  <c r="AI142" i="1"/>
  <c r="AJ142" i="1"/>
  <c r="AK142" i="1"/>
  <c r="AI376" i="1"/>
  <c r="AJ376" i="1"/>
  <c r="AK376" i="1"/>
  <c r="AI179" i="1"/>
  <c r="AJ179" i="1"/>
  <c r="AK179" i="1"/>
  <c r="BB5" i="1"/>
  <c r="BA5" i="1"/>
  <c r="AJ196" i="1"/>
  <c r="AK196" i="1"/>
  <c r="AI196" i="1"/>
  <c r="AJ218" i="1"/>
  <c r="AK218" i="1"/>
  <c r="AI218" i="1"/>
  <c r="AI68" i="1"/>
  <c r="AJ68" i="1"/>
  <c r="AK68" i="1"/>
  <c r="AI278" i="1"/>
  <c r="AK278" i="1"/>
  <c r="AJ278" i="1"/>
  <c r="BA16" i="1"/>
  <c r="BB16" i="1"/>
  <c r="AI414" i="1"/>
  <c r="AK414" i="1"/>
  <c r="AJ414" i="1"/>
  <c r="BB6" i="1"/>
  <c r="BA6" i="1"/>
  <c r="AI205" i="1"/>
  <c r="AK205" i="1"/>
  <c r="AJ205" i="1"/>
  <c r="AJ650" i="1"/>
  <c r="AK650" i="1"/>
  <c r="AI621" i="1"/>
  <c r="AK621" i="1"/>
  <c r="BB2" i="1"/>
  <c r="BA2" i="1"/>
  <c r="AJ43" i="1"/>
  <c r="AK43" i="1"/>
  <c r="AI43" i="1"/>
  <c r="AK226" i="1"/>
  <c r="AI226" i="1"/>
  <c r="AI373" i="1"/>
  <c r="AJ373" i="1"/>
  <c r="AK373" i="1"/>
  <c r="AI135" i="1"/>
  <c r="AK135" i="1"/>
  <c r="AI596" i="1"/>
  <c r="AJ596" i="1"/>
  <c r="AK596" i="1"/>
  <c r="AI624" i="1"/>
  <c r="AJ624" i="1"/>
  <c r="AK624" i="1"/>
  <c r="AI401" i="1"/>
  <c r="AJ401" i="1"/>
  <c r="AK401" i="1"/>
  <c r="AI190" i="1"/>
  <c r="AJ190" i="1"/>
  <c r="AK190" i="1"/>
  <c r="AI619" i="1"/>
  <c r="AJ619" i="1"/>
  <c r="AK619" i="1"/>
  <c r="AI522" i="1"/>
  <c r="AK522" i="1"/>
  <c r="AJ522" i="1"/>
  <c r="AJ491" i="1"/>
  <c r="AK491" i="1"/>
  <c r="AI228" i="1"/>
  <c r="AK228" i="1"/>
  <c r="AJ228" i="1"/>
  <c r="AI364" i="1"/>
  <c r="AJ364" i="1"/>
  <c r="AK364" i="1"/>
  <c r="AI134" i="1"/>
  <c r="AJ134" i="1"/>
  <c r="AK134" i="1"/>
  <c r="AI98" i="1"/>
  <c r="AJ98" i="1"/>
  <c r="AK98" i="1"/>
  <c r="BA21" i="1"/>
  <c r="BB21" i="1"/>
  <c r="AK154" i="1"/>
  <c r="AI154" i="1"/>
  <c r="AJ154" i="1"/>
  <c r="AJ258" i="1"/>
  <c r="AK258" i="1"/>
  <c r="AI258" i="1"/>
  <c r="AK476" i="1"/>
  <c r="AI476" i="1"/>
  <c r="AI246" i="1"/>
  <c r="AJ246" i="1"/>
  <c r="AK246" i="1"/>
  <c r="AJ256" i="1"/>
  <c r="AI210" i="1"/>
  <c r="AJ210" i="1"/>
  <c r="AK210" i="1"/>
  <c r="AI370" i="1"/>
  <c r="AJ370" i="1"/>
  <c r="AK370" i="1"/>
  <c r="AJ249" i="1"/>
  <c r="AK249" i="1"/>
  <c r="AI249" i="1"/>
  <c r="AJ84" i="1"/>
  <c r="AK84" i="1"/>
  <c r="AI84" i="1"/>
  <c r="AI663" i="1"/>
  <c r="AK663" i="1"/>
  <c r="AI466" i="1"/>
  <c r="AH466" i="1" s="1"/>
  <c r="AJ466" i="1"/>
  <c r="AK466" i="1"/>
  <c r="AJ151" i="1"/>
  <c r="AJ554" i="1"/>
  <c r="AI554" i="1"/>
  <c r="AK554" i="1"/>
  <c r="AI469" i="1"/>
  <c r="AH469" i="1" s="1"/>
  <c r="AA469" i="1" s="1"/>
  <c r="AK469" i="1"/>
  <c r="AJ355" i="1"/>
  <c r="AI355" i="1"/>
  <c r="AK355" i="1"/>
  <c r="AI510" i="1"/>
  <c r="AJ510" i="1"/>
  <c r="AK510" i="1"/>
  <c r="AI282" i="1"/>
  <c r="AJ282" i="1"/>
  <c r="AK282" i="1"/>
  <c r="AI603" i="1"/>
  <c r="AJ603" i="1"/>
  <c r="AK603" i="1"/>
  <c r="BA13" i="1"/>
  <c r="BB13" i="1"/>
  <c r="AJ37" i="1"/>
  <c r="AK37" i="1"/>
  <c r="AI37" i="1"/>
  <c r="AI175" i="1"/>
  <c r="AJ175" i="1"/>
  <c r="AK175" i="1"/>
  <c r="AI213" i="1"/>
  <c r="AH213" i="1" s="1"/>
  <c r="AA213" i="1" s="1"/>
  <c r="AD213" i="1" s="1"/>
  <c r="AJ213" i="1"/>
  <c r="AK213" i="1"/>
  <c r="AK415" i="1"/>
  <c r="AJ415" i="1"/>
  <c r="AI415" i="1"/>
  <c r="AI159" i="1"/>
  <c r="AK159" i="1"/>
  <c r="AI269" i="1"/>
  <c r="AJ269" i="1"/>
  <c r="AK269" i="1"/>
  <c r="AK194" i="1"/>
  <c r="AI194" i="1"/>
  <c r="AJ194" i="1"/>
  <c r="AI233" i="1"/>
  <c r="AJ122" i="1"/>
  <c r="AI122" i="1"/>
  <c r="AI503" i="1"/>
  <c r="AJ503" i="1"/>
  <c r="AK503" i="1"/>
  <c r="AI647" i="1"/>
  <c r="AK647" i="1"/>
  <c r="AJ647" i="1"/>
  <c r="AI237" i="1"/>
  <c r="AJ237" i="1"/>
  <c r="AK237" i="1"/>
  <c r="AJ87" i="1"/>
  <c r="AK87" i="1"/>
  <c r="AI87" i="1"/>
  <c r="AK567" i="1"/>
  <c r="AI567" i="1"/>
  <c r="AJ567" i="1"/>
  <c r="AI614" i="1"/>
  <c r="AK614" i="1"/>
  <c r="AI329" i="1"/>
  <c r="AK329" i="1"/>
  <c r="AJ329" i="1"/>
  <c r="AI220" i="1"/>
  <c r="AI630" i="1"/>
  <c r="AJ630" i="1"/>
  <c r="AK630" i="1"/>
  <c r="AK546" i="1"/>
  <c r="AJ546" i="1"/>
  <c r="AI546" i="1"/>
  <c r="AJ316" i="1"/>
  <c r="AJ293" i="1"/>
  <c r="AK293" i="1"/>
  <c r="AI293" i="1"/>
  <c r="AK290" i="1"/>
  <c r="AI290" i="1"/>
  <c r="AJ290" i="1"/>
  <c r="AI58" i="1"/>
  <c r="AI399" i="1"/>
  <c r="AI76" i="1"/>
  <c r="AK76" i="1"/>
  <c r="AJ76" i="1"/>
  <c r="BA18" i="1"/>
  <c r="BB18" i="1"/>
  <c r="AK138" i="1"/>
  <c r="AI138" i="1"/>
  <c r="AJ138" i="1"/>
  <c r="AK67" i="1"/>
  <c r="AI67" i="1"/>
  <c r="AJ67" i="1"/>
  <c r="AK74" i="1"/>
  <c r="AI74" i="1"/>
  <c r="AJ74" i="1"/>
  <c r="AI481" i="1"/>
  <c r="AJ481" i="1"/>
  <c r="AK481" i="1"/>
  <c r="AJ259" i="1"/>
  <c r="AK259" i="1"/>
  <c r="AI259" i="1"/>
  <c r="AJ241" i="1"/>
  <c r="AI452" i="1"/>
  <c r="AI167" i="1"/>
  <c r="AJ167" i="1"/>
  <c r="AK167" i="1"/>
  <c r="AK82" i="1"/>
  <c r="AI82" i="1"/>
  <c r="AI548" i="1"/>
  <c r="AJ527" i="1"/>
  <c r="AK527" i="1"/>
  <c r="AI527" i="1"/>
  <c r="AI428" i="1"/>
  <c r="AJ428" i="1"/>
  <c r="AK428" i="1"/>
  <c r="AJ101" i="1"/>
  <c r="AK101" i="1"/>
  <c r="AI101" i="1"/>
  <c r="AI655" i="1"/>
  <c r="AJ655" i="1"/>
  <c r="AK468" i="1"/>
  <c r="AI468" i="1"/>
  <c r="AJ468" i="1"/>
  <c r="AI182" i="1"/>
  <c r="AJ182" i="1"/>
  <c r="AK182" i="1"/>
  <c r="AI92" i="1"/>
  <c r="AJ92" i="1"/>
  <c r="AK92" i="1"/>
  <c r="AI627" i="1"/>
  <c r="BB15" i="1"/>
  <c r="BA15" i="1"/>
  <c r="AJ156" i="1"/>
  <c r="AK156" i="1"/>
  <c r="AI156" i="1"/>
  <c r="AJ587" i="1"/>
  <c r="AI587" i="1"/>
  <c r="AK587" i="1"/>
  <c r="AI244" i="1"/>
  <c r="AJ244" i="1"/>
  <c r="AK244" i="1"/>
  <c r="AK640" i="1"/>
  <c r="AI640" i="1"/>
  <c r="AJ640" i="1"/>
  <c r="AI645" i="1"/>
  <c r="AJ645" i="1"/>
  <c r="AI158" i="1"/>
  <c r="AJ158" i="1"/>
  <c r="AK158" i="1"/>
  <c r="AJ283" i="1"/>
  <c r="AI283" i="1"/>
  <c r="AK283" i="1"/>
  <c r="AI195" i="1"/>
  <c r="AJ195" i="1"/>
  <c r="AH195" i="1" s="1"/>
  <c r="AA195" i="1" s="1"/>
  <c r="AD195" i="1" s="1"/>
  <c r="AK195" i="1"/>
  <c r="AJ339" i="1"/>
  <c r="AK339" i="1"/>
  <c r="AI339" i="1"/>
  <c r="AI670" i="1"/>
  <c r="AH670" i="1" s="1"/>
  <c r="AJ670" i="1"/>
  <c r="AK670" i="1"/>
  <c r="AI544" i="1"/>
  <c r="AK544" i="1"/>
  <c r="AJ544" i="1"/>
  <c r="AJ81" i="1"/>
  <c r="AI81" i="1"/>
  <c r="AK81" i="1"/>
  <c r="AI506" i="1"/>
  <c r="AK506" i="1"/>
  <c r="AJ506" i="1"/>
  <c r="AI60" i="1"/>
  <c r="AJ60" i="1"/>
  <c r="AK60" i="1"/>
  <c r="AJ511" i="1"/>
  <c r="AI511" i="1"/>
  <c r="AK511" i="1"/>
  <c r="AJ577" i="1"/>
  <c r="AI577" i="1"/>
  <c r="AK577" i="1"/>
  <c r="AJ519" i="1"/>
  <c r="AK519" i="1"/>
  <c r="AI507" i="1"/>
  <c r="AJ507" i="1"/>
  <c r="AK251" i="1"/>
  <c r="AI251" i="1"/>
  <c r="AJ242" i="1"/>
  <c r="AI242" i="1"/>
  <c r="AH242" i="1" s="1"/>
  <c r="AJ77" i="1"/>
  <c r="AK77" i="1"/>
  <c r="AI607" i="1"/>
  <c r="AJ607" i="1"/>
  <c r="AK607" i="1"/>
  <c r="AI299" i="1"/>
  <c r="AJ299" i="1"/>
  <c r="AK299" i="1"/>
  <c r="AI275" i="1"/>
  <c r="AJ275" i="1"/>
  <c r="AK275" i="1"/>
  <c r="AI100" i="1"/>
  <c r="AK100" i="1"/>
  <c r="AJ100" i="1"/>
  <c r="AJ597" i="1"/>
  <c r="AK597" i="1"/>
  <c r="AI597" i="1"/>
  <c r="AJ343" i="1"/>
  <c r="AI343" i="1"/>
  <c r="AI334" i="1"/>
  <c r="AJ334" i="1"/>
  <c r="AK334" i="1"/>
  <c r="AI204" i="1"/>
  <c r="AJ204" i="1"/>
  <c r="AK204" i="1"/>
  <c r="AI152" i="1"/>
  <c r="AJ152" i="1"/>
  <c r="AK152" i="1"/>
  <c r="AI94" i="1"/>
  <c r="AJ94" i="1"/>
  <c r="AK94" i="1"/>
  <c r="AI668" i="1"/>
  <c r="AH668" i="1" s="1"/>
  <c r="AB668" i="1" s="1"/>
  <c r="AJ668" i="1"/>
  <c r="AK668" i="1"/>
  <c r="AJ289" i="1"/>
  <c r="AK289" i="1"/>
  <c r="AI289" i="1"/>
  <c r="AH289" i="1" s="1"/>
  <c r="AK146" i="1"/>
  <c r="AI146" i="1"/>
  <c r="AJ146" i="1"/>
  <c r="AI617" i="1"/>
  <c r="AJ617" i="1"/>
  <c r="AK617" i="1"/>
  <c r="AI57" i="1"/>
  <c r="AJ57" i="1"/>
  <c r="AK57" i="1"/>
  <c r="BA28" i="1"/>
  <c r="BB28" i="1"/>
  <c r="AJ47" i="1"/>
  <c r="AK47" i="1"/>
  <c r="AI47" i="1"/>
  <c r="AJ543" i="1"/>
  <c r="AK543" i="1"/>
  <c r="AI543" i="1"/>
  <c r="AI322" i="1"/>
  <c r="AJ322" i="1"/>
  <c r="BB9" i="1"/>
  <c r="BA9" i="1"/>
  <c r="AK644" i="1"/>
  <c r="AI644" i="1"/>
  <c r="AJ644" i="1"/>
  <c r="AH644" i="1" s="1"/>
  <c r="AA644" i="1" s="1"/>
  <c r="AJ121" i="1"/>
  <c r="AI121" i="1"/>
  <c r="AK121" i="1"/>
  <c r="AI287" i="1"/>
  <c r="AJ287" i="1"/>
  <c r="AK287" i="1"/>
  <c r="AJ467" i="1"/>
  <c r="AK467" i="1"/>
  <c r="AI262" i="1"/>
  <c r="AK262" i="1"/>
  <c r="AJ262" i="1"/>
  <c r="AI96" i="1"/>
  <c r="AJ96" i="1"/>
  <c r="AK96" i="1"/>
  <c r="AI672" i="1"/>
  <c r="AJ672" i="1"/>
  <c r="AK672" i="1"/>
  <c r="AI666" i="1"/>
  <c r="AK666" i="1"/>
  <c r="AJ666" i="1"/>
  <c r="AI595" i="1"/>
  <c r="AJ595" i="1"/>
  <c r="AK595" i="1"/>
  <c r="AJ513" i="1"/>
  <c r="AI513" i="1"/>
  <c r="AK513" i="1"/>
  <c r="AI171" i="1"/>
  <c r="AJ171" i="1"/>
  <c r="AK171" i="1"/>
  <c r="AK186" i="1"/>
  <c r="AI186" i="1"/>
  <c r="AJ186" i="1"/>
  <c r="AH186" i="1" s="1"/>
  <c r="BA14" i="1"/>
  <c r="BB14" i="1"/>
  <c r="AI90" i="1"/>
  <c r="AJ90" i="1"/>
  <c r="AJ38" i="1"/>
  <c r="AI38" i="1"/>
  <c r="AK38" i="1"/>
  <c r="BB4" i="1"/>
  <c r="BA4" i="1"/>
  <c r="AZ4" i="1" s="1"/>
  <c r="AX4" i="1" s="1"/>
  <c r="AK580" i="1"/>
  <c r="AI580" i="1"/>
  <c r="AJ580" i="1"/>
  <c r="AJ62" i="1"/>
  <c r="AK62" i="1"/>
  <c r="AJ51" i="1"/>
  <c r="AI51" i="1"/>
  <c r="AK51" i="1"/>
  <c r="AI126" i="1"/>
  <c r="AK126" i="1"/>
  <c r="AJ126" i="1"/>
  <c r="BB11" i="1"/>
  <c r="AZ11" i="1" s="1"/>
  <c r="AX11" i="1" s="1"/>
  <c r="AH312" i="1"/>
  <c r="AH329" i="1"/>
  <c r="AH468" i="1"/>
  <c r="AA468" i="1" s="1"/>
  <c r="AH87" i="1"/>
  <c r="AA87" i="1" s="1"/>
  <c r="AD87" i="1" s="1"/>
  <c r="AH603" i="1"/>
  <c r="AH401" i="1"/>
  <c r="AB401" i="1" s="1"/>
  <c r="AH234" i="1"/>
  <c r="AA234" i="1" s="1"/>
  <c r="AE234" i="1" s="1"/>
  <c r="AH372" i="1"/>
  <c r="G683" i="1" l="1"/>
  <c r="AU683" i="1"/>
  <c r="Z683" i="1"/>
  <c r="AF683" i="1"/>
  <c r="AI523" i="1"/>
  <c r="AK523" i="1"/>
  <c r="AJ523" i="1"/>
  <c r="AK250" i="1"/>
  <c r="AJ250" i="1"/>
  <c r="AI250" i="1"/>
  <c r="F568" i="1"/>
  <c r="E600" i="2"/>
  <c r="Z381" i="1"/>
  <c r="AU381" i="1"/>
  <c r="AT381" i="1" s="1"/>
  <c r="AS381" i="1" s="1"/>
  <c r="AR381" i="1" s="1"/>
  <c r="AQ381" i="1" s="1"/>
  <c r="AP381" i="1" s="1"/>
  <c r="AO381" i="1" s="1"/>
  <c r="AN381" i="1" s="1"/>
  <c r="AM381" i="1" s="1"/>
  <c r="AL381" i="1" s="1"/>
  <c r="G381" i="1"/>
  <c r="F369" i="1"/>
  <c r="E52" i="2"/>
  <c r="F216" i="1"/>
  <c r="G216" i="1" s="1"/>
  <c r="E467" i="2"/>
  <c r="F191" i="1"/>
  <c r="E442" i="2"/>
  <c r="F178" i="1"/>
  <c r="E429" i="2"/>
  <c r="U27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Z27" i="1"/>
  <c r="F24" i="1"/>
  <c r="E275" i="2"/>
  <c r="AF148" i="1"/>
  <c r="H148" i="1"/>
  <c r="AC148" i="1"/>
  <c r="AH146" i="1"/>
  <c r="AB146" i="1" s="1"/>
  <c r="AH511" i="1"/>
  <c r="AJ548" i="1"/>
  <c r="AK143" i="1"/>
  <c r="BB23" i="1"/>
  <c r="AK435" i="1"/>
  <c r="AH102" i="1"/>
  <c r="AB102" i="1" s="1"/>
  <c r="AI371" i="1"/>
  <c r="F583" i="1"/>
  <c r="E233" i="2"/>
  <c r="F474" i="1"/>
  <c r="E139" i="2"/>
  <c r="F461" i="1"/>
  <c r="E125" i="2"/>
  <c r="Z407" i="1"/>
  <c r="AU407" i="1"/>
  <c r="Z378" i="1"/>
  <c r="G378" i="1"/>
  <c r="I314" i="1"/>
  <c r="AF314" i="1"/>
  <c r="G253" i="1"/>
  <c r="Z253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K253" i="1" s="1"/>
  <c r="G221" i="1"/>
  <c r="AU221" i="1"/>
  <c r="AT221" i="1" s="1"/>
  <c r="AS221" i="1" s="1"/>
  <c r="AR221" i="1" s="1"/>
  <c r="AQ221" i="1" s="1"/>
  <c r="AP221" i="1" s="1"/>
  <c r="AO221" i="1" s="1"/>
  <c r="AN221" i="1" s="1"/>
  <c r="AM221" i="1" s="1"/>
  <c r="AL221" i="1" s="1"/>
  <c r="Z221" i="1"/>
  <c r="AF372" i="1"/>
  <c r="AC372" i="1"/>
  <c r="I372" i="1"/>
  <c r="AJ348" i="1"/>
  <c r="AH94" i="1"/>
  <c r="AA94" i="1" s="1"/>
  <c r="AE94" i="1" s="1"/>
  <c r="AJ143" i="1"/>
  <c r="AJ435" i="1"/>
  <c r="AF236" i="1"/>
  <c r="AC236" i="1"/>
  <c r="H236" i="1"/>
  <c r="AC332" i="1"/>
  <c r="I332" i="1"/>
  <c r="AF332" i="1"/>
  <c r="J374" i="1"/>
  <c r="AF374" i="1"/>
  <c r="AC374" i="1"/>
  <c r="Z652" i="1"/>
  <c r="AU652" i="1"/>
  <c r="AT652" i="1" s="1"/>
  <c r="AS652" i="1" s="1"/>
  <c r="AR652" i="1" s="1"/>
  <c r="AQ652" i="1" s="1"/>
  <c r="AP652" i="1" s="1"/>
  <c r="AO652" i="1" s="1"/>
  <c r="AN652" i="1" s="1"/>
  <c r="AM652" i="1" s="1"/>
  <c r="AL652" i="1" s="1"/>
  <c r="G652" i="1"/>
  <c r="F593" i="1"/>
  <c r="G593" i="1" s="1"/>
  <c r="E608" i="2"/>
  <c r="AU562" i="1"/>
  <c r="Z562" i="1"/>
  <c r="G562" i="1"/>
  <c r="F499" i="1"/>
  <c r="E164" i="2"/>
  <c r="G436" i="1"/>
  <c r="Z436" i="1"/>
  <c r="AU436" i="1"/>
  <c r="AT436" i="1" s="1"/>
  <c r="AS436" i="1" s="1"/>
  <c r="AR436" i="1" s="1"/>
  <c r="AQ436" i="1" s="1"/>
  <c r="AP436" i="1" s="1"/>
  <c r="AO436" i="1" s="1"/>
  <c r="AN436" i="1" s="1"/>
  <c r="AM436" i="1" s="1"/>
  <c r="AL436" i="1" s="1"/>
  <c r="Z383" i="1"/>
  <c r="G383" i="1"/>
  <c r="AU383" i="1"/>
  <c r="AT383" i="1" s="1"/>
  <c r="AS383" i="1" s="1"/>
  <c r="AR383" i="1" s="1"/>
  <c r="AQ383" i="1" s="1"/>
  <c r="AP383" i="1" s="1"/>
  <c r="AO383" i="1" s="1"/>
  <c r="AN383" i="1" s="1"/>
  <c r="AM383" i="1" s="1"/>
  <c r="AL383" i="1" s="1"/>
  <c r="AB372" i="1"/>
  <c r="H195" i="1"/>
  <c r="AC195" i="1"/>
  <c r="AF195" i="1"/>
  <c r="AF234" i="1"/>
  <c r="H234" i="1"/>
  <c r="AC234" i="1"/>
  <c r="AC262" i="1"/>
  <c r="AF262" i="1"/>
  <c r="F606" i="1"/>
  <c r="E249" i="2"/>
  <c r="F598" i="1"/>
  <c r="E246" i="2"/>
  <c r="I567" i="1"/>
  <c r="AF567" i="1"/>
  <c r="AC567" i="1"/>
  <c r="F512" i="1"/>
  <c r="E176" i="2"/>
  <c r="F393" i="1"/>
  <c r="E582" i="2"/>
  <c r="F247" i="1"/>
  <c r="Z247" i="1" s="1"/>
  <c r="E498" i="2"/>
  <c r="F239" i="1"/>
  <c r="E490" i="2"/>
  <c r="F231" i="1"/>
  <c r="Z231" i="1" s="1"/>
  <c r="E482" i="2"/>
  <c r="F65" i="1"/>
  <c r="Z65" i="1" s="1"/>
  <c r="E316" i="2"/>
  <c r="F63" i="1"/>
  <c r="E314" i="2"/>
  <c r="F55" i="1"/>
  <c r="E306" i="2"/>
  <c r="AC53" i="1"/>
  <c r="H53" i="1"/>
  <c r="AF53" i="1"/>
  <c r="F40" i="1"/>
  <c r="E291" i="2"/>
  <c r="F28" i="1"/>
  <c r="E279" i="2"/>
  <c r="AK348" i="1"/>
  <c r="AZ14" i="1"/>
  <c r="AX14" i="1" s="1"/>
  <c r="AI317" i="1"/>
  <c r="AH190" i="1"/>
  <c r="AB190" i="1" s="1"/>
  <c r="AI147" i="1"/>
  <c r="AC477" i="1"/>
  <c r="I477" i="1"/>
  <c r="AF477" i="1"/>
  <c r="F642" i="1"/>
  <c r="E638" i="2"/>
  <c r="F626" i="1"/>
  <c r="AU626" i="1" s="1"/>
  <c r="AT626" i="1" s="1"/>
  <c r="AS626" i="1" s="1"/>
  <c r="AR626" i="1" s="1"/>
  <c r="AQ626" i="1" s="1"/>
  <c r="AP626" i="1" s="1"/>
  <c r="AO626" i="1" s="1"/>
  <c r="AN626" i="1" s="1"/>
  <c r="AM626" i="1" s="1"/>
  <c r="AL626" i="1" s="1"/>
  <c r="E627" i="2"/>
  <c r="Z582" i="1"/>
  <c r="G582" i="1"/>
  <c r="AU582" i="1"/>
  <c r="AT582" i="1" s="1"/>
  <c r="AS582" i="1" s="1"/>
  <c r="AR582" i="1" s="1"/>
  <c r="AQ582" i="1" s="1"/>
  <c r="AP582" i="1" s="1"/>
  <c r="AO582" i="1" s="1"/>
  <c r="AN582" i="1" s="1"/>
  <c r="AM582" i="1" s="1"/>
  <c r="AL582" i="1" s="1"/>
  <c r="F525" i="1"/>
  <c r="E186" i="2"/>
  <c r="F517" i="1"/>
  <c r="E180" i="2"/>
  <c r="AF460" i="1"/>
  <c r="I460" i="1"/>
  <c r="F406" i="1"/>
  <c r="E78" i="2"/>
  <c r="E77" i="2"/>
  <c r="Z339" i="1"/>
  <c r="G339" i="1"/>
  <c r="F308" i="1"/>
  <c r="E11" i="2"/>
  <c r="F281" i="1"/>
  <c r="E532" i="2"/>
  <c r="F273" i="1"/>
  <c r="E524" i="2"/>
  <c r="F265" i="1"/>
  <c r="E516" i="2"/>
  <c r="G260" i="1"/>
  <c r="Z260" i="1"/>
  <c r="AU260" i="1"/>
  <c r="AT260" i="1" s="1"/>
  <c r="AS260" i="1" s="1"/>
  <c r="AR260" i="1" s="1"/>
  <c r="AQ260" i="1" s="1"/>
  <c r="AP260" i="1" s="1"/>
  <c r="AO260" i="1" s="1"/>
  <c r="AN260" i="1" s="1"/>
  <c r="AM260" i="1" s="1"/>
  <c r="AL260" i="1" s="1"/>
  <c r="AK260" i="1" s="1"/>
  <c r="AC78" i="1"/>
  <c r="H78" i="1"/>
  <c r="AF78" i="1"/>
  <c r="AJ423" i="1"/>
  <c r="AJ64" i="1"/>
  <c r="AF64" i="1"/>
  <c r="AC64" i="1"/>
  <c r="AF49" i="1"/>
  <c r="AC49" i="1"/>
  <c r="AF94" i="1"/>
  <c r="H94" i="1"/>
  <c r="AF158" i="1"/>
  <c r="AC158" i="1"/>
  <c r="H158" i="1"/>
  <c r="H259" i="1"/>
  <c r="AC259" i="1"/>
  <c r="AF259" i="1"/>
  <c r="AF277" i="1"/>
  <c r="AC277" i="1"/>
  <c r="AC305" i="1"/>
  <c r="I305" i="1"/>
  <c r="AF544" i="1"/>
  <c r="N544" i="1"/>
  <c r="AC544" i="1"/>
  <c r="I544" i="1"/>
  <c r="AC535" i="1"/>
  <c r="AF535" i="1"/>
  <c r="I535" i="1"/>
  <c r="AF589" i="1"/>
  <c r="AC589" i="1"/>
  <c r="I589" i="1"/>
  <c r="F651" i="1"/>
  <c r="E266" i="2"/>
  <c r="Z498" i="1"/>
  <c r="AU498" i="1"/>
  <c r="AT498" i="1" s="1"/>
  <c r="AS498" i="1" s="1"/>
  <c r="AR498" i="1" s="1"/>
  <c r="AQ498" i="1" s="1"/>
  <c r="AP498" i="1" s="1"/>
  <c r="AO498" i="1" s="1"/>
  <c r="AN498" i="1" s="1"/>
  <c r="AM498" i="1" s="1"/>
  <c r="AL498" i="1" s="1"/>
  <c r="AJ498" i="1" s="1"/>
  <c r="G498" i="1"/>
  <c r="F411" i="1"/>
  <c r="E587" i="2"/>
  <c r="F336" i="1"/>
  <c r="G336" i="1" s="1"/>
  <c r="E26" i="2"/>
  <c r="AJ166" i="1"/>
  <c r="AK166" i="1"/>
  <c r="AI166" i="1"/>
  <c r="G25" i="1"/>
  <c r="AF25" i="1" s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Z25" i="1"/>
  <c r="AJ317" i="1"/>
  <c r="AH544" i="1"/>
  <c r="AA544" i="1" s="1"/>
  <c r="AI423" i="1"/>
  <c r="AK64" i="1"/>
  <c r="BI20" i="1"/>
  <c r="BH20" i="1" s="1"/>
  <c r="BG20" i="1" s="1"/>
  <c r="BF20" i="1" s="1"/>
  <c r="BE20" i="1" s="1"/>
  <c r="BD20" i="1" s="1"/>
  <c r="BC20" i="1" s="1"/>
  <c r="BK20" i="1"/>
  <c r="BJ20" i="1" s="1"/>
  <c r="AC33" i="1"/>
  <c r="AF33" i="1"/>
  <c r="AF100" i="1"/>
  <c r="AC100" i="1"/>
  <c r="H100" i="1"/>
  <c r="AF476" i="1"/>
  <c r="AC476" i="1"/>
  <c r="I476" i="1"/>
  <c r="F667" i="1"/>
  <c r="E271" i="2"/>
  <c r="F661" i="1"/>
  <c r="E645" i="2"/>
  <c r="Z656" i="1"/>
  <c r="AU656" i="1"/>
  <c r="AT656" i="1" s="1"/>
  <c r="AS656" i="1" s="1"/>
  <c r="AR656" i="1" s="1"/>
  <c r="AQ656" i="1" s="1"/>
  <c r="AP656" i="1" s="1"/>
  <c r="AO656" i="1" s="1"/>
  <c r="AN656" i="1" s="1"/>
  <c r="AM656" i="1" s="1"/>
  <c r="AL656" i="1" s="1"/>
  <c r="G656" i="1"/>
  <c r="F558" i="1"/>
  <c r="G558" i="1" s="1"/>
  <c r="I558" i="1" s="1"/>
  <c r="E218" i="2"/>
  <c r="Z503" i="1"/>
  <c r="G503" i="1"/>
  <c r="F432" i="1"/>
  <c r="E592" i="2"/>
  <c r="F416" i="1"/>
  <c r="G416" i="1" s="1"/>
  <c r="E589" i="2"/>
  <c r="F346" i="1"/>
  <c r="E570" i="2"/>
  <c r="F341" i="1"/>
  <c r="Z341" i="1" s="1"/>
  <c r="E31" i="2"/>
  <c r="F163" i="1"/>
  <c r="E414" i="2"/>
  <c r="F125" i="1"/>
  <c r="E376" i="2"/>
  <c r="F117" i="1"/>
  <c r="E368" i="2"/>
  <c r="F109" i="1"/>
  <c r="E360" i="2"/>
  <c r="Z66" i="1"/>
  <c r="G66" i="1"/>
  <c r="AU66" i="1"/>
  <c r="AT66" i="1" s="1"/>
  <c r="AS66" i="1" s="1"/>
  <c r="AR66" i="1" s="1"/>
  <c r="AQ66" i="1" s="1"/>
  <c r="AP66" i="1" s="1"/>
  <c r="AO66" i="1" s="1"/>
  <c r="AN66" i="1" s="1"/>
  <c r="AM66" i="1" s="1"/>
  <c r="AL66" i="1" s="1"/>
  <c r="AH287" i="1"/>
  <c r="AA287" i="1" s="1"/>
  <c r="AE287" i="1" s="1"/>
  <c r="AF180" i="1"/>
  <c r="H180" i="1"/>
  <c r="AK389" i="1"/>
  <c r="AJ389" i="1"/>
  <c r="AH389" i="1" s="1"/>
  <c r="AC390" i="1"/>
  <c r="AF390" i="1"/>
  <c r="AC401" i="1"/>
  <c r="AF401" i="1"/>
  <c r="AJ418" i="1"/>
  <c r="AK418" i="1"/>
  <c r="AI418" i="1"/>
  <c r="F437" i="1"/>
  <c r="Z437" i="1" s="1"/>
  <c r="E102" i="2"/>
  <c r="Z384" i="1"/>
  <c r="G384" i="1"/>
  <c r="AU384" i="1"/>
  <c r="AT384" i="1" s="1"/>
  <c r="AS384" i="1" s="1"/>
  <c r="AR384" i="1" s="1"/>
  <c r="AQ384" i="1" s="1"/>
  <c r="AP384" i="1" s="1"/>
  <c r="AO384" i="1" s="1"/>
  <c r="AN384" i="1" s="1"/>
  <c r="AM384" i="1" s="1"/>
  <c r="AL384" i="1" s="1"/>
  <c r="F359" i="1"/>
  <c r="E45" i="2"/>
  <c r="F351" i="1"/>
  <c r="E571" i="2"/>
  <c r="H219" i="1"/>
  <c r="AF219" i="1"/>
  <c r="Z168" i="1"/>
  <c r="AU168" i="1"/>
  <c r="AT168" i="1" s="1"/>
  <c r="AS168" i="1" s="1"/>
  <c r="AR168" i="1" s="1"/>
  <c r="AQ168" i="1" s="1"/>
  <c r="AP168" i="1" s="1"/>
  <c r="AO168" i="1" s="1"/>
  <c r="AN168" i="1" s="1"/>
  <c r="AM168" i="1" s="1"/>
  <c r="AL168" i="1" s="1"/>
  <c r="G168" i="1"/>
  <c r="AC38" i="1"/>
  <c r="AF42" i="1"/>
  <c r="AC67" i="1"/>
  <c r="AJ472" i="1"/>
  <c r="AC169" i="1"/>
  <c r="AC122" i="1"/>
  <c r="H42" i="1"/>
  <c r="AK472" i="1"/>
  <c r="BL32" i="1"/>
  <c r="H122" i="1"/>
  <c r="G597" i="1"/>
  <c r="H120" i="1"/>
  <c r="AC50" i="1"/>
  <c r="AU588" i="1"/>
  <c r="AT588" i="1" s="1"/>
  <c r="AS588" i="1" s="1"/>
  <c r="AR588" i="1" s="1"/>
  <c r="AQ588" i="1" s="1"/>
  <c r="AP588" i="1" s="1"/>
  <c r="AO588" i="1" s="1"/>
  <c r="AN588" i="1" s="1"/>
  <c r="AM588" i="1" s="1"/>
  <c r="AL588" i="1" s="1"/>
  <c r="AC102" i="1"/>
  <c r="AC510" i="1"/>
  <c r="AF510" i="1"/>
  <c r="I510" i="1"/>
  <c r="AJ378" i="1"/>
  <c r="AI378" i="1"/>
  <c r="AK378" i="1"/>
  <c r="AJ220" i="1"/>
  <c r="AK220" i="1"/>
  <c r="AF238" i="1"/>
  <c r="H238" i="1"/>
  <c r="AC238" i="1"/>
  <c r="AU631" i="1"/>
  <c r="AT631" i="1" s="1"/>
  <c r="AS631" i="1" s="1"/>
  <c r="AR631" i="1" s="1"/>
  <c r="AQ631" i="1" s="1"/>
  <c r="AP631" i="1" s="1"/>
  <c r="AO631" i="1" s="1"/>
  <c r="G631" i="1"/>
  <c r="Z631" i="1"/>
  <c r="F618" i="1"/>
  <c r="E622" i="2"/>
  <c r="F590" i="1"/>
  <c r="E239" i="2"/>
  <c r="Z532" i="1"/>
  <c r="G532" i="1"/>
  <c r="AU532" i="1"/>
  <c r="AT532" i="1" s="1"/>
  <c r="AS532" i="1" s="1"/>
  <c r="AR532" i="1" s="1"/>
  <c r="AQ532" i="1" s="1"/>
  <c r="AP532" i="1" s="1"/>
  <c r="AO532" i="1" s="1"/>
  <c r="AN532" i="1" s="1"/>
  <c r="AM532" i="1" s="1"/>
  <c r="AL532" i="1" s="1"/>
  <c r="AI532" i="1" s="1"/>
  <c r="F509" i="1"/>
  <c r="E172" i="2"/>
  <c r="F451" i="1"/>
  <c r="E115" i="2"/>
  <c r="AU446" i="1"/>
  <c r="AT446" i="1" s="1"/>
  <c r="AS446" i="1" s="1"/>
  <c r="AR446" i="1" s="1"/>
  <c r="AQ446" i="1" s="1"/>
  <c r="AP446" i="1" s="1"/>
  <c r="AO446" i="1" s="1"/>
  <c r="AN446" i="1" s="1"/>
  <c r="AM446" i="1" s="1"/>
  <c r="AL446" i="1" s="1"/>
  <c r="AI446" i="1" s="1"/>
  <c r="G446" i="1"/>
  <c r="Z446" i="1"/>
  <c r="F403" i="1"/>
  <c r="G403" i="1" s="1"/>
  <c r="AF403" i="1" s="1"/>
  <c r="E74" i="2"/>
  <c r="E73" i="2"/>
  <c r="G356" i="1"/>
  <c r="Z356" i="1"/>
  <c r="AU356" i="1"/>
  <c r="AT356" i="1" s="1"/>
  <c r="AS356" i="1" s="1"/>
  <c r="AR356" i="1" s="1"/>
  <c r="AQ356" i="1" s="1"/>
  <c r="AP356" i="1" s="1"/>
  <c r="AO356" i="1" s="1"/>
  <c r="AN356" i="1" s="1"/>
  <c r="AM356" i="1" s="1"/>
  <c r="AL356" i="1" s="1"/>
  <c r="F333" i="1"/>
  <c r="E25" i="2"/>
  <c r="G270" i="1"/>
  <c r="Z270" i="1"/>
  <c r="AU270" i="1"/>
  <c r="AT270" i="1" s="1"/>
  <c r="AS270" i="1" s="1"/>
  <c r="AR270" i="1" s="1"/>
  <c r="AQ270" i="1" s="1"/>
  <c r="AP270" i="1" s="1"/>
  <c r="AO270" i="1" s="1"/>
  <c r="AN270" i="1" s="1"/>
  <c r="AM270" i="1" s="1"/>
  <c r="AL270" i="1" s="1"/>
  <c r="F203" i="1"/>
  <c r="G203" i="1" s="1"/>
  <c r="E454" i="2"/>
  <c r="Z130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G130" i="1"/>
  <c r="G30" i="1"/>
  <c r="Z30" i="1"/>
  <c r="AU30" i="1"/>
  <c r="AT30" i="1" s="1"/>
  <c r="AS30" i="1" s="1"/>
  <c r="AR30" i="1" s="1"/>
  <c r="AQ30" i="1" s="1"/>
  <c r="AP30" i="1" s="1"/>
  <c r="AH262" i="1"/>
  <c r="AA262" i="1" s="1"/>
  <c r="AK386" i="1"/>
  <c r="AJ386" i="1"/>
  <c r="AH386" i="1" s="1"/>
  <c r="AI386" i="1"/>
  <c r="AI183" i="1"/>
  <c r="AJ183" i="1"/>
  <c r="AH183" i="1" s="1"/>
  <c r="AK183" i="1"/>
  <c r="AC74" i="1"/>
  <c r="H74" i="1"/>
  <c r="AF74" i="1"/>
  <c r="AT73" i="1"/>
  <c r="AS73" i="1" s="1"/>
  <c r="AR73" i="1" s="1"/>
  <c r="AQ73" i="1" s="1"/>
  <c r="AP73" i="1" s="1"/>
  <c r="AO73" i="1" s="1"/>
  <c r="AN73" i="1" s="1"/>
  <c r="AM73" i="1" s="1"/>
  <c r="AL73" i="1" s="1"/>
  <c r="AC110" i="1"/>
  <c r="H110" i="1"/>
  <c r="AF110" i="1"/>
  <c r="AC98" i="1"/>
  <c r="AF98" i="1"/>
  <c r="AF134" i="1"/>
  <c r="AC134" i="1"/>
  <c r="H134" i="1"/>
  <c r="AS127" i="1"/>
  <c r="AR127" i="1" s="1"/>
  <c r="AQ127" i="1" s="1"/>
  <c r="AP127" i="1" s="1"/>
  <c r="AO127" i="1" s="1"/>
  <c r="AN127" i="1" s="1"/>
  <c r="AM127" i="1" s="1"/>
  <c r="AL127" i="1" s="1"/>
  <c r="AT127" i="1"/>
  <c r="AI316" i="1"/>
  <c r="AK316" i="1"/>
  <c r="AT404" i="1"/>
  <c r="AS404" i="1"/>
  <c r="AR404" i="1"/>
  <c r="AQ404" i="1" s="1"/>
  <c r="AP404" i="1" s="1"/>
  <c r="AO404" i="1" s="1"/>
  <c r="AN404" i="1" s="1"/>
  <c r="AM404" i="1" s="1"/>
  <c r="AL404" i="1" s="1"/>
  <c r="AI420" i="1"/>
  <c r="AK420" i="1"/>
  <c r="AH100" i="1"/>
  <c r="AA100" i="1" s="1"/>
  <c r="AH423" i="1"/>
  <c r="AB423" i="1" s="1"/>
  <c r="AK255" i="1"/>
  <c r="AI255" i="1"/>
  <c r="AK399" i="1"/>
  <c r="AJ399" i="1"/>
  <c r="AH399" i="1" s="1"/>
  <c r="AC609" i="1"/>
  <c r="AF609" i="1"/>
  <c r="K609" i="1"/>
  <c r="AK31" i="1"/>
  <c r="AI267" i="1"/>
  <c r="AK267" i="1"/>
  <c r="AF260" i="1"/>
  <c r="H260" i="1"/>
  <c r="AC260" i="1"/>
  <c r="AH627" i="1"/>
  <c r="AJ31" i="1"/>
  <c r="AJ233" i="1"/>
  <c r="AK233" i="1"/>
  <c r="AK627" i="1"/>
  <c r="AJ627" i="1"/>
  <c r="AK58" i="1"/>
  <c r="AJ58" i="1"/>
  <c r="AH58" i="1" s="1"/>
  <c r="AK256" i="1"/>
  <c r="AI256" i="1"/>
  <c r="BA33" i="1"/>
  <c r="BB33" i="1"/>
  <c r="I430" i="1"/>
  <c r="AF430" i="1"/>
  <c r="AC430" i="1"/>
  <c r="Z674" i="1"/>
  <c r="AU674" i="1"/>
  <c r="G674" i="1"/>
  <c r="F634" i="1"/>
  <c r="E631" i="2"/>
  <c r="AC588" i="1"/>
  <c r="AF588" i="1"/>
  <c r="I588" i="1"/>
  <c r="F550" i="1"/>
  <c r="Z550" i="1" s="1"/>
  <c r="E211" i="2"/>
  <c r="Z542" i="1"/>
  <c r="AU542" i="1"/>
  <c r="AT542" i="1" s="1"/>
  <c r="AS542" i="1" s="1"/>
  <c r="AR542" i="1" s="1"/>
  <c r="AQ542" i="1" s="1"/>
  <c r="AP542" i="1" s="1"/>
  <c r="AO542" i="1" s="1"/>
  <c r="AN542" i="1" s="1"/>
  <c r="AM542" i="1" s="1"/>
  <c r="AL542" i="1" s="1"/>
  <c r="G542" i="1"/>
  <c r="F494" i="1"/>
  <c r="E160" i="2"/>
  <c r="G486" i="1"/>
  <c r="Z486" i="1"/>
  <c r="AU416" i="1"/>
  <c r="AT416" i="1" s="1"/>
  <c r="AS416" i="1" s="1"/>
  <c r="AR416" i="1" s="1"/>
  <c r="AQ416" i="1" s="1"/>
  <c r="AP416" i="1" s="1"/>
  <c r="AO416" i="1" s="1"/>
  <c r="AN416" i="1" s="1"/>
  <c r="AM416" i="1" s="1"/>
  <c r="AL416" i="1" s="1"/>
  <c r="Z416" i="1"/>
  <c r="F398" i="1"/>
  <c r="Z398" i="1" s="1"/>
  <c r="E586" i="2"/>
  <c r="G393" i="1"/>
  <c r="Z393" i="1"/>
  <c r="AU393" i="1"/>
  <c r="AT393" i="1" s="1"/>
  <c r="AS393" i="1" s="1"/>
  <c r="AR393" i="1" s="1"/>
  <c r="AQ393" i="1" s="1"/>
  <c r="AP393" i="1" s="1"/>
  <c r="AO393" i="1" s="1"/>
  <c r="AN393" i="1" s="1"/>
  <c r="AM393" i="1" s="1"/>
  <c r="AL393" i="1" s="1"/>
  <c r="AJ393" i="1" s="1"/>
  <c r="AU341" i="1"/>
  <c r="G341" i="1"/>
  <c r="F323" i="1"/>
  <c r="AU323" i="1" s="1"/>
  <c r="AT323" i="1" s="1"/>
  <c r="AS323" i="1" s="1"/>
  <c r="AR323" i="1" s="1"/>
  <c r="AQ323" i="1" s="1"/>
  <c r="AP323" i="1" s="1"/>
  <c r="AO323" i="1" s="1"/>
  <c r="AN323" i="1" s="1"/>
  <c r="AM323" i="1" s="1"/>
  <c r="AL323" i="1" s="1"/>
  <c r="E562" i="2"/>
  <c r="G315" i="1"/>
  <c r="AU315" i="1"/>
  <c r="AT315" i="1" s="1"/>
  <c r="AS315" i="1" s="1"/>
  <c r="AR315" i="1" s="1"/>
  <c r="AQ315" i="1" s="1"/>
  <c r="AP315" i="1" s="1"/>
  <c r="AO315" i="1" s="1"/>
  <c r="AN315" i="1" s="1"/>
  <c r="AM315" i="1" s="1"/>
  <c r="AL315" i="1" s="1"/>
  <c r="F313" i="1"/>
  <c r="E14" i="2"/>
  <c r="Z300" i="1"/>
  <c r="AU300" i="1"/>
  <c r="AT300" i="1" s="1"/>
  <c r="AS300" i="1" s="1"/>
  <c r="AR300" i="1" s="1"/>
  <c r="AQ300" i="1" s="1"/>
  <c r="AP300" i="1" s="1"/>
  <c r="AO300" i="1" s="1"/>
  <c r="AN300" i="1" s="1"/>
  <c r="AM300" i="1" s="1"/>
  <c r="AL300" i="1" s="1"/>
  <c r="G300" i="1"/>
  <c r="F295" i="1"/>
  <c r="Z295" i="1" s="1"/>
  <c r="E546" i="2"/>
  <c r="F288" i="1"/>
  <c r="E539" i="2"/>
  <c r="F199" i="1"/>
  <c r="E450" i="2"/>
  <c r="Z155" i="1"/>
  <c r="G155" i="1"/>
  <c r="AU155" i="1"/>
  <c r="AT155" i="1" s="1"/>
  <c r="AS155" i="1" s="1"/>
  <c r="AR155" i="1" s="1"/>
  <c r="AQ155" i="1" s="1"/>
  <c r="AP155" i="1" s="1"/>
  <c r="AO155" i="1" s="1"/>
  <c r="AN155" i="1" s="1"/>
  <c r="AM155" i="1" s="1"/>
  <c r="AL155" i="1" s="1"/>
  <c r="F145" i="1"/>
  <c r="E396" i="2"/>
  <c r="F137" i="1"/>
  <c r="E388" i="2"/>
  <c r="AU78" i="1"/>
  <c r="Z78" i="1"/>
  <c r="AH171" i="1"/>
  <c r="AA171" i="1" s="1"/>
  <c r="AH554" i="1"/>
  <c r="AH236" i="1"/>
  <c r="AH188" i="1"/>
  <c r="AA188" i="1" s="1"/>
  <c r="BB61" i="1"/>
  <c r="BA61" i="1"/>
  <c r="AF62" i="1"/>
  <c r="AC62" i="1"/>
  <c r="BB65" i="1"/>
  <c r="AZ65" i="1" s="1"/>
  <c r="AX65" i="1" s="1"/>
  <c r="BA65" i="1"/>
  <c r="AC113" i="1"/>
  <c r="H113" i="1"/>
  <c r="AF267" i="1"/>
  <c r="J267" i="1"/>
  <c r="I547" i="1"/>
  <c r="AF547" i="1"/>
  <c r="I607" i="1"/>
  <c r="AC607" i="1"/>
  <c r="AH179" i="1"/>
  <c r="AK214" i="1"/>
  <c r="AF43" i="1"/>
  <c r="H43" i="1"/>
  <c r="AC43" i="1"/>
  <c r="AF218" i="1"/>
  <c r="H218" i="1"/>
  <c r="AC218" i="1"/>
  <c r="AF182" i="1"/>
  <c r="H182" i="1"/>
  <c r="AC324" i="1"/>
  <c r="AF324" i="1"/>
  <c r="AI214" i="1"/>
  <c r="AH214" i="1" s="1"/>
  <c r="AC51" i="1"/>
  <c r="AF51" i="1"/>
  <c r="AS132" i="1"/>
  <c r="AR132" i="1" s="1"/>
  <c r="AQ132" i="1" s="1"/>
  <c r="AP132" i="1" s="1"/>
  <c r="AO132" i="1" s="1"/>
  <c r="AN132" i="1" s="1"/>
  <c r="AM132" i="1" s="1"/>
  <c r="AL132" i="1" s="1"/>
  <c r="AT148" i="1"/>
  <c r="AS148" i="1"/>
  <c r="AR148" i="1" s="1"/>
  <c r="AQ148" i="1" s="1"/>
  <c r="AP148" i="1" s="1"/>
  <c r="AO148" i="1" s="1"/>
  <c r="AN148" i="1" s="1"/>
  <c r="AM148" i="1" s="1"/>
  <c r="AL148" i="1" s="1"/>
  <c r="H147" i="1"/>
  <c r="AF147" i="1"/>
  <c r="AC147" i="1"/>
  <c r="AC429" i="1"/>
  <c r="J429" i="1"/>
  <c r="AF429" i="1"/>
  <c r="AH597" i="1"/>
  <c r="AH275" i="1"/>
  <c r="AA275" i="1" s="1"/>
  <c r="BI12" i="1"/>
  <c r="BH12" i="1"/>
  <c r="BG12" i="1" s="1"/>
  <c r="BF12" i="1" s="1"/>
  <c r="BE12" i="1" s="1"/>
  <c r="BD12" i="1" s="1"/>
  <c r="BC12" i="1" s="1"/>
  <c r="AF101" i="1"/>
  <c r="H101" i="1"/>
  <c r="AI108" i="1"/>
  <c r="AJ108" i="1"/>
  <c r="AH108" i="1" s="1"/>
  <c r="AB108" i="1" s="1"/>
  <c r="AK108" i="1"/>
  <c r="AF194" i="1"/>
  <c r="H194" i="1"/>
  <c r="AF205" i="1"/>
  <c r="AC205" i="1"/>
  <c r="H205" i="1"/>
  <c r="AS187" i="1"/>
  <c r="AR187" i="1" s="1"/>
  <c r="AQ187" i="1" s="1"/>
  <c r="AP187" i="1" s="1"/>
  <c r="AO187" i="1" s="1"/>
  <c r="AN187" i="1" s="1"/>
  <c r="AM187" i="1" s="1"/>
  <c r="AL187" i="1" s="1"/>
  <c r="AH522" i="1"/>
  <c r="BK10" i="1"/>
  <c r="BJ10" i="1"/>
  <c r="BI10" i="1" s="1"/>
  <c r="BH10" i="1" s="1"/>
  <c r="BG10" i="1" s="1"/>
  <c r="BF10" i="1" s="1"/>
  <c r="BE10" i="1" s="1"/>
  <c r="BD10" i="1" s="1"/>
  <c r="BC10" i="1" s="1"/>
  <c r="G658" i="1"/>
  <c r="AU658" i="1"/>
  <c r="AT658" i="1" s="1"/>
  <c r="AS658" i="1" s="1"/>
  <c r="AR658" i="1" s="1"/>
  <c r="AQ658" i="1" s="1"/>
  <c r="AP658" i="1" s="1"/>
  <c r="AO658" i="1" s="1"/>
  <c r="AN658" i="1" s="1"/>
  <c r="AM658" i="1" s="1"/>
  <c r="AL658" i="1" s="1"/>
  <c r="Z658" i="1"/>
  <c r="Z620" i="1"/>
  <c r="AU620" i="1"/>
  <c r="G615" i="1"/>
  <c r="AU615" i="1"/>
  <c r="AT615" i="1" s="1"/>
  <c r="AS615" i="1" s="1"/>
  <c r="AR615" i="1" s="1"/>
  <c r="AQ615" i="1" s="1"/>
  <c r="AP615" i="1" s="1"/>
  <c r="AO615" i="1" s="1"/>
  <c r="AN615" i="1" s="1"/>
  <c r="AM615" i="1" s="1"/>
  <c r="AL615" i="1" s="1"/>
  <c r="AF595" i="1"/>
  <c r="AC595" i="1"/>
  <c r="G560" i="1"/>
  <c r="Z560" i="1"/>
  <c r="F552" i="1"/>
  <c r="E213" i="2"/>
  <c r="F514" i="1"/>
  <c r="E178" i="2"/>
  <c r="G481" i="1"/>
  <c r="Z481" i="1"/>
  <c r="F458" i="1"/>
  <c r="AU458" i="1" s="1"/>
  <c r="AT458" i="1" s="1"/>
  <c r="AS458" i="1" s="1"/>
  <c r="AR458" i="1" s="1"/>
  <c r="AQ458" i="1" s="1"/>
  <c r="AP458" i="1" s="1"/>
  <c r="AO458" i="1" s="1"/>
  <c r="AN458" i="1" s="1"/>
  <c r="AM458" i="1" s="1"/>
  <c r="AL458" i="1" s="1"/>
  <c r="E122" i="2"/>
  <c r="F426" i="1"/>
  <c r="G426" i="1" s="1"/>
  <c r="E92" i="2"/>
  <c r="G387" i="1"/>
  <c r="AU387" i="1"/>
  <c r="F380" i="1"/>
  <c r="E59" i="2"/>
  <c r="F338" i="1"/>
  <c r="E28" i="2"/>
  <c r="F297" i="1"/>
  <c r="G297" i="1" s="1"/>
  <c r="AF297" i="1" s="1"/>
  <c r="E548" i="2"/>
  <c r="F170" i="1"/>
  <c r="AU170" i="1" s="1"/>
  <c r="E421" i="2"/>
  <c r="F165" i="1"/>
  <c r="E416" i="2"/>
  <c r="F93" i="1"/>
  <c r="E344" i="2"/>
  <c r="F22" i="1"/>
  <c r="AU22" i="1" s="1"/>
  <c r="AT22" i="1" s="1"/>
  <c r="AS22" i="1" s="1"/>
  <c r="AR22" i="1" s="1"/>
  <c r="AQ22" i="1" s="1"/>
  <c r="AP22" i="1" s="1"/>
  <c r="AO22" i="1" s="1"/>
  <c r="AN22" i="1" s="1"/>
  <c r="AM22" i="1" s="1"/>
  <c r="AL22" i="1" s="1"/>
  <c r="E273" i="2"/>
  <c r="F641" i="1"/>
  <c r="E637" i="2"/>
  <c r="F625" i="1"/>
  <c r="G625" i="1" s="1"/>
  <c r="E255" i="2"/>
  <c r="F592" i="1"/>
  <c r="E241" i="2"/>
  <c r="F557" i="1"/>
  <c r="Z557" i="1" s="1"/>
  <c r="E217" i="2"/>
  <c r="F524" i="1"/>
  <c r="E185" i="2"/>
  <c r="Z460" i="1"/>
  <c r="AU460" i="1"/>
  <c r="F431" i="1"/>
  <c r="E97" i="2"/>
  <c r="Z415" i="1"/>
  <c r="G415" i="1"/>
  <c r="F410" i="1"/>
  <c r="E81" i="2"/>
  <c r="Z392" i="1"/>
  <c r="AU392" i="1"/>
  <c r="AT392" i="1" s="1"/>
  <c r="AS392" i="1" s="1"/>
  <c r="AR392" i="1" s="1"/>
  <c r="AQ392" i="1" s="1"/>
  <c r="AP392" i="1" s="1"/>
  <c r="AO392" i="1" s="1"/>
  <c r="AN392" i="1" s="1"/>
  <c r="AM392" i="1" s="1"/>
  <c r="AL392" i="1" s="1"/>
  <c r="AJ392" i="1" s="1"/>
  <c r="AC368" i="1"/>
  <c r="I368" i="1"/>
  <c r="F345" i="1"/>
  <c r="AU345" i="1" s="1"/>
  <c r="E33" i="2"/>
  <c r="E34" i="2"/>
  <c r="Z299" i="1"/>
  <c r="G299" i="1"/>
  <c r="I299" i="1" s="1"/>
  <c r="F215" i="1"/>
  <c r="Z215" i="1" s="1"/>
  <c r="E466" i="2"/>
  <c r="G680" i="1"/>
  <c r="AC680" i="1" s="1"/>
  <c r="Z680" i="1"/>
  <c r="F648" i="1"/>
  <c r="G648" i="1" s="1"/>
  <c r="E264" i="2"/>
  <c r="G622" i="1"/>
  <c r="AU622" i="1"/>
  <c r="AT622" i="1" s="1"/>
  <c r="AS622" i="1" s="1"/>
  <c r="AR622" i="1" s="1"/>
  <c r="AQ622" i="1" s="1"/>
  <c r="AP622" i="1" s="1"/>
  <c r="AO622" i="1" s="1"/>
  <c r="AN622" i="1" s="1"/>
  <c r="AM622" i="1" s="1"/>
  <c r="AL622" i="1" s="1"/>
  <c r="G602" i="1"/>
  <c r="AU602" i="1"/>
  <c r="AT602" i="1" s="1"/>
  <c r="AS602" i="1" s="1"/>
  <c r="AR602" i="1" s="1"/>
  <c r="AQ602" i="1" s="1"/>
  <c r="AP602" i="1" s="1"/>
  <c r="AO602" i="1" s="1"/>
  <c r="AN602" i="1" s="1"/>
  <c r="AM602" i="1" s="1"/>
  <c r="AL602" i="1" s="1"/>
  <c r="G572" i="1"/>
  <c r="AU572" i="1"/>
  <c r="G541" i="1"/>
  <c r="Z541" i="1"/>
  <c r="F536" i="1"/>
  <c r="AU536" i="1" s="1"/>
  <c r="AT536" i="1" s="1"/>
  <c r="AS536" i="1" s="1"/>
  <c r="AR536" i="1" s="1"/>
  <c r="AQ536" i="1" s="1"/>
  <c r="AP536" i="1" s="1"/>
  <c r="AO536" i="1" s="1"/>
  <c r="AN536" i="1" s="1"/>
  <c r="AM536" i="1" s="1"/>
  <c r="AL536" i="1" s="1"/>
  <c r="E197" i="2"/>
  <c r="F465" i="1"/>
  <c r="E130" i="2"/>
  <c r="E129" i="2"/>
  <c r="Z450" i="1"/>
  <c r="AU450" i="1"/>
  <c r="AT450" i="1" s="1"/>
  <c r="AS450" i="1" s="1"/>
  <c r="AR450" i="1" s="1"/>
  <c r="AQ450" i="1" s="1"/>
  <c r="AP450" i="1" s="1"/>
  <c r="AO450" i="1" s="1"/>
  <c r="AN450" i="1" s="1"/>
  <c r="AM450" i="1" s="1"/>
  <c r="AL450" i="1" s="1"/>
  <c r="AC441" i="1"/>
  <c r="I441" i="1"/>
  <c r="AF441" i="1"/>
  <c r="F365" i="1"/>
  <c r="E48" i="2"/>
  <c r="AT360" i="1"/>
  <c r="AS360" i="1" s="1"/>
  <c r="AR360" i="1" s="1"/>
  <c r="AQ360" i="1" s="1"/>
  <c r="AP360" i="1" s="1"/>
  <c r="AO360" i="1" s="1"/>
  <c r="AN360" i="1" s="1"/>
  <c r="AM360" i="1" s="1"/>
  <c r="AL360" i="1" s="1"/>
  <c r="F227" i="1"/>
  <c r="E478" i="2"/>
  <c r="F172" i="1"/>
  <c r="E423" i="2"/>
  <c r="F29" i="1"/>
  <c r="E280" i="2"/>
  <c r="BJ19" i="1"/>
  <c r="BI19" i="1" s="1"/>
  <c r="BH19" i="1" s="1"/>
  <c r="BG19" i="1" s="1"/>
  <c r="BF19" i="1" s="1"/>
  <c r="BE19" i="1" s="1"/>
  <c r="BD19" i="1" s="1"/>
  <c r="BC19" i="1" s="1"/>
  <c r="AF70" i="1"/>
  <c r="G665" i="1"/>
  <c r="AU665" i="1"/>
  <c r="AT665" i="1" s="1"/>
  <c r="AS665" i="1" s="1"/>
  <c r="AR665" i="1" s="1"/>
  <c r="AQ665" i="1" s="1"/>
  <c r="AP665" i="1" s="1"/>
  <c r="AO665" i="1" s="1"/>
  <c r="AN665" i="1" s="1"/>
  <c r="AM665" i="1" s="1"/>
  <c r="AL665" i="1" s="1"/>
  <c r="G657" i="1"/>
  <c r="K657" i="1" s="1"/>
  <c r="AU657" i="1"/>
  <c r="F599" i="1"/>
  <c r="E609" i="2"/>
  <c r="AF594" i="1"/>
  <c r="AC594" i="1"/>
  <c r="I584" i="1"/>
  <c r="AC584" i="1"/>
  <c r="AF584" i="1"/>
  <c r="F569" i="1"/>
  <c r="Z569" i="1" s="1"/>
  <c r="E601" i="2"/>
  <c r="F475" i="1"/>
  <c r="AU475" i="1" s="1"/>
  <c r="E141" i="2"/>
  <c r="E140" i="2"/>
  <c r="F438" i="1"/>
  <c r="E103" i="2"/>
  <c r="G425" i="1"/>
  <c r="AU425" i="1"/>
  <c r="AT425" i="1" s="1"/>
  <c r="AS425" i="1" s="1"/>
  <c r="AR425" i="1" s="1"/>
  <c r="AQ425" i="1" s="1"/>
  <c r="AP425" i="1" s="1"/>
  <c r="AO425" i="1" s="1"/>
  <c r="AN425" i="1" s="1"/>
  <c r="AM425" i="1" s="1"/>
  <c r="AL425" i="1" s="1"/>
  <c r="F417" i="1"/>
  <c r="E84" i="2"/>
  <c r="F301" i="1"/>
  <c r="E551" i="2"/>
  <c r="AC296" i="1"/>
  <c r="AF296" i="1"/>
  <c r="F266" i="1"/>
  <c r="E517" i="2"/>
  <c r="F261" i="1"/>
  <c r="E512" i="2"/>
  <c r="F248" i="1"/>
  <c r="G248" i="1" s="1"/>
  <c r="E499" i="2"/>
  <c r="F240" i="1"/>
  <c r="E491" i="2"/>
  <c r="F232" i="1"/>
  <c r="E483" i="2"/>
  <c r="H49" i="1"/>
  <c r="AC135" i="1"/>
  <c r="H70" i="1"/>
  <c r="AC68" i="1"/>
  <c r="Z640" i="1"/>
  <c r="G640" i="1"/>
  <c r="F632" i="1"/>
  <c r="E629" i="2"/>
  <c r="G591" i="1"/>
  <c r="Z591" i="1"/>
  <c r="AU591" i="1"/>
  <c r="AT591" i="1" s="1"/>
  <c r="AS591" i="1" s="1"/>
  <c r="AR591" i="1" s="1"/>
  <c r="AQ591" i="1" s="1"/>
  <c r="AP591" i="1" s="1"/>
  <c r="AO591" i="1" s="1"/>
  <c r="AN591" i="1" s="1"/>
  <c r="AM591" i="1" s="1"/>
  <c r="AL591" i="1" s="1"/>
  <c r="G556" i="1"/>
  <c r="AU556" i="1"/>
  <c r="AT556" i="1" s="1"/>
  <c r="AS556" i="1" s="1"/>
  <c r="AR556" i="1" s="1"/>
  <c r="AQ556" i="1" s="1"/>
  <c r="AP556" i="1" s="1"/>
  <c r="AO556" i="1" s="1"/>
  <c r="AN556" i="1" s="1"/>
  <c r="AM556" i="1" s="1"/>
  <c r="AL556" i="1" s="1"/>
  <c r="G422" i="1"/>
  <c r="AU422" i="1"/>
  <c r="AT422" i="1" s="1"/>
  <c r="AS422" i="1" s="1"/>
  <c r="AR422" i="1" s="1"/>
  <c r="AQ422" i="1" s="1"/>
  <c r="AP422" i="1" s="1"/>
  <c r="AO422" i="1" s="1"/>
  <c r="AN422" i="1" s="1"/>
  <c r="AM422" i="1" s="1"/>
  <c r="AL422" i="1" s="1"/>
  <c r="AJ422" i="1" s="1"/>
  <c r="Z409" i="1"/>
  <c r="AU409" i="1"/>
  <c r="Z391" i="1"/>
  <c r="AU391" i="1"/>
  <c r="G391" i="1"/>
  <c r="Z367" i="1"/>
  <c r="G367" i="1"/>
  <c r="F271" i="1"/>
  <c r="E522" i="2"/>
  <c r="F189" i="1"/>
  <c r="E440" i="2"/>
  <c r="F45" i="1"/>
  <c r="G45" i="1" s="1"/>
  <c r="E296" i="2"/>
  <c r="F35" i="1"/>
  <c r="E286" i="2"/>
  <c r="H64" i="1"/>
  <c r="F664" i="1"/>
  <c r="E647" i="2"/>
  <c r="G659" i="1"/>
  <c r="AU659" i="1"/>
  <c r="AT659" i="1" s="1"/>
  <c r="AS659" i="1" s="1"/>
  <c r="AR659" i="1" s="1"/>
  <c r="AQ659" i="1" s="1"/>
  <c r="AP659" i="1" s="1"/>
  <c r="AO659" i="1" s="1"/>
  <c r="AN659" i="1" s="1"/>
  <c r="AM659" i="1" s="1"/>
  <c r="AL659" i="1" s="1"/>
  <c r="AI659" i="1" s="1"/>
  <c r="Z637" i="1"/>
  <c r="G637" i="1"/>
  <c r="F611" i="1"/>
  <c r="E250" i="2"/>
  <c r="Z606" i="1"/>
  <c r="G606" i="1"/>
  <c r="AU606" i="1"/>
  <c r="AT606" i="1" s="1"/>
  <c r="AS606" i="1" s="1"/>
  <c r="AR606" i="1" s="1"/>
  <c r="AQ606" i="1" s="1"/>
  <c r="AP606" i="1" s="1"/>
  <c r="AO606" i="1" s="1"/>
  <c r="AN606" i="1" s="1"/>
  <c r="AM606" i="1" s="1"/>
  <c r="AL606" i="1" s="1"/>
  <c r="G601" i="1"/>
  <c r="Z601" i="1"/>
  <c r="F581" i="1"/>
  <c r="E231" i="2"/>
  <c r="F576" i="1"/>
  <c r="E227" i="2"/>
  <c r="F482" i="1"/>
  <c r="E148" i="2"/>
  <c r="AU477" i="1"/>
  <c r="AT477" i="1" s="1"/>
  <c r="AS477" i="1" s="1"/>
  <c r="AR477" i="1" s="1"/>
  <c r="AQ477" i="1" s="1"/>
  <c r="AP477" i="1" s="1"/>
  <c r="AO477" i="1" s="1"/>
  <c r="AN477" i="1" s="1"/>
  <c r="AM477" i="1" s="1"/>
  <c r="AL477" i="1" s="1"/>
  <c r="Z477" i="1"/>
  <c r="G454" i="1"/>
  <c r="Z454" i="1"/>
  <c r="F444" i="1"/>
  <c r="E108" i="2"/>
  <c r="F419" i="1"/>
  <c r="E88" i="2"/>
  <c r="E87" i="2"/>
  <c r="Z331" i="1"/>
  <c r="AU331" i="1"/>
  <c r="AT331" i="1" s="1"/>
  <c r="AS331" i="1" s="1"/>
  <c r="AR331" i="1" s="1"/>
  <c r="AQ331" i="1" s="1"/>
  <c r="AP331" i="1" s="1"/>
  <c r="AO331" i="1" s="1"/>
  <c r="AN331" i="1" s="1"/>
  <c r="AM331" i="1" s="1"/>
  <c r="AL331" i="1" s="1"/>
  <c r="F311" i="1"/>
  <c r="E558" i="2"/>
  <c r="Z284" i="1"/>
  <c r="G284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F276" i="1"/>
  <c r="E527" i="2"/>
  <c r="F128" i="1"/>
  <c r="E379" i="2"/>
  <c r="AU633" i="1"/>
  <c r="AT633" i="1" s="1"/>
  <c r="G369" i="1"/>
  <c r="AC219" i="1"/>
  <c r="AH267" i="1"/>
  <c r="AA267" i="1" s="1"/>
  <c r="AU551" i="1"/>
  <c r="Z312" i="1"/>
  <c r="AF428" i="1"/>
  <c r="AF306" i="1"/>
  <c r="G682" i="1"/>
  <c r="AF682" i="1" s="1"/>
  <c r="AU682" i="1"/>
  <c r="Z682" i="1"/>
  <c r="F15" i="1"/>
  <c r="AB234" i="1"/>
  <c r="AB439" i="1"/>
  <c r="AB262" i="1"/>
  <c r="AB466" i="1"/>
  <c r="AA466" i="1"/>
  <c r="AE469" i="1"/>
  <c r="AD469" i="1"/>
  <c r="AE468" i="1"/>
  <c r="AD468" i="1"/>
  <c r="AA603" i="1"/>
  <c r="AB603" i="1"/>
  <c r="AB289" i="1"/>
  <c r="AA289" i="1"/>
  <c r="AB670" i="1"/>
  <c r="AA670" i="1"/>
  <c r="AA668" i="1"/>
  <c r="AA329" i="1"/>
  <c r="AB329" i="1"/>
  <c r="AB213" i="1"/>
  <c r="AA186" i="1"/>
  <c r="AE186" i="1" s="1"/>
  <c r="AB186" i="1"/>
  <c r="AB597" i="1"/>
  <c r="AA597" i="1"/>
  <c r="AA242" i="1"/>
  <c r="AD242" i="1" s="1"/>
  <c r="AB242" i="1"/>
  <c r="AB469" i="1"/>
  <c r="AB511" i="1"/>
  <c r="AA511" i="1"/>
  <c r="AH334" i="1"/>
  <c r="AA334" i="1" s="1"/>
  <c r="AH82" i="1"/>
  <c r="AH249" i="1"/>
  <c r="AH636" i="1"/>
  <c r="AA636" i="1" s="1"/>
  <c r="AH159" i="1"/>
  <c r="AH299" i="1"/>
  <c r="AH376" i="1"/>
  <c r="AZ23" i="1"/>
  <c r="AX23" i="1" s="1"/>
  <c r="AH506" i="1"/>
  <c r="AH60" i="1"/>
  <c r="AH364" i="1"/>
  <c r="AH166" i="1"/>
  <c r="AH580" i="1"/>
  <c r="AH220" i="1"/>
  <c r="AH663" i="1"/>
  <c r="AH619" i="1"/>
  <c r="AH245" i="1"/>
  <c r="AH49" i="1"/>
  <c r="AH371" i="1"/>
  <c r="AA371" i="1" s="1"/>
  <c r="AD371" i="1" s="1"/>
  <c r="AH218" i="1"/>
  <c r="AB218" i="1" s="1"/>
  <c r="AH527" i="1"/>
  <c r="AZ21" i="1"/>
  <c r="AX21" i="1" s="1"/>
  <c r="AH237" i="1"/>
  <c r="AA237" i="1" s="1"/>
  <c r="AH546" i="1"/>
  <c r="AH31" i="1"/>
  <c r="AH292" i="1"/>
  <c r="AH530" i="1"/>
  <c r="AB530" i="1" s="1"/>
  <c r="AZ9" i="1"/>
  <c r="AX9" i="1" s="1"/>
  <c r="AH156" i="1"/>
  <c r="AA156" i="1" s="1"/>
  <c r="AZ18" i="1"/>
  <c r="AX18" i="1" s="1"/>
  <c r="AH355" i="1"/>
  <c r="AH378" i="1"/>
  <c r="AH98" i="1"/>
  <c r="AZ6" i="1"/>
  <c r="AX6" i="1" s="1"/>
  <c r="AH486" i="1"/>
  <c r="AH317" i="1"/>
  <c r="AH81" i="1"/>
  <c r="AH420" i="1"/>
  <c r="AH143" i="1"/>
  <c r="AZ13" i="1"/>
  <c r="AX13" i="1" s="1"/>
  <c r="AH210" i="1"/>
  <c r="AH621" i="1"/>
  <c r="AH64" i="1"/>
  <c r="AH303" i="1"/>
  <c r="AH367" i="1"/>
  <c r="AH427" i="1"/>
  <c r="AH526" i="1"/>
  <c r="AH388" i="1"/>
  <c r="AH228" i="1"/>
  <c r="AH96" i="1"/>
  <c r="AH217" i="1"/>
  <c r="AB217" i="1" s="1"/>
  <c r="AH167" i="1"/>
  <c r="AA167" i="1" s="1"/>
  <c r="AH205" i="1"/>
  <c r="AZ5" i="1"/>
  <c r="AX5" i="1" s="1"/>
  <c r="AH476" i="1"/>
  <c r="AH472" i="1"/>
  <c r="AH467" i="1"/>
  <c r="AH577" i="1"/>
  <c r="AA577" i="1" s="1"/>
  <c r="AH84" i="1"/>
  <c r="AZ2" i="1"/>
  <c r="AX2" i="1" s="1"/>
  <c r="AH142" i="1"/>
  <c r="AH114" i="1"/>
  <c r="AH613" i="1"/>
  <c r="AZ33" i="1"/>
  <c r="AX33" i="1" s="1"/>
  <c r="AH435" i="1"/>
  <c r="AA435" i="1" s="1"/>
  <c r="AH293" i="1"/>
  <c r="AA293" i="1" s="1"/>
  <c r="AD293" i="1" s="1"/>
  <c r="AH339" i="1"/>
  <c r="AH106" i="1"/>
  <c r="AH428" i="1"/>
  <c r="AH595" i="1"/>
  <c r="AH513" i="1"/>
  <c r="AH43" i="1"/>
  <c r="AH548" i="1"/>
  <c r="AA548" i="1" s="1"/>
  <c r="AH122" i="1"/>
  <c r="AH443" i="1"/>
  <c r="AA443" i="1" s="1"/>
  <c r="AE443" i="1" s="1"/>
  <c r="AZ15" i="1"/>
  <c r="AX15" i="1" s="1"/>
  <c r="AH182" i="1"/>
  <c r="AH614" i="1"/>
  <c r="AH134" i="1"/>
  <c r="AH677" i="1"/>
  <c r="AZ3" i="1"/>
  <c r="AX3" i="1" s="1"/>
  <c r="AH519" i="1"/>
  <c r="AH37" i="1"/>
  <c r="AH244" i="1"/>
  <c r="AH62" i="1"/>
  <c r="AH154" i="1"/>
  <c r="AH101" i="1"/>
  <c r="AH617" i="1"/>
  <c r="AH418" i="1"/>
  <c r="AH51" i="1"/>
  <c r="AA51" i="1" s="1"/>
  <c r="AH152" i="1"/>
  <c r="AB152" i="1" s="1"/>
  <c r="AH607" i="1"/>
  <c r="AB607" i="1" s="1"/>
  <c r="AH507" i="1"/>
  <c r="AH194" i="1"/>
  <c r="AA194" i="1" s="1"/>
  <c r="AH415" i="1"/>
  <c r="AB415" i="1" s="1"/>
  <c r="AH510" i="1"/>
  <c r="AA510" i="1" s="1"/>
  <c r="AD510" i="1" s="1"/>
  <c r="AH256" i="1"/>
  <c r="AH258" i="1"/>
  <c r="AB258" i="1" s="1"/>
  <c r="AH226" i="1"/>
  <c r="AZ16" i="1"/>
  <c r="AX16" i="1" s="1"/>
  <c r="AH255" i="1"/>
  <c r="AA255" i="1" s="1"/>
  <c r="AH150" i="1"/>
  <c r="AA150" i="1" s="1"/>
  <c r="AE150" i="1" s="1"/>
  <c r="AU681" i="1"/>
  <c r="Z681" i="1"/>
  <c r="G681" i="1"/>
  <c r="AU680" i="1"/>
  <c r="AC644" i="1"/>
  <c r="AF636" i="1"/>
  <c r="I637" i="1"/>
  <c r="K636" i="1"/>
  <c r="AC645" i="1"/>
  <c r="AB644" i="1"/>
  <c r="AD544" i="1"/>
  <c r="AE544" i="1"/>
  <c r="AE644" i="1"/>
  <c r="AD644" i="1"/>
  <c r="AE87" i="1"/>
  <c r="AA372" i="1"/>
  <c r="AB544" i="1"/>
  <c r="AE195" i="1"/>
  <c r="AA401" i="1"/>
  <c r="AD401" i="1" s="1"/>
  <c r="AB94" i="1"/>
  <c r="AA152" i="1"/>
  <c r="AD94" i="1"/>
  <c r="AB87" i="1"/>
  <c r="AB275" i="1"/>
  <c r="AB156" i="1"/>
  <c r="AA254" i="1"/>
  <c r="AD439" i="1"/>
  <c r="AH90" i="1"/>
  <c r="AA90" i="1" s="1"/>
  <c r="AH251" i="1"/>
  <c r="AA251" i="1" s="1"/>
  <c r="AH283" i="1"/>
  <c r="AH655" i="1"/>
  <c r="AH567" i="1"/>
  <c r="AH503" i="1"/>
  <c r="AH158" i="1"/>
  <c r="AH640" i="1"/>
  <c r="AA640" i="1" s="1"/>
  <c r="AD234" i="1"/>
  <c r="AB468" i="1"/>
  <c r="AE194" i="1"/>
  <c r="AD194" i="1"/>
  <c r="AH38" i="1"/>
  <c r="AB38" i="1" s="1"/>
  <c r="AH47" i="1"/>
  <c r="AB47" i="1" s="1"/>
  <c r="AH316" i="1"/>
  <c r="AB316" i="1" s="1"/>
  <c r="AH126" i="1"/>
  <c r="AZ28" i="1"/>
  <c r="AX28" i="1" s="1"/>
  <c r="AA146" i="1"/>
  <c r="AD146" i="1" s="1"/>
  <c r="AH666" i="1"/>
  <c r="AA666" i="1" s="1"/>
  <c r="AH121" i="1"/>
  <c r="AB121" i="1" s="1"/>
  <c r="AH204" i="1"/>
  <c r="AB204" i="1" s="1"/>
  <c r="AH343" i="1"/>
  <c r="AA343" i="1" s="1"/>
  <c r="AH92" i="1"/>
  <c r="AH290" i="1"/>
  <c r="AH596" i="1"/>
  <c r="AJ147" i="1"/>
  <c r="AH147" i="1" s="1"/>
  <c r="AH414" i="1"/>
  <c r="AH250" i="1"/>
  <c r="AK347" i="1"/>
  <c r="AJ347" i="1"/>
  <c r="AH347" i="1" s="1"/>
  <c r="AI260" i="1"/>
  <c r="AH260" i="1" s="1"/>
  <c r="AJ260" i="1"/>
  <c r="AH77" i="1"/>
  <c r="AI490" i="1"/>
  <c r="AH490" i="1" s="1"/>
  <c r="AK490" i="1"/>
  <c r="AH672" i="1"/>
  <c r="AH322" i="1"/>
  <c r="AH259" i="1"/>
  <c r="AB259" i="1" s="1"/>
  <c r="AH481" i="1"/>
  <c r="AH647" i="1"/>
  <c r="AH650" i="1"/>
  <c r="AH543" i="1"/>
  <c r="AH645" i="1"/>
  <c r="AH67" i="1"/>
  <c r="AH175" i="1"/>
  <c r="AA175" i="1" s="1"/>
  <c r="AI127" i="1"/>
  <c r="AH373" i="1"/>
  <c r="AA373" i="1" s="1"/>
  <c r="AE373" i="1" s="1"/>
  <c r="AH32" i="1"/>
  <c r="AI366" i="1"/>
  <c r="AH366" i="1" s="1"/>
  <c r="AK366" i="1"/>
  <c r="AI498" i="1"/>
  <c r="AH498" i="1" s="1"/>
  <c r="AK498" i="1"/>
  <c r="AH491" i="1"/>
  <c r="AH282" i="1"/>
  <c r="AB282" i="1" s="1"/>
  <c r="AH135" i="1"/>
  <c r="AH196" i="1"/>
  <c r="AK151" i="1"/>
  <c r="AI151" i="1"/>
  <c r="AH151" i="1" s="1"/>
  <c r="AH370" i="1"/>
  <c r="AH246" i="1"/>
  <c r="AH624" i="1"/>
  <c r="AH68" i="1"/>
  <c r="AH374" i="1"/>
  <c r="AH587" i="1"/>
  <c r="AB587" i="1" s="1"/>
  <c r="AH74" i="1"/>
  <c r="AH233" i="1"/>
  <c r="AH269" i="1"/>
  <c r="AH278" i="1"/>
  <c r="BJ7" i="1"/>
  <c r="BI7" i="1" s="1"/>
  <c r="BH7" i="1" s="1"/>
  <c r="BG7" i="1" s="1"/>
  <c r="BF7" i="1" s="1"/>
  <c r="BE7" i="1" s="1"/>
  <c r="BD7" i="1" s="1"/>
  <c r="BC7" i="1" s="1"/>
  <c r="AC25" i="1"/>
  <c r="H25" i="1"/>
  <c r="AT139" i="1"/>
  <c r="AS139" i="1"/>
  <c r="AR139" i="1" s="1"/>
  <c r="AQ139" i="1" s="1"/>
  <c r="H73" i="1"/>
  <c r="AF73" i="1"/>
  <c r="AS33" i="1"/>
  <c r="AR33" i="1" s="1"/>
  <c r="AQ33" i="1" s="1"/>
  <c r="AP33" i="1" s="1"/>
  <c r="BK8" i="1"/>
  <c r="BJ8" i="1" s="1"/>
  <c r="BI8" i="1" s="1"/>
  <c r="BH8" i="1" s="1"/>
  <c r="BG8" i="1" s="1"/>
  <c r="BF8" i="1" s="1"/>
  <c r="BE8" i="1" s="1"/>
  <c r="BD8" i="1" s="1"/>
  <c r="BC8" i="1" s="1"/>
  <c r="AF669" i="1"/>
  <c r="AC669" i="1"/>
  <c r="F639" i="1"/>
  <c r="G639" i="1" s="1"/>
  <c r="E635" i="2"/>
  <c r="F604" i="1"/>
  <c r="E247" i="2"/>
  <c r="AU569" i="1"/>
  <c r="G569" i="1"/>
  <c r="Z536" i="1"/>
  <c r="G536" i="1"/>
  <c r="F504" i="1"/>
  <c r="E596" i="2"/>
  <c r="F463" i="1"/>
  <c r="Z463" i="1" s="1"/>
  <c r="E127" i="2"/>
  <c r="Z458" i="1"/>
  <c r="G458" i="1"/>
  <c r="F449" i="1"/>
  <c r="E113" i="2"/>
  <c r="G424" i="1"/>
  <c r="Z424" i="1"/>
  <c r="AU424" i="1"/>
  <c r="F408" i="1"/>
  <c r="E79" i="2"/>
  <c r="AT391" i="1"/>
  <c r="AS391" i="1" s="1"/>
  <c r="AR391" i="1" s="1"/>
  <c r="AQ391" i="1" s="1"/>
  <c r="AP391" i="1" s="1"/>
  <c r="AO391" i="1" s="1"/>
  <c r="AN391" i="1" s="1"/>
  <c r="AM391" i="1" s="1"/>
  <c r="AL391" i="1" s="1"/>
  <c r="F385" i="1"/>
  <c r="E579" i="2"/>
  <c r="F358" i="1"/>
  <c r="E44" i="2"/>
  <c r="F326" i="1"/>
  <c r="E22" i="2"/>
  <c r="AC299" i="1"/>
  <c r="AF299" i="1"/>
  <c r="H297" i="1"/>
  <c r="AC297" i="1"/>
  <c r="Z623" i="1"/>
  <c r="G623" i="1"/>
  <c r="I579" i="1"/>
  <c r="AC579" i="1"/>
  <c r="F502" i="1"/>
  <c r="E167" i="2"/>
  <c r="G641" i="1"/>
  <c r="Z641" i="1"/>
  <c r="F470" i="1"/>
  <c r="E135" i="2"/>
  <c r="AF433" i="1"/>
  <c r="Z571" i="1"/>
  <c r="AU571" i="1"/>
  <c r="AT571" i="1" s="1"/>
  <c r="AS571" i="1" s="1"/>
  <c r="AU540" i="1"/>
  <c r="G540" i="1"/>
  <c r="AU501" i="1"/>
  <c r="Z501" i="1"/>
  <c r="G91" i="1"/>
  <c r="Z91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F488" i="1"/>
  <c r="AU488" i="1" s="1"/>
  <c r="E154" i="2"/>
  <c r="F483" i="1"/>
  <c r="E149" i="2"/>
  <c r="G575" i="1"/>
  <c r="AU575" i="1"/>
  <c r="G513" i="1"/>
  <c r="Z513" i="1"/>
  <c r="F493" i="1"/>
  <c r="Z493" i="1" s="1"/>
  <c r="E159" i="2"/>
  <c r="AC570" i="1"/>
  <c r="I570" i="1"/>
  <c r="F500" i="1"/>
  <c r="E165" i="2"/>
  <c r="G653" i="1"/>
  <c r="AU653" i="1"/>
  <c r="AT653" i="1" s="1"/>
  <c r="AS653" i="1" s="1"/>
  <c r="AR653" i="1" s="1"/>
  <c r="AQ653" i="1" s="1"/>
  <c r="AP653" i="1" s="1"/>
  <c r="AO653" i="1" s="1"/>
  <c r="AN653" i="1" s="1"/>
  <c r="AM653" i="1" s="1"/>
  <c r="AL653" i="1" s="1"/>
  <c r="AU565" i="1"/>
  <c r="G565" i="1"/>
  <c r="AU593" i="1"/>
  <c r="G413" i="1"/>
  <c r="AU413" i="1"/>
  <c r="AT413" i="1" s="1"/>
  <c r="AS413" i="1" s="1"/>
  <c r="AR413" i="1" s="1"/>
  <c r="AQ413" i="1" s="1"/>
  <c r="AP413" i="1" s="1"/>
  <c r="AO413" i="1" s="1"/>
  <c r="AN413" i="1" s="1"/>
  <c r="AM413" i="1" s="1"/>
  <c r="AL413" i="1" s="1"/>
  <c r="Z285" i="1"/>
  <c r="G285" i="1"/>
  <c r="Z216" i="1"/>
  <c r="AU216" i="1"/>
  <c r="AU206" i="1"/>
  <c r="AU161" i="1"/>
  <c r="BL39" i="1"/>
  <c r="AU451" i="1"/>
  <c r="G451" i="1"/>
  <c r="G222" i="1"/>
  <c r="Z222" i="1"/>
  <c r="AU222" i="1"/>
  <c r="AU208" i="1"/>
  <c r="G208" i="1"/>
  <c r="G177" i="1"/>
  <c r="Z177" i="1"/>
  <c r="AU177" i="1"/>
  <c r="G89" i="1"/>
  <c r="Z8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BK35" i="1"/>
  <c r="BJ35" i="1" s="1"/>
  <c r="BI35" i="1" s="1"/>
  <c r="BH35" i="1" s="1"/>
  <c r="BG35" i="1" s="1"/>
  <c r="BF35" i="1" s="1"/>
  <c r="BE35" i="1" s="1"/>
  <c r="BD35" i="1" s="1"/>
  <c r="BC35" i="1" s="1"/>
  <c r="BK32" i="1"/>
  <c r="BJ32" i="1" s="1"/>
  <c r="BI32" i="1" s="1"/>
  <c r="BH32" i="1" s="1"/>
  <c r="BG32" i="1" s="1"/>
  <c r="BF32" i="1" s="1"/>
  <c r="BE32" i="1" s="1"/>
  <c r="BD32" i="1" s="1"/>
  <c r="BC32" i="1" s="1"/>
  <c r="Z593" i="1"/>
  <c r="Z375" i="1"/>
  <c r="G375" i="1"/>
  <c r="Z232" i="1"/>
  <c r="G232" i="1"/>
  <c r="AF232" i="1" s="1"/>
  <c r="AU232" i="1"/>
  <c r="Z113" i="1"/>
  <c r="AU113" i="1"/>
  <c r="AU26" i="1"/>
  <c r="BL17" i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BL100" i="1"/>
  <c r="AU285" i="1"/>
  <c r="AT285" i="1" s="1"/>
  <c r="AS285" i="1" s="1"/>
  <c r="AR285" i="1" s="1"/>
  <c r="AQ285" i="1" s="1"/>
  <c r="AP285" i="1" s="1"/>
  <c r="AO285" i="1" s="1"/>
  <c r="AN285" i="1" s="1"/>
  <c r="AM285" i="1" s="1"/>
  <c r="AL285" i="1" s="1"/>
  <c r="BL36" i="1"/>
  <c r="AF413" i="1"/>
  <c r="Z399" i="1"/>
  <c r="AA399" i="1" s="1"/>
  <c r="G399" i="1"/>
  <c r="AU181" i="1"/>
  <c r="Z181" i="1"/>
  <c r="G104" i="1"/>
  <c r="Z104" i="1"/>
  <c r="AU104" i="1"/>
  <c r="BJ71" i="1"/>
  <c r="BI71" i="1" s="1"/>
  <c r="BH71" i="1" s="1"/>
  <c r="BG71" i="1" s="1"/>
  <c r="BF71" i="1" s="1"/>
  <c r="BE71" i="1" s="1"/>
  <c r="BD71" i="1" s="1"/>
  <c r="BC71" i="1" s="1"/>
  <c r="BK71" i="1"/>
  <c r="BK52" i="1"/>
  <c r="BJ52" i="1" s="1"/>
  <c r="BI52" i="1" s="1"/>
  <c r="BH52" i="1" s="1"/>
  <c r="BG52" i="1" s="1"/>
  <c r="BF52" i="1" s="1"/>
  <c r="BE52" i="1" s="1"/>
  <c r="BD52" i="1" s="1"/>
  <c r="BC52" i="1" s="1"/>
  <c r="BL44" i="1"/>
  <c r="BL53" i="1"/>
  <c r="BL68" i="1"/>
  <c r="BL72" i="1"/>
  <c r="BL96" i="1"/>
  <c r="BL22" i="1"/>
  <c r="BL26" i="1"/>
  <c r="BL45" i="1"/>
  <c r="BL46" i="1"/>
  <c r="BL57" i="1"/>
  <c r="BL60" i="1"/>
  <c r="BL64" i="1"/>
  <c r="BL82" i="1"/>
  <c r="BL86" i="1"/>
  <c r="BL99" i="1"/>
  <c r="AU192" i="1"/>
  <c r="AU223" i="1"/>
  <c r="AT223" i="1" s="1"/>
  <c r="AS223" i="1" s="1"/>
  <c r="AR223" i="1" s="1"/>
  <c r="AQ223" i="1" s="1"/>
  <c r="AP223" i="1" s="1"/>
  <c r="AO223" i="1" s="1"/>
  <c r="AN223" i="1" s="1"/>
  <c r="AM223" i="1" s="1"/>
  <c r="AL223" i="1" s="1"/>
  <c r="AU390" i="1"/>
  <c r="AT390" i="1" s="1"/>
  <c r="AS390" i="1" s="1"/>
  <c r="AR390" i="1" s="1"/>
  <c r="AQ390" i="1" s="1"/>
  <c r="AP390" i="1" s="1"/>
  <c r="AO390" i="1" s="1"/>
  <c r="AN390" i="1" s="1"/>
  <c r="AM390" i="1" s="1"/>
  <c r="AL390" i="1" s="1"/>
  <c r="BL75" i="1"/>
  <c r="BL76" i="1"/>
  <c r="BL81" i="1"/>
  <c r="BL84" i="1"/>
  <c r="BL95" i="1"/>
  <c r="BL102" i="1"/>
  <c r="BL31" i="1"/>
  <c r="BL43" i="1"/>
  <c r="BL59" i="1"/>
  <c r="BL79" i="1"/>
  <c r="BL80" i="1"/>
  <c r="BL85" i="1"/>
  <c r="BL98" i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BL34" i="1"/>
  <c r="BL40" i="1"/>
  <c r="BL49" i="1"/>
  <c r="BL50" i="1"/>
  <c r="BL70" i="1"/>
  <c r="BL94" i="1"/>
  <c r="AU201" i="1"/>
  <c r="BL74" i="1"/>
  <c r="BL77" i="1"/>
  <c r="BL78" i="1"/>
  <c r="BL88" i="1"/>
  <c r="BL90" i="1"/>
  <c r="BL92" i="1"/>
  <c r="BL97" i="1"/>
  <c r="BL101" i="1"/>
  <c r="BL69" i="1"/>
  <c r="BL73" i="1"/>
  <c r="BL83" i="1"/>
  <c r="BL87" i="1"/>
  <c r="BL89" i="1"/>
  <c r="BL91" i="1"/>
  <c r="BL93" i="1"/>
  <c r="AU585" i="1"/>
  <c r="AT585" i="1" s="1"/>
  <c r="AS585" i="1" s="1"/>
  <c r="AR585" i="1" s="1"/>
  <c r="AQ585" i="1" s="1"/>
  <c r="AP585" i="1" s="1"/>
  <c r="AO585" i="1" s="1"/>
  <c r="AN585" i="1" s="1"/>
  <c r="AM585" i="1" s="1"/>
  <c r="AL585" i="1" s="1"/>
  <c r="Z472" i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G173" i="1"/>
  <c r="AF173" i="1" s="1"/>
  <c r="Z173" i="1"/>
  <c r="G93" i="1"/>
  <c r="Z93" i="1"/>
  <c r="AU93" i="1"/>
  <c r="BL41" i="1"/>
  <c r="BL29" i="1"/>
  <c r="AU441" i="1"/>
  <c r="AU398" i="1"/>
  <c r="Z315" i="1"/>
  <c r="G223" i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G166" i="1"/>
  <c r="BL58" i="1"/>
  <c r="AY56" i="1"/>
  <c r="BL54" i="1"/>
  <c r="AY52" i="1"/>
  <c r="BL47" i="1"/>
  <c r="BL42" i="1"/>
  <c r="AY41" i="1"/>
  <c r="AY39" i="1"/>
  <c r="AY36" i="1"/>
  <c r="AY35" i="1"/>
  <c r="AY33" i="1"/>
  <c r="AY17" i="1"/>
  <c r="AB14" i="1"/>
  <c r="AU433" i="1"/>
  <c r="AF337" i="1"/>
  <c r="G312" i="1"/>
  <c r="AB312" i="1" s="1"/>
  <c r="G243" i="1"/>
  <c r="Z203" i="1"/>
  <c r="AU189" i="1"/>
  <c r="AT189" i="1" s="1"/>
  <c r="AS189" i="1" s="1"/>
  <c r="AR189" i="1" s="1"/>
  <c r="AQ189" i="1" s="1"/>
  <c r="AP189" i="1" s="1"/>
  <c r="AO189" i="1" s="1"/>
  <c r="AN189" i="1" s="1"/>
  <c r="AM189" i="1" s="1"/>
  <c r="AL189" i="1" s="1"/>
  <c r="Z166" i="1"/>
  <c r="AA166" i="1" s="1"/>
  <c r="Z72" i="1"/>
  <c r="BL66" i="1"/>
  <c r="BL62" i="1"/>
  <c r="AU61" i="1"/>
  <c r="AU50" i="1"/>
  <c r="AT50" i="1" s="1"/>
  <c r="AS50" i="1" s="1"/>
  <c r="AR50" i="1" s="1"/>
  <c r="AQ50" i="1" s="1"/>
  <c r="AP50" i="1" s="1"/>
  <c r="AO50" i="1" s="1"/>
  <c r="AN50" i="1" s="1"/>
  <c r="AM50" i="1" s="1"/>
  <c r="AL50" i="1" s="1"/>
  <c r="BL48" i="1"/>
  <c r="AY47" i="1"/>
  <c r="AY46" i="1"/>
  <c r="BL37" i="1"/>
  <c r="BL30" i="1"/>
  <c r="AY29" i="1"/>
  <c r="BL24" i="1"/>
  <c r="AY13" i="1"/>
  <c r="AY7" i="1"/>
  <c r="AY3" i="1"/>
  <c r="AU357" i="1"/>
  <c r="AU162" i="1"/>
  <c r="AU103" i="1"/>
  <c r="G398" i="1"/>
  <c r="AU235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BL27" i="1"/>
  <c r="BL25" i="1"/>
  <c r="AY2" i="1"/>
  <c r="G396" i="1"/>
  <c r="G392" i="1"/>
  <c r="AU382" i="1"/>
  <c r="G307" i="1"/>
  <c r="U286" i="1"/>
  <c r="AU224" i="1"/>
  <c r="AT224" i="1" s="1"/>
  <c r="AS224" i="1" s="1"/>
  <c r="AR224" i="1" s="1"/>
  <c r="AQ224" i="1" s="1"/>
  <c r="AP224" i="1" s="1"/>
  <c r="AO224" i="1" s="1"/>
  <c r="AN224" i="1" s="1"/>
  <c r="AM224" i="1" s="1"/>
  <c r="AL224" i="1" s="1"/>
  <c r="AU219" i="1"/>
  <c r="AU211" i="1"/>
  <c r="BL67" i="1"/>
  <c r="BL63" i="1"/>
  <c r="BL56" i="1"/>
  <c r="BL55" i="1"/>
  <c r="BL51" i="1"/>
  <c r="AY48" i="1"/>
  <c r="AY43" i="1"/>
  <c r="BL38" i="1"/>
  <c r="G29" i="1"/>
  <c r="AY27" i="1"/>
  <c r="AY25" i="1"/>
  <c r="AU438" i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U243" i="1"/>
  <c r="AU72" i="1"/>
  <c r="AU448" i="1"/>
  <c r="AT448" i="1" s="1"/>
  <c r="AS448" i="1" s="1"/>
  <c r="AR448" i="1" s="1"/>
  <c r="AQ448" i="1" s="1"/>
  <c r="AP448" i="1" s="1"/>
  <c r="AO448" i="1" s="1"/>
  <c r="AN448" i="1" s="1"/>
  <c r="AM448" i="1" s="1"/>
  <c r="AL448" i="1" s="1"/>
  <c r="AU434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AD287" i="1"/>
  <c r="AA158" i="1"/>
  <c r="AB158" i="1"/>
  <c r="AA92" i="1"/>
  <c r="AB92" i="1"/>
  <c r="AB126" i="1"/>
  <c r="AA126" i="1"/>
  <c r="AH138" i="1"/>
  <c r="AH76" i="1"/>
  <c r="AI547" i="1"/>
  <c r="AJ547" i="1"/>
  <c r="AK547" i="1"/>
  <c r="AI225" i="1"/>
  <c r="AJ225" i="1"/>
  <c r="AK225" i="1"/>
  <c r="AJ119" i="1"/>
  <c r="AI119" i="1"/>
  <c r="AK119" i="1"/>
  <c r="AI649" i="1"/>
  <c r="AK649" i="1"/>
  <c r="AJ649" i="1"/>
  <c r="AJ436" i="1"/>
  <c r="AK436" i="1"/>
  <c r="AI436" i="1"/>
  <c r="AI354" i="1"/>
  <c r="AJ354" i="1"/>
  <c r="AK354" i="1"/>
  <c r="AK383" i="1"/>
  <c r="AI383" i="1"/>
  <c r="AJ383" i="1"/>
  <c r="AI306" i="1"/>
  <c r="AK306" i="1"/>
  <c r="AJ306" i="1"/>
  <c r="AI230" i="1"/>
  <c r="AJ230" i="1"/>
  <c r="AK230" i="1"/>
  <c r="AK570" i="1"/>
  <c r="AJ570" i="1"/>
  <c r="AI570" i="1"/>
  <c r="AJ268" i="1"/>
  <c r="AK268" i="1"/>
  <c r="AI268" i="1"/>
  <c r="AI612" i="1"/>
  <c r="AK612" i="1"/>
  <c r="AJ612" i="1"/>
  <c r="AI393" i="1"/>
  <c r="AB195" i="1"/>
  <c r="AJ521" i="1"/>
  <c r="AK521" i="1"/>
  <c r="AI521" i="1"/>
  <c r="AI332" i="1"/>
  <c r="AJ332" i="1"/>
  <c r="AK332" i="1"/>
  <c r="AI324" i="1"/>
  <c r="AJ324" i="1"/>
  <c r="AK324" i="1"/>
  <c r="AI307" i="1"/>
  <c r="AJ307" i="1"/>
  <c r="AK307" i="1"/>
  <c r="AI628" i="1"/>
  <c r="AK628" i="1"/>
  <c r="AJ628" i="1"/>
  <c r="AI564" i="1"/>
  <c r="AJ564" i="1"/>
  <c r="AK564" i="1"/>
  <c r="AJ363" i="1"/>
  <c r="AI363" i="1"/>
  <c r="AK363" i="1"/>
  <c r="AK375" i="1"/>
  <c r="AI375" i="1"/>
  <c r="AJ375" i="1"/>
  <c r="AK140" i="1"/>
  <c r="AI140" i="1"/>
  <c r="AJ140" i="1"/>
  <c r="AJ130" i="1"/>
  <c r="AK130" i="1"/>
  <c r="AI130" i="1"/>
  <c r="AI88" i="1"/>
  <c r="AJ88" i="1"/>
  <c r="AK88" i="1"/>
  <c r="AI305" i="1"/>
  <c r="AJ305" i="1"/>
  <c r="AK305" i="1"/>
  <c r="AI335" i="1"/>
  <c r="AJ335" i="1"/>
  <c r="AK335" i="1"/>
  <c r="AI310" i="1"/>
  <c r="AJ310" i="1"/>
  <c r="AK310" i="1"/>
  <c r="AI241" i="1"/>
  <c r="AH241" i="1" s="1"/>
  <c r="AA241" i="1" s="1"/>
  <c r="AK241" i="1"/>
  <c r="AI660" i="1"/>
  <c r="AJ660" i="1"/>
  <c r="AK660" i="1"/>
  <c r="AI454" i="1"/>
  <c r="AJ454" i="1"/>
  <c r="AK454" i="1"/>
  <c r="AI445" i="1"/>
  <c r="AJ445" i="1"/>
  <c r="AK445" i="1"/>
  <c r="AK675" i="1"/>
  <c r="AJ675" i="1"/>
  <c r="AI675" i="1"/>
  <c r="AJ430" i="1"/>
  <c r="AK430" i="1"/>
  <c r="AI430" i="1"/>
  <c r="AK489" i="1"/>
  <c r="AI489" i="1"/>
  <c r="AJ489" i="1"/>
  <c r="AI362" i="1"/>
  <c r="AJ362" i="1"/>
  <c r="AK362" i="1"/>
  <c r="AI342" i="1"/>
  <c r="AJ342" i="1"/>
  <c r="AK342" i="1"/>
  <c r="AI321" i="1"/>
  <c r="AJ321" i="1"/>
  <c r="AK321" i="1"/>
  <c r="AI280" i="1"/>
  <c r="AK280" i="1"/>
  <c r="AJ280" i="1"/>
  <c r="AK238" i="1"/>
  <c r="AI238" i="1"/>
  <c r="AJ238" i="1"/>
  <c r="AI174" i="1"/>
  <c r="AJ174" i="1"/>
  <c r="AK174" i="1"/>
  <c r="AI198" i="1"/>
  <c r="AJ198" i="1"/>
  <c r="AK198" i="1"/>
  <c r="AJ124" i="1"/>
  <c r="AK124" i="1"/>
  <c r="AI124" i="1"/>
  <c r="AI586" i="1"/>
  <c r="AJ586" i="1"/>
  <c r="AK586" i="1"/>
  <c r="AK545" i="1"/>
  <c r="AI545" i="1"/>
  <c r="AJ545" i="1"/>
  <c r="AI377" i="1"/>
  <c r="AJ377" i="1"/>
  <c r="AK377" i="1"/>
  <c r="AI270" i="1"/>
  <c r="AK270" i="1"/>
  <c r="AJ270" i="1"/>
  <c r="AI264" i="1"/>
  <c r="AJ264" i="1"/>
  <c r="AK264" i="1"/>
  <c r="AJ253" i="1"/>
  <c r="AI253" i="1"/>
  <c r="AJ602" i="1"/>
  <c r="AK602" i="1"/>
  <c r="AI602" i="1"/>
  <c r="AI610" i="1"/>
  <c r="AJ610" i="1"/>
  <c r="AK610" i="1"/>
  <c r="AH348" i="1"/>
  <c r="AH630" i="1"/>
  <c r="AI425" i="1"/>
  <c r="AJ425" i="1"/>
  <c r="AK425" i="1"/>
  <c r="AJ340" i="1"/>
  <c r="AK340" i="1"/>
  <c r="AI340" i="1"/>
  <c r="AI314" i="1"/>
  <c r="AK314" i="1"/>
  <c r="AJ314" i="1"/>
  <c r="AJ229" i="1"/>
  <c r="AK229" i="1"/>
  <c r="AI229" i="1"/>
  <c r="AI669" i="1"/>
  <c r="AJ669" i="1"/>
  <c r="AK669" i="1"/>
  <c r="AI653" i="1"/>
  <c r="AK653" i="1"/>
  <c r="AJ653" i="1"/>
  <c r="AK485" i="1"/>
  <c r="AI485" i="1"/>
  <c r="AJ485" i="1"/>
  <c r="AJ350" i="1"/>
  <c r="AK350" i="1"/>
  <c r="AI350" i="1"/>
  <c r="AH350" i="1" s="1"/>
  <c r="AJ309" i="1"/>
  <c r="AI309" i="1"/>
  <c r="AK309" i="1"/>
  <c r="AJ673" i="1"/>
  <c r="AK673" i="1"/>
  <c r="AI673" i="1"/>
  <c r="AK533" i="1"/>
  <c r="AI533" i="1"/>
  <c r="AJ533" i="1"/>
  <c r="AJ508" i="1"/>
  <c r="AK508" i="1"/>
  <c r="AI508" i="1"/>
  <c r="AI594" i="1"/>
  <c r="AK594" i="1"/>
  <c r="AJ594" i="1"/>
  <c r="AI484" i="1"/>
  <c r="AJ484" i="1"/>
  <c r="AK484" i="1"/>
  <c r="AJ458" i="1"/>
  <c r="AK458" i="1"/>
  <c r="AI458" i="1"/>
  <c r="AH458" i="1" s="1"/>
  <c r="AI330" i="1"/>
  <c r="AH330" i="1" s="1"/>
  <c r="AK330" i="1"/>
  <c r="AK559" i="1"/>
  <c r="AI559" i="1"/>
  <c r="AH559" i="1" s="1"/>
  <c r="AJ559" i="1"/>
  <c r="AK584" i="1"/>
  <c r="AI584" i="1"/>
  <c r="AJ584" i="1"/>
  <c r="AI495" i="1"/>
  <c r="AJ495" i="1"/>
  <c r="AK495" i="1"/>
  <c r="AH57" i="1"/>
  <c r="AA57" i="1" s="1"/>
  <c r="AI676" i="1"/>
  <c r="AJ676" i="1"/>
  <c r="AK676" i="1"/>
  <c r="AJ589" i="1"/>
  <c r="AK589" i="1"/>
  <c r="AI589" i="1"/>
  <c r="AJ615" i="1"/>
  <c r="AK615" i="1"/>
  <c r="AI615" i="1"/>
  <c r="AJ671" i="1"/>
  <c r="AK671" i="1"/>
  <c r="AI671" i="1"/>
  <c r="AI601" i="1"/>
  <c r="AJ601" i="1"/>
  <c r="AK601" i="1"/>
  <c r="AI462" i="1"/>
  <c r="AJ462" i="1"/>
  <c r="AK462" i="1"/>
  <c r="AK402" i="1"/>
  <c r="AJ402" i="1"/>
  <c r="AI402" i="1"/>
  <c r="AI473" i="1"/>
  <c r="AK473" i="1"/>
  <c r="AJ473" i="1"/>
  <c r="AI319" i="1"/>
  <c r="AJ319" i="1"/>
  <c r="AK319" i="1"/>
  <c r="AJ623" i="1"/>
  <c r="AK623" i="1"/>
  <c r="AI623" i="1"/>
  <c r="AJ535" i="1"/>
  <c r="AK535" i="1"/>
  <c r="AI535" i="1"/>
  <c r="AI422" i="1"/>
  <c r="AH422" i="1" s="1"/>
  <c r="AK422" i="1"/>
  <c r="AK452" i="1"/>
  <c r="AJ452" i="1"/>
  <c r="AH452" i="1" s="1"/>
  <c r="AB435" i="1"/>
  <c r="AK638" i="1"/>
  <c r="AI638" i="1"/>
  <c r="AJ638" i="1"/>
  <c r="AJ561" i="1"/>
  <c r="AI561" i="1"/>
  <c r="AH561" i="1" s="1"/>
  <c r="AK561" i="1"/>
  <c r="AI487" i="1"/>
  <c r="AJ487" i="1"/>
  <c r="AK487" i="1"/>
  <c r="AI440" i="1"/>
  <c r="AJ440" i="1"/>
  <c r="AK440" i="1"/>
  <c r="AI274" i="1"/>
  <c r="AJ274" i="1"/>
  <c r="AK274" i="1"/>
  <c r="AJ252" i="1"/>
  <c r="AK252" i="1"/>
  <c r="AI252" i="1"/>
  <c r="AK164" i="1"/>
  <c r="AJ164" i="1"/>
  <c r="AI164" i="1"/>
  <c r="AJ578" i="1"/>
  <c r="AI578" i="1"/>
  <c r="AH578" i="1" s="1"/>
  <c r="AK578" i="1"/>
  <c r="AK616" i="1"/>
  <c r="AI616" i="1"/>
  <c r="AJ616" i="1"/>
  <c r="AJ560" i="1"/>
  <c r="AK560" i="1"/>
  <c r="AI560" i="1"/>
  <c r="AI257" i="1"/>
  <c r="AJ257" i="1"/>
  <c r="AI298" i="1"/>
  <c r="AK298" i="1"/>
  <c r="AJ298" i="1"/>
  <c r="AJ202" i="1"/>
  <c r="AK202" i="1"/>
  <c r="AI202" i="1"/>
  <c r="AJ412" i="1"/>
  <c r="AK412" i="1"/>
  <c r="AI412" i="1"/>
  <c r="AA102" i="1"/>
  <c r="AJ605" i="1"/>
  <c r="AK605" i="1"/>
  <c r="AI605" i="1"/>
  <c r="AI457" i="1"/>
  <c r="AJ457" i="1"/>
  <c r="AK457" i="1"/>
  <c r="AJ450" i="1"/>
  <c r="AK450" i="1"/>
  <c r="AI450" i="1"/>
  <c r="AI395" i="1"/>
  <c r="AJ395" i="1"/>
  <c r="AK395" i="1"/>
  <c r="AI302" i="1"/>
  <c r="AJ302" i="1"/>
  <c r="AK302" i="1"/>
  <c r="AJ272" i="1"/>
  <c r="AK272" i="1"/>
  <c r="AI272" i="1"/>
  <c r="AK120" i="1"/>
  <c r="AJ120" i="1"/>
  <c r="AI120" i="1"/>
  <c r="AI478" i="1"/>
  <c r="AJ478" i="1"/>
  <c r="AK478" i="1"/>
  <c r="AI318" i="1"/>
  <c r="AH318" i="1" s="1"/>
  <c r="AJ318" i="1"/>
  <c r="AK318" i="1"/>
  <c r="AJ180" i="1"/>
  <c r="AK180" i="1"/>
  <c r="AI180" i="1"/>
  <c r="AJ528" i="1"/>
  <c r="AI528" i="1"/>
  <c r="AK528" i="1"/>
  <c r="AI654" i="1"/>
  <c r="AJ654" i="1"/>
  <c r="AK654" i="1"/>
  <c r="AK600" i="1"/>
  <c r="AI600" i="1"/>
  <c r="AJ600" i="1"/>
  <c r="AK325" i="1"/>
  <c r="AJ325" i="1"/>
  <c r="AI325" i="1"/>
  <c r="AI323" i="1"/>
  <c r="AJ323" i="1"/>
  <c r="AK323" i="1"/>
  <c r="AJ168" i="1"/>
  <c r="AI168" i="1"/>
  <c r="AK168" i="1"/>
  <c r="AK200" i="1"/>
  <c r="AI200" i="1"/>
  <c r="AJ200" i="1"/>
  <c r="AK532" i="1"/>
  <c r="AJ553" i="1"/>
  <c r="AI553" i="1"/>
  <c r="AK553" i="1"/>
  <c r="AJ659" i="1"/>
  <c r="AI539" i="1"/>
  <c r="AJ539" i="1"/>
  <c r="AK539" i="1"/>
  <c r="AJ453" i="1"/>
  <c r="AK453" i="1"/>
  <c r="AI453" i="1"/>
  <c r="AH453" i="1" s="1"/>
  <c r="AI534" i="1"/>
  <c r="AJ534" i="1"/>
  <c r="AK534" i="1"/>
  <c r="AJ50" i="1"/>
  <c r="AK50" i="1"/>
  <c r="AI50" i="1"/>
  <c r="AO30" i="1"/>
  <c r="AN30" i="1" s="1"/>
  <c r="AM30" i="1" s="1"/>
  <c r="AL30" i="1" s="1"/>
  <c r="AT46" i="1"/>
  <c r="AS46" i="1" s="1"/>
  <c r="AR46" i="1" s="1"/>
  <c r="AQ46" i="1" s="1"/>
  <c r="AP46" i="1" s="1"/>
  <c r="AO46" i="1" s="1"/>
  <c r="AN46" i="1" s="1"/>
  <c r="AM46" i="1" s="1"/>
  <c r="AL46" i="1" s="1"/>
  <c r="AQ70" i="1"/>
  <c r="AP70" i="1" s="1"/>
  <c r="AO70" i="1" s="1"/>
  <c r="AN70" i="1" s="1"/>
  <c r="AM70" i="1" s="1"/>
  <c r="AL70" i="1" s="1"/>
  <c r="AS83" i="1"/>
  <c r="AR83" i="1" s="1"/>
  <c r="AQ83" i="1" s="1"/>
  <c r="AP83" i="1" s="1"/>
  <c r="AO83" i="1" s="1"/>
  <c r="AN83" i="1" s="1"/>
  <c r="AM83" i="1" s="1"/>
  <c r="AL83" i="1" s="1"/>
  <c r="AS42" i="1"/>
  <c r="AR42" i="1" s="1"/>
  <c r="AQ42" i="1" s="1"/>
  <c r="AP42" i="1" s="1"/>
  <c r="AO42" i="1" s="1"/>
  <c r="AN42" i="1" s="1"/>
  <c r="AM42" i="1" s="1"/>
  <c r="AL42" i="1" s="1"/>
  <c r="AF50" i="1"/>
  <c r="AO33" i="1"/>
  <c r="AN33" i="1" s="1"/>
  <c r="AM33" i="1" s="1"/>
  <c r="AL33" i="1" s="1"/>
  <c r="AS123" i="1"/>
  <c r="AR123" i="1" s="1"/>
  <c r="AQ123" i="1" s="1"/>
  <c r="AP123" i="1" s="1"/>
  <c r="AO123" i="1" s="1"/>
  <c r="AN123" i="1" s="1"/>
  <c r="AM123" i="1" s="1"/>
  <c r="AL123" i="1" s="1"/>
  <c r="AT54" i="1"/>
  <c r="AS54" i="1"/>
  <c r="AR54" i="1" s="1"/>
  <c r="AQ54" i="1" s="1"/>
  <c r="AP54" i="1" s="1"/>
  <c r="AO54" i="1" s="1"/>
  <c r="AN54" i="1" s="1"/>
  <c r="AM54" i="1" s="1"/>
  <c r="AL54" i="1" s="1"/>
  <c r="AR184" i="1"/>
  <c r="AQ184" i="1" s="1"/>
  <c r="AP184" i="1" s="1"/>
  <c r="AO184" i="1" s="1"/>
  <c r="AN184" i="1" s="1"/>
  <c r="AM184" i="1" s="1"/>
  <c r="AL184" i="1" s="1"/>
  <c r="AP139" i="1"/>
  <c r="AO139" i="1" s="1"/>
  <c r="AN139" i="1" s="1"/>
  <c r="AM139" i="1" s="1"/>
  <c r="AL139" i="1" s="1"/>
  <c r="AS633" i="1"/>
  <c r="AR633" i="1" s="1"/>
  <c r="AQ633" i="1" s="1"/>
  <c r="AP633" i="1" s="1"/>
  <c r="AO633" i="1" s="1"/>
  <c r="AN633" i="1" s="1"/>
  <c r="AM633" i="1" s="1"/>
  <c r="AL633" i="1" s="1"/>
  <c r="Z625" i="1"/>
  <c r="AU625" i="1"/>
  <c r="AU643" i="1"/>
  <c r="Z643" i="1"/>
  <c r="G647" i="1"/>
  <c r="Z647" i="1"/>
  <c r="AC558" i="1"/>
  <c r="AF558" i="1"/>
  <c r="Z529" i="1"/>
  <c r="G529" i="1"/>
  <c r="AU529" i="1"/>
  <c r="J670" i="1"/>
  <c r="AF670" i="1"/>
  <c r="AF657" i="1"/>
  <c r="AC657" i="1"/>
  <c r="AS629" i="1"/>
  <c r="AR629" i="1" s="1"/>
  <c r="AQ629" i="1" s="1"/>
  <c r="AP629" i="1" s="1"/>
  <c r="AO629" i="1" s="1"/>
  <c r="AN629" i="1" s="1"/>
  <c r="AM629" i="1" s="1"/>
  <c r="AL629" i="1" s="1"/>
  <c r="Z580" i="1"/>
  <c r="G580" i="1"/>
  <c r="I426" i="1"/>
  <c r="AC426" i="1"/>
  <c r="AF426" i="1"/>
  <c r="AN631" i="1"/>
  <c r="AM631" i="1" s="1"/>
  <c r="AL631" i="1" s="1"/>
  <c r="AR571" i="1"/>
  <c r="AQ571" i="1" s="1"/>
  <c r="AP571" i="1" s="1"/>
  <c r="AO571" i="1" s="1"/>
  <c r="AN571" i="1" s="1"/>
  <c r="AM571" i="1" s="1"/>
  <c r="AL571" i="1" s="1"/>
  <c r="AU557" i="1"/>
  <c r="G557" i="1"/>
  <c r="AC516" i="1"/>
  <c r="AF516" i="1"/>
  <c r="G650" i="1"/>
  <c r="Z650" i="1"/>
  <c r="Z646" i="1"/>
  <c r="AU646" i="1"/>
  <c r="G646" i="1"/>
  <c r="Z635" i="1"/>
  <c r="AU635" i="1"/>
  <c r="G635" i="1"/>
  <c r="Z648" i="1"/>
  <c r="AU648" i="1"/>
  <c r="AT573" i="1"/>
  <c r="AS573" i="1" s="1"/>
  <c r="AR573" i="1" s="1"/>
  <c r="AQ573" i="1" s="1"/>
  <c r="AP573" i="1" s="1"/>
  <c r="AO573" i="1" s="1"/>
  <c r="AN573" i="1" s="1"/>
  <c r="AM573" i="1" s="1"/>
  <c r="AL573" i="1" s="1"/>
  <c r="Z626" i="1"/>
  <c r="G626" i="1"/>
  <c r="G479" i="1"/>
  <c r="Z479" i="1"/>
  <c r="AU479" i="1"/>
  <c r="G662" i="1"/>
  <c r="AU662" i="1"/>
  <c r="G617" i="1"/>
  <c r="Z617" i="1"/>
  <c r="AS608" i="1"/>
  <c r="AR608" i="1" s="1"/>
  <c r="AQ608" i="1" s="1"/>
  <c r="AP608" i="1" s="1"/>
  <c r="AO608" i="1" s="1"/>
  <c r="AN608" i="1" s="1"/>
  <c r="AM608" i="1" s="1"/>
  <c r="AL608" i="1" s="1"/>
  <c r="AU641" i="1"/>
  <c r="Z594" i="1"/>
  <c r="AU563" i="1"/>
  <c r="G563" i="1"/>
  <c r="N551" i="1"/>
  <c r="AU549" i="1"/>
  <c r="G517" i="1"/>
  <c r="Z517" i="1"/>
  <c r="AU517" i="1"/>
  <c r="Z515" i="1"/>
  <c r="G515" i="1"/>
  <c r="AU515" i="1"/>
  <c r="AU500" i="1"/>
  <c r="Z500" i="1"/>
  <c r="G500" i="1"/>
  <c r="AU493" i="1"/>
  <c r="G493" i="1"/>
  <c r="AU464" i="1"/>
  <c r="G464" i="1"/>
  <c r="AC641" i="1"/>
  <c r="AU637" i="1"/>
  <c r="AU579" i="1"/>
  <c r="AU574" i="1"/>
  <c r="AU538" i="1"/>
  <c r="AU537" i="1"/>
  <c r="G537" i="1"/>
  <c r="AU531" i="1"/>
  <c r="Z531" i="1"/>
  <c r="G531" i="1"/>
  <c r="Z497" i="1"/>
  <c r="AU497" i="1"/>
  <c r="G497" i="1"/>
  <c r="Z485" i="1"/>
  <c r="G485" i="1"/>
  <c r="G459" i="1"/>
  <c r="AU459" i="1"/>
  <c r="Z426" i="1"/>
  <c r="AU426" i="1"/>
  <c r="Z609" i="1"/>
  <c r="AU590" i="1"/>
  <c r="Z579" i="1"/>
  <c r="Z574" i="1"/>
  <c r="G555" i="1"/>
  <c r="Z549" i="1"/>
  <c r="AU541" i="1"/>
  <c r="Z505" i="1"/>
  <c r="AU505" i="1"/>
  <c r="G505" i="1"/>
  <c r="AU492" i="1"/>
  <c r="G492" i="1"/>
  <c r="Z344" i="1"/>
  <c r="AU344" i="1"/>
  <c r="G344" i="1"/>
  <c r="G633" i="1"/>
  <c r="Z566" i="1"/>
  <c r="AU566" i="1"/>
  <c r="Z521" i="1"/>
  <c r="G521" i="1"/>
  <c r="AU463" i="1"/>
  <c r="G463" i="1"/>
  <c r="G395" i="1"/>
  <c r="Z395" i="1"/>
  <c r="H243" i="1"/>
  <c r="AC243" i="1"/>
  <c r="AF243" i="1"/>
  <c r="G571" i="1"/>
  <c r="G538" i="1"/>
  <c r="Z530" i="1"/>
  <c r="Z518" i="1"/>
  <c r="AA518" i="1" s="1"/>
  <c r="G518" i="1"/>
  <c r="Z516" i="1"/>
  <c r="AU516" i="1"/>
  <c r="AU496" i="1"/>
  <c r="Z496" i="1"/>
  <c r="G496" i="1"/>
  <c r="AT609" i="1"/>
  <c r="AS609" i="1" s="1"/>
  <c r="AR609" i="1" s="1"/>
  <c r="AQ609" i="1" s="1"/>
  <c r="AP609" i="1" s="1"/>
  <c r="AO609" i="1" s="1"/>
  <c r="AN609" i="1" s="1"/>
  <c r="AM609" i="1" s="1"/>
  <c r="AL609" i="1" s="1"/>
  <c r="Z558" i="1"/>
  <c r="AU558" i="1"/>
  <c r="Z523" i="1"/>
  <c r="G523" i="1"/>
  <c r="G509" i="1"/>
  <c r="Z509" i="1"/>
  <c r="AU509" i="1"/>
  <c r="Z480" i="1"/>
  <c r="AU480" i="1"/>
  <c r="AU432" i="1"/>
  <c r="G432" i="1"/>
  <c r="Z432" i="1"/>
  <c r="AU421" i="1"/>
  <c r="Z421" i="1"/>
  <c r="Z370" i="1"/>
  <c r="AA370" i="1" s="1"/>
  <c r="G370" i="1"/>
  <c r="AU555" i="1"/>
  <c r="AF541" i="1"/>
  <c r="AC541" i="1"/>
  <c r="I541" i="1"/>
  <c r="Z520" i="1"/>
  <c r="AU520" i="1"/>
  <c r="Z471" i="1"/>
  <c r="AU471" i="1"/>
  <c r="G471" i="1"/>
  <c r="Z504" i="1"/>
  <c r="Z488" i="1"/>
  <c r="G456" i="1"/>
  <c r="G455" i="1"/>
  <c r="G448" i="1"/>
  <c r="Z441" i="1"/>
  <c r="Z408" i="1"/>
  <c r="G400" i="1"/>
  <c r="AU400" i="1"/>
  <c r="Z400" i="1"/>
  <c r="AU394" i="1"/>
  <c r="G394" i="1"/>
  <c r="Z394" i="1"/>
  <c r="AU368" i="1"/>
  <c r="Z368" i="1"/>
  <c r="AU361" i="1"/>
  <c r="G361" i="1"/>
  <c r="Z361" i="1"/>
  <c r="G160" i="1"/>
  <c r="AU160" i="1"/>
  <c r="Z160" i="1"/>
  <c r="G117" i="1"/>
  <c r="Z117" i="1"/>
  <c r="AU117" i="1"/>
  <c r="AU442" i="1"/>
  <c r="Z389" i="1"/>
  <c r="G389" i="1"/>
  <c r="AU352" i="1"/>
  <c r="Z352" i="1"/>
  <c r="AU337" i="1"/>
  <c r="Z337" i="1"/>
  <c r="Z328" i="1"/>
  <c r="AU328" i="1"/>
  <c r="G328" i="1"/>
  <c r="Z304" i="1"/>
  <c r="G304" i="1"/>
  <c r="AU304" i="1"/>
  <c r="G124" i="1"/>
  <c r="Z124" i="1"/>
  <c r="G501" i="1"/>
  <c r="G472" i="1"/>
  <c r="Z451" i="1"/>
  <c r="Z442" i="1"/>
  <c r="G434" i="1"/>
  <c r="Z413" i="1"/>
  <c r="G397" i="1"/>
  <c r="Z379" i="1"/>
  <c r="AU379" i="1"/>
  <c r="G345" i="1"/>
  <c r="Z345" i="1"/>
  <c r="Z323" i="1"/>
  <c r="G323" i="1"/>
  <c r="AU297" i="1"/>
  <c r="Z297" i="1"/>
  <c r="Z263" i="1"/>
  <c r="AU263" i="1"/>
  <c r="G263" i="1"/>
  <c r="G240" i="1"/>
  <c r="Z240" i="1"/>
  <c r="AU240" i="1"/>
  <c r="AU129" i="1"/>
  <c r="Z129" i="1"/>
  <c r="G129" i="1"/>
  <c r="G488" i="1"/>
  <c r="AU456" i="1"/>
  <c r="AU455" i="1"/>
  <c r="AC413" i="1"/>
  <c r="I413" i="1"/>
  <c r="AU320" i="1"/>
  <c r="Z320" i="1"/>
  <c r="G320" i="1"/>
  <c r="AU279" i="1"/>
  <c r="Z279" i="1"/>
  <c r="G279" i="1"/>
  <c r="G131" i="1"/>
  <c r="AU131" i="1"/>
  <c r="G407" i="1"/>
  <c r="G380" i="1"/>
  <c r="Z291" i="1"/>
  <c r="AU291" i="1"/>
  <c r="U291" i="1"/>
  <c r="H52" i="1"/>
  <c r="AF52" i="1"/>
  <c r="AC52" i="1"/>
  <c r="Z418" i="1"/>
  <c r="G418" i="1"/>
  <c r="Z388" i="1"/>
  <c r="G388" i="1"/>
  <c r="Z382" i="1"/>
  <c r="G382" i="1"/>
  <c r="Z376" i="1"/>
  <c r="G376" i="1"/>
  <c r="AU353" i="1"/>
  <c r="G353" i="1"/>
  <c r="Z336" i="1"/>
  <c r="AU336" i="1"/>
  <c r="Z327" i="1"/>
  <c r="G327" i="1"/>
  <c r="AU327" i="1"/>
  <c r="AU271" i="1"/>
  <c r="G271" i="1"/>
  <c r="Z271" i="1"/>
  <c r="Z447" i="1"/>
  <c r="AU447" i="1"/>
  <c r="AU429" i="1"/>
  <c r="AU405" i="1"/>
  <c r="Z405" i="1"/>
  <c r="G405" i="1"/>
  <c r="AU403" i="1"/>
  <c r="AU397" i="1"/>
  <c r="AU296" i="1"/>
  <c r="Z296" i="1"/>
  <c r="Z294" i="1"/>
  <c r="AU294" i="1"/>
  <c r="G294" i="1"/>
  <c r="G292" i="1"/>
  <c r="Z292" i="1"/>
  <c r="AA292" i="1" s="1"/>
  <c r="G115" i="1"/>
  <c r="Z115" i="1"/>
  <c r="AU115" i="1"/>
  <c r="Z235" i="1"/>
  <c r="Z224" i="1"/>
  <c r="Z212" i="1"/>
  <c r="AU212" i="1"/>
  <c r="Z201" i="1"/>
  <c r="G201" i="1"/>
  <c r="AU176" i="1"/>
  <c r="Z176" i="1"/>
  <c r="G176" i="1"/>
  <c r="G170" i="1"/>
  <c r="Z170" i="1"/>
  <c r="G145" i="1"/>
  <c r="Z145" i="1"/>
  <c r="Z133" i="1"/>
  <c r="AU133" i="1"/>
  <c r="G133" i="1"/>
  <c r="G86" i="1"/>
  <c r="Z86" i="1"/>
  <c r="AU86" i="1"/>
  <c r="Z80" i="1"/>
  <c r="G80" i="1"/>
  <c r="AU80" i="1"/>
  <c r="G48" i="1"/>
  <c r="Z48" i="1"/>
  <c r="AU48" i="1"/>
  <c r="G40" i="1"/>
  <c r="Z40" i="1"/>
  <c r="AU40" i="1"/>
  <c r="AC37" i="1"/>
  <c r="H37" i="1"/>
  <c r="Z34" i="1"/>
  <c r="G34" i="1"/>
  <c r="AU34" i="1"/>
  <c r="AU396" i="1"/>
  <c r="AU277" i="1"/>
  <c r="AU247" i="1"/>
  <c r="Z219" i="1"/>
  <c r="Z209" i="1"/>
  <c r="G209" i="1"/>
  <c r="AU209" i="1"/>
  <c r="Z197" i="1"/>
  <c r="AU197" i="1"/>
  <c r="G197" i="1"/>
  <c r="H149" i="1"/>
  <c r="AC149" i="1"/>
  <c r="Z137" i="1"/>
  <c r="AU137" i="1"/>
  <c r="G137" i="1"/>
  <c r="Z110" i="1"/>
  <c r="AU110" i="1"/>
  <c r="Z97" i="1"/>
  <c r="AU97" i="1"/>
  <c r="G97" i="1"/>
  <c r="AU69" i="1"/>
  <c r="G69" i="1"/>
  <c r="G65" i="1"/>
  <c r="AU65" i="1"/>
  <c r="G61" i="1"/>
  <c r="Z61" i="1"/>
  <c r="Z56" i="1"/>
  <c r="AU56" i="1"/>
  <c r="G56" i="1"/>
  <c r="AU53" i="1"/>
  <c r="Z53" i="1"/>
  <c r="AF216" i="1"/>
  <c r="AC216" i="1"/>
  <c r="H216" i="1"/>
  <c r="Z208" i="1"/>
  <c r="G207" i="1"/>
  <c r="Z207" i="1"/>
  <c r="AU207" i="1"/>
  <c r="Z192" i="1"/>
  <c r="G192" i="1"/>
  <c r="Z149" i="1"/>
  <c r="AU149" i="1"/>
  <c r="AT72" i="1"/>
  <c r="AS72" i="1" s="1"/>
  <c r="AR72" i="1" s="1"/>
  <c r="AQ72" i="1" s="1"/>
  <c r="AP72" i="1" s="1"/>
  <c r="AO72" i="1" s="1"/>
  <c r="AN72" i="1" s="1"/>
  <c r="AM72" i="1" s="1"/>
  <c r="AL72" i="1" s="1"/>
  <c r="G54" i="1"/>
  <c r="Z54" i="1"/>
  <c r="Z52" i="1"/>
  <c r="AU52" i="1"/>
  <c r="G360" i="1"/>
  <c r="AU239" i="1"/>
  <c r="G235" i="1"/>
  <c r="G224" i="1"/>
  <c r="Z185" i="1"/>
  <c r="AU185" i="1"/>
  <c r="G185" i="1"/>
  <c r="G181" i="1"/>
  <c r="AC173" i="1"/>
  <c r="H173" i="1"/>
  <c r="Z165" i="1"/>
  <c r="AU165" i="1"/>
  <c r="G165" i="1"/>
  <c r="Z161" i="1"/>
  <c r="G161" i="1"/>
  <c r="AU153" i="1"/>
  <c r="Z153" i="1"/>
  <c r="Z144" i="1"/>
  <c r="G144" i="1"/>
  <c r="Z112" i="1"/>
  <c r="AU112" i="1"/>
  <c r="AU105" i="1"/>
  <c r="Z105" i="1"/>
  <c r="G44" i="1"/>
  <c r="Z44" i="1"/>
  <c r="AU44" i="1"/>
  <c r="Z360" i="1"/>
  <c r="G247" i="1"/>
  <c r="G189" i="1"/>
  <c r="Z189" i="1"/>
  <c r="G157" i="1"/>
  <c r="AU157" i="1"/>
  <c r="Z118" i="1"/>
  <c r="AU118" i="1"/>
  <c r="AU116" i="1"/>
  <c r="Z116" i="1"/>
  <c r="Z107" i="1"/>
  <c r="AU107" i="1"/>
  <c r="G107" i="1"/>
  <c r="Z99" i="1"/>
  <c r="AU99" i="1"/>
  <c r="G99" i="1"/>
  <c r="G79" i="1"/>
  <c r="Z79" i="1"/>
  <c r="AU79" i="1"/>
  <c r="G59" i="1"/>
  <c r="Z59" i="1"/>
  <c r="AU59" i="1"/>
  <c r="Z41" i="1"/>
  <c r="G41" i="1"/>
  <c r="AU41" i="1"/>
  <c r="AU39" i="1"/>
  <c r="Z39" i="1"/>
  <c r="AU36" i="1"/>
  <c r="Z36" i="1"/>
  <c r="AU21" i="1"/>
  <c r="G21" i="1"/>
  <c r="Z21" i="1"/>
  <c r="AU231" i="1"/>
  <c r="G231" i="1"/>
  <c r="G227" i="1"/>
  <c r="Z227" i="1"/>
  <c r="AU227" i="1"/>
  <c r="G214" i="1"/>
  <c r="AB214" i="1" s="1"/>
  <c r="Z214" i="1"/>
  <c r="AA214" i="1" s="1"/>
  <c r="G141" i="1"/>
  <c r="AU141" i="1"/>
  <c r="AU136" i="1"/>
  <c r="G136" i="1"/>
  <c r="G109" i="1"/>
  <c r="Z109" i="1"/>
  <c r="G85" i="1"/>
  <c r="AU85" i="1"/>
  <c r="Z75" i="1"/>
  <c r="G75" i="1"/>
  <c r="AU75" i="1"/>
  <c r="G63" i="1"/>
  <c r="Z63" i="1"/>
  <c r="AU63" i="1"/>
  <c r="Z22" i="1"/>
  <c r="G22" i="1"/>
  <c r="AF212" i="1"/>
  <c r="H212" i="1"/>
  <c r="G193" i="1"/>
  <c r="Z193" i="1"/>
  <c r="AU193" i="1"/>
  <c r="G184" i="1"/>
  <c r="Z184" i="1"/>
  <c r="G111" i="1"/>
  <c r="AU111" i="1"/>
  <c r="AU71" i="1"/>
  <c r="Z71" i="1"/>
  <c r="Z23" i="1"/>
  <c r="AU23" i="1"/>
  <c r="G23" i="1"/>
  <c r="Z108" i="1"/>
  <c r="Z103" i="1"/>
  <c r="Z26" i="1"/>
  <c r="H72" i="1"/>
  <c r="G103" i="1"/>
  <c r="G95" i="1"/>
  <c r="AC72" i="1"/>
  <c r="G26" i="1"/>
  <c r="AU95" i="1"/>
  <c r="G678" i="1"/>
  <c r="AF678" i="1" s="1"/>
  <c r="AU678" i="1"/>
  <c r="Z678" i="1"/>
  <c r="Z679" i="1"/>
  <c r="G679" i="1"/>
  <c r="AU679" i="1"/>
  <c r="AB179" i="1"/>
  <c r="AA179" i="1"/>
  <c r="AA312" i="1"/>
  <c r="AA256" i="1"/>
  <c r="AB256" i="1"/>
  <c r="AB255" i="1"/>
  <c r="AE213" i="1"/>
  <c r="AT683" i="1" l="1"/>
  <c r="AS683" i="1" s="1"/>
  <c r="AR683" i="1" s="1"/>
  <c r="AQ683" i="1" s="1"/>
  <c r="AP683" i="1" s="1"/>
  <c r="AO683" i="1" s="1"/>
  <c r="AN683" i="1" s="1"/>
  <c r="AM683" i="1" s="1"/>
  <c r="AL683" i="1" s="1"/>
  <c r="AC683" i="1"/>
  <c r="K683" i="1"/>
  <c r="AA617" i="1"/>
  <c r="AE146" i="1"/>
  <c r="AB251" i="1"/>
  <c r="AB100" i="1"/>
  <c r="AA190" i="1"/>
  <c r="AA217" i="1"/>
  <c r="AA530" i="1"/>
  <c r="AD530" i="1" s="1"/>
  <c r="AB287" i="1"/>
  <c r="AB166" i="1"/>
  <c r="AB636" i="1"/>
  <c r="AD171" i="1"/>
  <c r="AE171" i="1"/>
  <c r="AC503" i="1"/>
  <c r="I503" i="1"/>
  <c r="AF503" i="1"/>
  <c r="G661" i="1"/>
  <c r="Z661" i="1"/>
  <c r="AU661" i="1"/>
  <c r="AT661" i="1" s="1"/>
  <c r="AS661" i="1" s="1"/>
  <c r="AR661" i="1" s="1"/>
  <c r="AQ661" i="1" s="1"/>
  <c r="AP661" i="1" s="1"/>
  <c r="AO661" i="1" s="1"/>
  <c r="AN661" i="1" s="1"/>
  <c r="AM661" i="1" s="1"/>
  <c r="AL661" i="1" s="1"/>
  <c r="AC336" i="1"/>
  <c r="AF336" i="1"/>
  <c r="I336" i="1"/>
  <c r="AC436" i="1"/>
  <c r="AF436" i="1"/>
  <c r="J436" i="1"/>
  <c r="AF652" i="1"/>
  <c r="AC652" i="1"/>
  <c r="I652" i="1"/>
  <c r="AF253" i="1"/>
  <c r="AC253" i="1"/>
  <c r="H253" i="1"/>
  <c r="Z461" i="1"/>
  <c r="G461" i="1"/>
  <c r="AU461" i="1"/>
  <c r="AT461" i="1" s="1"/>
  <c r="AS461" i="1" s="1"/>
  <c r="AR461" i="1" s="1"/>
  <c r="AQ461" i="1" s="1"/>
  <c r="AP461" i="1" s="1"/>
  <c r="AO461" i="1" s="1"/>
  <c r="AN461" i="1" s="1"/>
  <c r="AM461" i="1" s="1"/>
  <c r="AL461" i="1" s="1"/>
  <c r="Z191" i="1"/>
  <c r="G191" i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H232" i="1"/>
  <c r="G437" i="1"/>
  <c r="AH377" i="1"/>
  <c r="AB377" i="1" s="1"/>
  <c r="AH321" i="1"/>
  <c r="AB321" i="1" s="1"/>
  <c r="AA423" i="1"/>
  <c r="AU351" i="1"/>
  <c r="AT351" i="1" s="1"/>
  <c r="AS351" i="1" s="1"/>
  <c r="AR351" i="1" s="1"/>
  <c r="AQ351" i="1" s="1"/>
  <c r="AP351" i="1" s="1"/>
  <c r="AO351" i="1" s="1"/>
  <c r="AN351" i="1" s="1"/>
  <c r="AM351" i="1" s="1"/>
  <c r="AL351" i="1" s="1"/>
  <c r="Z351" i="1"/>
  <c r="G351" i="1"/>
  <c r="Z308" i="1"/>
  <c r="G308" i="1"/>
  <c r="AU308" i="1"/>
  <c r="AT308" i="1" s="1"/>
  <c r="AS308" i="1" s="1"/>
  <c r="AR308" i="1" s="1"/>
  <c r="AQ308" i="1" s="1"/>
  <c r="AP308" i="1" s="1"/>
  <c r="AO308" i="1" s="1"/>
  <c r="AN308" i="1" s="1"/>
  <c r="AM308" i="1" s="1"/>
  <c r="AL308" i="1" s="1"/>
  <c r="AI626" i="1"/>
  <c r="AH626" i="1" s="1"/>
  <c r="AA626" i="1" s="1"/>
  <c r="AD626" i="1" s="1"/>
  <c r="AJ626" i="1"/>
  <c r="AK626" i="1"/>
  <c r="AI652" i="1"/>
  <c r="AH652" i="1" s="1"/>
  <c r="AB652" i="1" s="1"/>
  <c r="AJ652" i="1"/>
  <c r="AK652" i="1"/>
  <c r="Z24" i="1"/>
  <c r="G24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Z568" i="1"/>
  <c r="G568" i="1"/>
  <c r="AU568" i="1"/>
  <c r="AT568" i="1" s="1"/>
  <c r="AS568" i="1" s="1"/>
  <c r="AR568" i="1" s="1"/>
  <c r="AQ568" i="1" s="1"/>
  <c r="AP568" i="1" s="1"/>
  <c r="AO568" i="1" s="1"/>
  <c r="AN568" i="1" s="1"/>
  <c r="AM568" i="1" s="1"/>
  <c r="AL568" i="1" s="1"/>
  <c r="AC232" i="1"/>
  <c r="AA376" i="1"/>
  <c r="AD376" i="1" s="1"/>
  <c r="AU437" i="1"/>
  <c r="AE617" i="1"/>
  <c r="AK392" i="1"/>
  <c r="AH560" i="1"/>
  <c r="AH612" i="1"/>
  <c r="AB237" i="1"/>
  <c r="G667" i="1"/>
  <c r="AU667" i="1"/>
  <c r="AT667" i="1" s="1"/>
  <c r="AS667" i="1" s="1"/>
  <c r="AR667" i="1" s="1"/>
  <c r="AQ667" i="1" s="1"/>
  <c r="AP667" i="1" s="1"/>
  <c r="AO667" i="1" s="1"/>
  <c r="AN667" i="1" s="1"/>
  <c r="AM667" i="1" s="1"/>
  <c r="AL667" i="1" s="1"/>
  <c r="Z667" i="1"/>
  <c r="AK25" i="1"/>
  <c r="AI25" i="1"/>
  <c r="AH25" i="1" s="1"/>
  <c r="AA25" i="1" s="1"/>
  <c r="AJ25" i="1"/>
  <c r="AU411" i="1"/>
  <c r="AT411" i="1" s="1"/>
  <c r="AS411" i="1" s="1"/>
  <c r="AR411" i="1" s="1"/>
  <c r="AQ411" i="1" s="1"/>
  <c r="AP411" i="1" s="1"/>
  <c r="AO411" i="1" s="1"/>
  <c r="AN411" i="1" s="1"/>
  <c r="AM411" i="1" s="1"/>
  <c r="AL411" i="1" s="1"/>
  <c r="G411" i="1"/>
  <c r="Z411" i="1"/>
  <c r="I339" i="1"/>
  <c r="AF339" i="1"/>
  <c r="AC339" i="1"/>
  <c r="Z512" i="1"/>
  <c r="AU512" i="1"/>
  <c r="AT512" i="1" s="1"/>
  <c r="AS512" i="1" s="1"/>
  <c r="AR512" i="1" s="1"/>
  <c r="AQ512" i="1" s="1"/>
  <c r="AP512" i="1" s="1"/>
  <c r="AO512" i="1" s="1"/>
  <c r="AN512" i="1" s="1"/>
  <c r="AM512" i="1" s="1"/>
  <c r="AL512" i="1" s="1"/>
  <c r="G512" i="1"/>
  <c r="G499" i="1"/>
  <c r="AU499" i="1"/>
  <c r="Z499" i="1"/>
  <c r="Z474" i="1"/>
  <c r="G474" i="1"/>
  <c r="AU474" i="1"/>
  <c r="AT474" i="1" s="1"/>
  <c r="AS474" i="1" s="1"/>
  <c r="AR474" i="1" s="1"/>
  <c r="AQ474" i="1" s="1"/>
  <c r="AP474" i="1" s="1"/>
  <c r="AO474" i="1" s="1"/>
  <c r="AN474" i="1" s="1"/>
  <c r="AM474" i="1" s="1"/>
  <c r="AL474" i="1" s="1"/>
  <c r="G215" i="1"/>
  <c r="Z475" i="1"/>
  <c r="AI392" i="1"/>
  <c r="AH268" i="1"/>
  <c r="AA268" i="1" s="1"/>
  <c r="AB167" i="1"/>
  <c r="AB51" i="1"/>
  <c r="AZ61" i="1"/>
  <c r="AX61" i="1" s="1"/>
  <c r="H168" i="1"/>
  <c r="AC168" i="1"/>
  <c r="AF168" i="1"/>
  <c r="AU359" i="1"/>
  <c r="AT359" i="1" s="1"/>
  <c r="AS359" i="1" s="1"/>
  <c r="AR359" i="1" s="1"/>
  <c r="AQ359" i="1" s="1"/>
  <c r="AP359" i="1" s="1"/>
  <c r="AO359" i="1" s="1"/>
  <c r="AN359" i="1" s="1"/>
  <c r="AM359" i="1" s="1"/>
  <c r="AL359" i="1" s="1"/>
  <c r="Z359" i="1"/>
  <c r="G359" i="1"/>
  <c r="G346" i="1"/>
  <c r="AU346" i="1"/>
  <c r="AT346" i="1" s="1"/>
  <c r="AS346" i="1" s="1"/>
  <c r="AR346" i="1" s="1"/>
  <c r="AQ346" i="1" s="1"/>
  <c r="AP346" i="1" s="1"/>
  <c r="AO346" i="1" s="1"/>
  <c r="AN346" i="1" s="1"/>
  <c r="AM346" i="1" s="1"/>
  <c r="AL346" i="1" s="1"/>
  <c r="Z346" i="1"/>
  <c r="I498" i="1"/>
  <c r="AC498" i="1"/>
  <c r="AF498" i="1"/>
  <c r="G265" i="1"/>
  <c r="AU265" i="1"/>
  <c r="AT265" i="1" s="1"/>
  <c r="AS265" i="1" s="1"/>
  <c r="AR265" i="1" s="1"/>
  <c r="AQ265" i="1" s="1"/>
  <c r="AP265" i="1" s="1"/>
  <c r="AO265" i="1" s="1"/>
  <c r="AN265" i="1" s="1"/>
  <c r="AM265" i="1" s="1"/>
  <c r="AL265" i="1" s="1"/>
  <c r="Z265" i="1"/>
  <c r="Z642" i="1"/>
  <c r="G642" i="1"/>
  <c r="AU642" i="1"/>
  <c r="AF562" i="1"/>
  <c r="J562" i="1"/>
  <c r="AC562" i="1"/>
  <c r="AC378" i="1"/>
  <c r="H378" i="1"/>
  <c r="AF378" i="1"/>
  <c r="AJ27" i="1"/>
  <c r="AK27" i="1"/>
  <c r="AI27" i="1"/>
  <c r="AH27" i="1" s="1"/>
  <c r="AA27" i="1" s="1"/>
  <c r="AE27" i="1" s="1"/>
  <c r="AB267" i="1"/>
  <c r="AU215" i="1"/>
  <c r="G475" i="1"/>
  <c r="AK446" i="1"/>
  <c r="AH675" i="1"/>
  <c r="AB675" i="1" s="1"/>
  <c r="AB171" i="1"/>
  <c r="AJ384" i="1"/>
  <c r="AK384" i="1"/>
  <c r="AI384" i="1"/>
  <c r="AH384" i="1" s="1"/>
  <c r="AF656" i="1"/>
  <c r="AC656" i="1"/>
  <c r="I656" i="1"/>
  <c r="BA20" i="1"/>
  <c r="AZ20" i="1" s="1"/>
  <c r="AX20" i="1" s="1"/>
  <c r="BB20" i="1"/>
  <c r="Z525" i="1"/>
  <c r="AU525" i="1"/>
  <c r="AT525" i="1" s="1"/>
  <c r="AS525" i="1" s="1"/>
  <c r="AR525" i="1" s="1"/>
  <c r="AQ525" i="1" s="1"/>
  <c r="AP525" i="1" s="1"/>
  <c r="AO525" i="1" s="1"/>
  <c r="AN525" i="1" s="1"/>
  <c r="AM525" i="1" s="1"/>
  <c r="AL525" i="1" s="1"/>
  <c r="G525" i="1"/>
  <c r="G55" i="1"/>
  <c r="AU55" i="1"/>
  <c r="AT55" i="1" s="1"/>
  <c r="AS55" i="1" s="1"/>
  <c r="AR55" i="1" s="1"/>
  <c r="AQ55" i="1" s="1"/>
  <c r="AP55" i="1" s="1"/>
  <c r="AO55" i="1" s="1"/>
  <c r="AN55" i="1" s="1"/>
  <c r="AM55" i="1" s="1"/>
  <c r="AL55" i="1" s="1"/>
  <c r="Z55" i="1"/>
  <c r="Z239" i="1"/>
  <c r="G239" i="1"/>
  <c r="AF383" i="1"/>
  <c r="I383" i="1"/>
  <c r="AC383" i="1"/>
  <c r="AK221" i="1"/>
  <c r="AJ221" i="1"/>
  <c r="AI221" i="1"/>
  <c r="AH221" i="1" s="1"/>
  <c r="G583" i="1"/>
  <c r="AU583" i="1"/>
  <c r="AT583" i="1" s="1"/>
  <c r="AS583" i="1" s="1"/>
  <c r="AR583" i="1" s="1"/>
  <c r="AQ583" i="1" s="1"/>
  <c r="AP583" i="1" s="1"/>
  <c r="AO583" i="1" s="1"/>
  <c r="AN583" i="1" s="1"/>
  <c r="AM583" i="1" s="1"/>
  <c r="AL583" i="1" s="1"/>
  <c r="Z583" i="1"/>
  <c r="Z369" i="1"/>
  <c r="AU369" i="1"/>
  <c r="AC597" i="1"/>
  <c r="I597" i="1"/>
  <c r="AF597" i="1"/>
  <c r="G295" i="1"/>
  <c r="AJ446" i="1"/>
  <c r="AJ588" i="1"/>
  <c r="AI588" i="1"/>
  <c r="AH588" i="1" s="1"/>
  <c r="AK588" i="1"/>
  <c r="AC384" i="1"/>
  <c r="I384" i="1"/>
  <c r="AF384" i="1"/>
  <c r="AJ66" i="1"/>
  <c r="AK66" i="1"/>
  <c r="AI66" i="1"/>
  <c r="Z125" i="1"/>
  <c r="G125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I656" i="1"/>
  <c r="AJ656" i="1"/>
  <c r="AK656" i="1"/>
  <c r="Z273" i="1"/>
  <c r="G273" i="1"/>
  <c r="AU273" i="1"/>
  <c r="AT273" i="1" s="1"/>
  <c r="AS273" i="1" s="1"/>
  <c r="AR273" i="1" s="1"/>
  <c r="AQ273" i="1" s="1"/>
  <c r="AP273" i="1" s="1"/>
  <c r="AO273" i="1" s="1"/>
  <c r="AN273" i="1" s="1"/>
  <c r="AM273" i="1" s="1"/>
  <c r="AL273" i="1" s="1"/>
  <c r="AJ582" i="1"/>
  <c r="AK582" i="1"/>
  <c r="AI582" i="1"/>
  <c r="Z28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G28" i="1"/>
  <c r="AT562" i="1"/>
  <c r="AS562" i="1"/>
  <c r="AR562" i="1" s="1"/>
  <c r="AQ562" i="1" s="1"/>
  <c r="AP562" i="1" s="1"/>
  <c r="AO562" i="1" s="1"/>
  <c r="AN562" i="1" s="1"/>
  <c r="AM562" i="1" s="1"/>
  <c r="AL562" i="1" s="1"/>
  <c r="AF221" i="1"/>
  <c r="AC221" i="1"/>
  <c r="H221" i="1"/>
  <c r="AT407" i="1"/>
  <c r="AS407" i="1" s="1"/>
  <c r="AR407" i="1" s="1"/>
  <c r="AQ407" i="1" s="1"/>
  <c r="AP407" i="1" s="1"/>
  <c r="AO407" i="1" s="1"/>
  <c r="AN407" i="1" s="1"/>
  <c r="AM407" i="1" s="1"/>
  <c r="AL407" i="1" s="1"/>
  <c r="AC381" i="1"/>
  <c r="H381" i="1"/>
  <c r="AF381" i="1"/>
  <c r="AU295" i="1"/>
  <c r="AH252" i="1"/>
  <c r="AA252" i="1" s="1"/>
  <c r="AH270" i="1"/>
  <c r="AB270" i="1" s="1"/>
  <c r="AH280" i="1"/>
  <c r="AC66" i="1"/>
  <c r="AF66" i="1"/>
  <c r="H66" i="1"/>
  <c r="Z406" i="1"/>
  <c r="G406" i="1"/>
  <c r="AU406" i="1"/>
  <c r="AT406" i="1" s="1"/>
  <c r="AS406" i="1" s="1"/>
  <c r="AR406" i="1" s="1"/>
  <c r="AQ406" i="1" s="1"/>
  <c r="AP406" i="1" s="1"/>
  <c r="AO406" i="1" s="1"/>
  <c r="AN406" i="1" s="1"/>
  <c r="AM406" i="1" s="1"/>
  <c r="AL406" i="1" s="1"/>
  <c r="AC582" i="1"/>
  <c r="I582" i="1"/>
  <c r="AF582" i="1"/>
  <c r="G178" i="1"/>
  <c r="AU178" i="1"/>
  <c r="AT178" i="1" s="1"/>
  <c r="AS178" i="1" s="1"/>
  <c r="AR178" i="1" s="1"/>
  <c r="AQ178" i="1" s="1"/>
  <c r="AP178" i="1" s="1"/>
  <c r="AO178" i="1" s="1"/>
  <c r="AN178" i="1" s="1"/>
  <c r="AM178" i="1" s="1"/>
  <c r="AL178" i="1" s="1"/>
  <c r="Z178" i="1"/>
  <c r="AI381" i="1"/>
  <c r="AH381" i="1" s="1"/>
  <c r="AK381" i="1"/>
  <c r="AJ381" i="1"/>
  <c r="AH253" i="1"/>
  <c r="AH628" i="1"/>
  <c r="AH119" i="1"/>
  <c r="AA119" i="1" s="1"/>
  <c r="AU163" i="1"/>
  <c r="Z163" i="1"/>
  <c r="G163" i="1"/>
  <c r="G651" i="1"/>
  <c r="Z651" i="1"/>
  <c r="AU651" i="1"/>
  <c r="AT651" i="1" s="1"/>
  <c r="AS651" i="1" s="1"/>
  <c r="AR651" i="1" s="1"/>
  <c r="AQ651" i="1" s="1"/>
  <c r="AP651" i="1" s="1"/>
  <c r="AO651" i="1" s="1"/>
  <c r="AN651" i="1" s="1"/>
  <c r="AM651" i="1" s="1"/>
  <c r="AL651" i="1" s="1"/>
  <c r="Z281" i="1"/>
  <c r="AU281" i="1"/>
  <c r="G281" i="1"/>
  <c r="Z598" i="1"/>
  <c r="G598" i="1"/>
  <c r="AU598" i="1"/>
  <c r="AT598" i="1" s="1"/>
  <c r="AS598" i="1" s="1"/>
  <c r="AR598" i="1" s="1"/>
  <c r="AQ598" i="1" s="1"/>
  <c r="AP598" i="1" s="1"/>
  <c r="AO598" i="1" s="1"/>
  <c r="AN598" i="1" s="1"/>
  <c r="AM598" i="1" s="1"/>
  <c r="AL598" i="1" s="1"/>
  <c r="AC593" i="1"/>
  <c r="I593" i="1"/>
  <c r="AF593" i="1"/>
  <c r="AH523" i="1"/>
  <c r="AA523" i="1" s="1"/>
  <c r="AA58" i="1"/>
  <c r="AB58" i="1"/>
  <c r="AK360" i="1"/>
  <c r="AJ360" i="1"/>
  <c r="AI360" i="1"/>
  <c r="AH360" i="1" s="1"/>
  <c r="AA360" i="1" s="1"/>
  <c r="AI132" i="1"/>
  <c r="AJ132" i="1"/>
  <c r="AK132" i="1"/>
  <c r="AT551" i="1"/>
  <c r="AS551" i="1" s="1"/>
  <c r="AR551" i="1" s="1"/>
  <c r="AQ551" i="1" s="1"/>
  <c r="AP551" i="1" s="1"/>
  <c r="AO551" i="1" s="1"/>
  <c r="AN551" i="1" s="1"/>
  <c r="AM551" i="1" s="1"/>
  <c r="AL551" i="1" s="1"/>
  <c r="G276" i="1"/>
  <c r="Z276" i="1"/>
  <c r="AU276" i="1"/>
  <c r="BA19" i="1"/>
  <c r="BB19" i="1"/>
  <c r="AJ187" i="1"/>
  <c r="AI187" i="1"/>
  <c r="AK187" i="1"/>
  <c r="Z313" i="1"/>
  <c r="AU313" i="1"/>
  <c r="G313" i="1"/>
  <c r="AJ73" i="1"/>
  <c r="AI73" i="1"/>
  <c r="AK73" i="1"/>
  <c r="AF30" i="1"/>
  <c r="AC30" i="1"/>
  <c r="H30" i="1"/>
  <c r="AC270" i="1"/>
  <c r="H270" i="1"/>
  <c r="AF270" i="1"/>
  <c r="Z403" i="1"/>
  <c r="AK659" i="1"/>
  <c r="AH412" i="1"/>
  <c r="AB412" i="1" s="1"/>
  <c r="AH298" i="1"/>
  <c r="AA298" i="1" s="1"/>
  <c r="AH535" i="1"/>
  <c r="AH671" i="1"/>
  <c r="AH508" i="1"/>
  <c r="AA508" i="1" s="1"/>
  <c r="AH229" i="1"/>
  <c r="AB229" i="1" s="1"/>
  <c r="AH454" i="1"/>
  <c r="AH305" i="1"/>
  <c r="AH140" i="1"/>
  <c r="AA140" i="1" s="1"/>
  <c r="AH307" i="1"/>
  <c r="AB307" i="1" s="1"/>
  <c r="AK393" i="1"/>
  <c r="AA47" i="1"/>
  <c r="AC403" i="1"/>
  <c r="AE371" i="1"/>
  <c r="AA607" i="1"/>
  <c r="AD607" i="1" s="1"/>
  <c r="AJ284" i="1"/>
  <c r="AI284" i="1"/>
  <c r="AK284" i="1"/>
  <c r="AI606" i="1"/>
  <c r="AJ606" i="1"/>
  <c r="AK606" i="1"/>
  <c r="K659" i="1"/>
  <c r="AF659" i="1"/>
  <c r="AC659" i="1"/>
  <c r="G431" i="1"/>
  <c r="Z431" i="1"/>
  <c r="AU431" i="1"/>
  <c r="Z592" i="1"/>
  <c r="G592" i="1"/>
  <c r="AU592" i="1"/>
  <c r="Z338" i="1"/>
  <c r="G338" i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AC560" i="1"/>
  <c r="I560" i="1"/>
  <c r="AF560" i="1"/>
  <c r="AJ658" i="1"/>
  <c r="AK658" i="1"/>
  <c r="AI658" i="1"/>
  <c r="AH658" i="1" s="1"/>
  <c r="AB236" i="1"/>
  <c r="AA236" i="1"/>
  <c r="G288" i="1"/>
  <c r="Z288" i="1"/>
  <c r="AU288" i="1"/>
  <c r="AT288" i="1" s="1"/>
  <c r="AS288" i="1" s="1"/>
  <c r="AR288" i="1" s="1"/>
  <c r="AQ288" i="1" s="1"/>
  <c r="AP288" i="1" s="1"/>
  <c r="AO288" i="1" s="1"/>
  <c r="AN288" i="1" s="1"/>
  <c r="AM288" i="1" s="1"/>
  <c r="AL288" i="1" s="1"/>
  <c r="AJ315" i="1"/>
  <c r="AK315" i="1"/>
  <c r="AI315" i="1"/>
  <c r="AH315" i="1" s="1"/>
  <c r="N486" i="1"/>
  <c r="AC486" i="1"/>
  <c r="AF486" i="1"/>
  <c r="I486" i="1"/>
  <c r="AF130" i="1"/>
  <c r="AC130" i="1"/>
  <c r="H130" i="1"/>
  <c r="AC532" i="1"/>
  <c r="AF532" i="1"/>
  <c r="I532" i="1"/>
  <c r="AJ477" i="1"/>
  <c r="AK477" i="1"/>
  <c r="AI477" i="1"/>
  <c r="AF601" i="1"/>
  <c r="I601" i="1"/>
  <c r="AC601" i="1"/>
  <c r="AJ591" i="1"/>
  <c r="AI591" i="1"/>
  <c r="AK591" i="1"/>
  <c r="Z301" i="1"/>
  <c r="G301" i="1"/>
  <c r="AU301" i="1"/>
  <c r="AT301" i="1" s="1"/>
  <c r="AS301" i="1" s="1"/>
  <c r="AR301" i="1" s="1"/>
  <c r="AQ301" i="1" s="1"/>
  <c r="AP301" i="1" s="1"/>
  <c r="AO301" i="1" s="1"/>
  <c r="AN301" i="1" s="1"/>
  <c r="AM301" i="1" s="1"/>
  <c r="AL301" i="1" s="1"/>
  <c r="AC572" i="1"/>
  <c r="AF572" i="1"/>
  <c r="I572" i="1"/>
  <c r="BA12" i="1"/>
  <c r="BB12" i="1"/>
  <c r="AE188" i="1"/>
  <c r="AD188" i="1"/>
  <c r="AK404" i="1"/>
  <c r="AI404" i="1"/>
  <c r="AJ404" i="1"/>
  <c r="AH404" i="1" s="1"/>
  <c r="AF631" i="1"/>
  <c r="J631" i="1"/>
  <c r="AC631" i="1"/>
  <c r="AH200" i="1"/>
  <c r="AH325" i="1"/>
  <c r="AH120" i="1"/>
  <c r="AA120" i="1" s="1"/>
  <c r="AH302" i="1"/>
  <c r="AA302" i="1" s="1"/>
  <c r="AH589" i="1"/>
  <c r="AB589" i="1" s="1"/>
  <c r="AH306" i="1"/>
  <c r="I403" i="1"/>
  <c r="AF284" i="1"/>
  <c r="H284" i="1"/>
  <c r="AC284" i="1"/>
  <c r="Z419" i="1"/>
  <c r="AU419" i="1"/>
  <c r="AT419" i="1" s="1"/>
  <c r="AS419" i="1" s="1"/>
  <c r="AR419" i="1" s="1"/>
  <c r="AQ419" i="1" s="1"/>
  <c r="AP419" i="1" s="1"/>
  <c r="AO419" i="1" s="1"/>
  <c r="AN419" i="1" s="1"/>
  <c r="AM419" i="1" s="1"/>
  <c r="AL419" i="1" s="1"/>
  <c r="G419" i="1"/>
  <c r="Z482" i="1"/>
  <c r="G482" i="1"/>
  <c r="AC482" i="1" s="1"/>
  <c r="AU482" i="1"/>
  <c r="AT482" i="1" s="1"/>
  <c r="AS482" i="1" s="1"/>
  <c r="AR482" i="1" s="1"/>
  <c r="AQ482" i="1" s="1"/>
  <c r="AP482" i="1" s="1"/>
  <c r="AO482" i="1" s="1"/>
  <c r="AN482" i="1" s="1"/>
  <c r="AM482" i="1" s="1"/>
  <c r="AL482" i="1" s="1"/>
  <c r="I606" i="1"/>
  <c r="AF606" i="1"/>
  <c r="AC606" i="1"/>
  <c r="AS409" i="1"/>
  <c r="AR409" i="1" s="1"/>
  <c r="AQ409" i="1" s="1"/>
  <c r="AP409" i="1" s="1"/>
  <c r="AO409" i="1" s="1"/>
  <c r="AN409" i="1" s="1"/>
  <c r="AM409" i="1" s="1"/>
  <c r="AL409" i="1" s="1"/>
  <c r="AT409" i="1"/>
  <c r="AF591" i="1"/>
  <c r="I591" i="1"/>
  <c r="AC591" i="1"/>
  <c r="Z261" i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G261" i="1"/>
  <c r="AU417" i="1"/>
  <c r="AT417" i="1" s="1"/>
  <c r="AS417" i="1" s="1"/>
  <c r="AR417" i="1" s="1"/>
  <c r="AQ417" i="1" s="1"/>
  <c r="AP417" i="1" s="1"/>
  <c r="AO417" i="1" s="1"/>
  <c r="AN417" i="1" s="1"/>
  <c r="AM417" i="1" s="1"/>
  <c r="AL417" i="1" s="1"/>
  <c r="Z417" i="1"/>
  <c r="G417" i="1"/>
  <c r="Z599" i="1"/>
  <c r="AU599" i="1"/>
  <c r="AT599" i="1" s="1"/>
  <c r="AS599" i="1" s="1"/>
  <c r="AR599" i="1" s="1"/>
  <c r="AQ599" i="1" s="1"/>
  <c r="AP599" i="1" s="1"/>
  <c r="AO599" i="1" s="1"/>
  <c r="AN599" i="1" s="1"/>
  <c r="AM599" i="1" s="1"/>
  <c r="AL599" i="1" s="1"/>
  <c r="G599" i="1"/>
  <c r="Z29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G365" i="1"/>
  <c r="AU365" i="1"/>
  <c r="AT365" i="1" s="1"/>
  <c r="AS365" i="1" s="1"/>
  <c r="AR365" i="1" s="1"/>
  <c r="AQ365" i="1" s="1"/>
  <c r="AP365" i="1" s="1"/>
  <c r="AO365" i="1" s="1"/>
  <c r="AN365" i="1" s="1"/>
  <c r="AM365" i="1" s="1"/>
  <c r="AL365" i="1" s="1"/>
  <c r="Z365" i="1"/>
  <c r="G465" i="1"/>
  <c r="AU465" i="1"/>
  <c r="AT465" i="1" s="1"/>
  <c r="AS465" i="1" s="1"/>
  <c r="AR465" i="1" s="1"/>
  <c r="AQ465" i="1" s="1"/>
  <c r="AP465" i="1" s="1"/>
  <c r="AO465" i="1" s="1"/>
  <c r="AN465" i="1" s="1"/>
  <c r="AM465" i="1" s="1"/>
  <c r="AL465" i="1" s="1"/>
  <c r="Z465" i="1"/>
  <c r="I602" i="1"/>
  <c r="AF602" i="1"/>
  <c r="AC602" i="1"/>
  <c r="AT460" i="1"/>
  <c r="AS460" i="1" s="1"/>
  <c r="AR460" i="1" s="1"/>
  <c r="AQ460" i="1" s="1"/>
  <c r="AP460" i="1" s="1"/>
  <c r="AO460" i="1" s="1"/>
  <c r="AN460" i="1" s="1"/>
  <c r="AM460" i="1" s="1"/>
  <c r="AL460" i="1" s="1"/>
  <c r="K658" i="1"/>
  <c r="AC658" i="1"/>
  <c r="AF658" i="1"/>
  <c r="AB554" i="1"/>
  <c r="AA554" i="1"/>
  <c r="AI155" i="1"/>
  <c r="AH155" i="1" s="1"/>
  <c r="AB155" i="1" s="1"/>
  <c r="AK155" i="1"/>
  <c r="AJ155" i="1"/>
  <c r="AF315" i="1"/>
  <c r="AC315" i="1"/>
  <c r="I315" i="1"/>
  <c r="AF393" i="1"/>
  <c r="AC393" i="1"/>
  <c r="I393" i="1"/>
  <c r="Z333" i="1"/>
  <c r="G333" i="1"/>
  <c r="AU333" i="1"/>
  <c r="AT333" i="1" s="1"/>
  <c r="AS333" i="1" s="1"/>
  <c r="AR333" i="1" s="1"/>
  <c r="AQ333" i="1" s="1"/>
  <c r="AP333" i="1" s="1"/>
  <c r="AO333" i="1" s="1"/>
  <c r="AN333" i="1" s="1"/>
  <c r="AM333" i="1" s="1"/>
  <c r="AL333" i="1" s="1"/>
  <c r="AF446" i="1"/>
  <c r="AC446" i="1"/>
  <c r="I446" i="1"/>
  <c r="AC369" i="1"/>
  <c r="AF369" i="1"/>
  <c r="I369" i="1"/>
  <c r="AU664" i="1"/>
  <c r="AT664" i="1" s="1"/>
  <c r="AS664" i="1" s="1"/>
  <c r="AR664" i="1" s="1"/>
  <c r="AQ664" i="1" s="1"/>
  <c r="AP664" i="1" s="1"/>
  <c r="AO664" i="1" s="1"/>
  <c r="AN664" i="1" s="1"/>
  <c r="AM664" i="1" s="1"/>
  <c r="AL664" i="1" s="1"/>
  <c r="Z664" i="1"/>
  <c r="G664" i="1"/>
  <c r="AT657" i="1"/>
  <c r="AS657" i="1" s="1"/>
  <c r="AR657" i="1" s="1"/>
  <c r="AQ657" i="1" s="1"/>
  <c r="AP657" i="1" s="1"/>
  <c r="AO657" i="1" s="1"/>
  <c r="AN657" i="1" s="1"/>
  <c r="AM657" i="1" s="1"/>
  <c r="AL657" i="1" s="1"/>
  <c r="AJ622" i="1"/>
  <c r="AI622" i="1"/>
  <c r="AH622" i="1" s="1"/>
  <c r="AA622" i="1" s="1"/>
  <c r="AK622" i="1"/>
  <c r="AF625" i="1"/>
  <c r="I625" i="1"/>
  <c r="AC625" i="1"/>
  <c r="Z380" i="1"/>
  <c r="AU380" i="1"/>
  <c r="AT380" i="1" s="1"/>
  <c r="AS380" i="1" s="1"/>
  <c r="AR380" i="1" s="1"/>
  <c r="AQ380" i="1" s="1"/>
  <c r="AP380" i="1" s="1"/>
  <c r="AO380" i="1" s="1"/>
  <c r="AN380" i="1" s="1"/>
  <c r="AM380" i="1" s="1"/>
  <c r="AL380" i="1" s="1"/>
  <c r="AC481" i="1"/>
  <c r="I481" i="1"/>
  <c r="AF481" i="1"/>
  <c r="BB10" i="1"/>
  <c r="BA10" i="1"/>
  <c r="AK148" i="1"/>
  <c r="AI148" i="1"/>
  <c r="AJ148" i="1"/>
  <c r="AF155" i="1"/>
  <c r="H155" i="1"/>
  <c r="AC155" i="1"/>
  <c r="Z494" i="1"/>
  <c r="AU494" i="1"/>
  <c r="G494" i="1"/>
  <c r="AJ356" i="1"/>
  <c r="AK356" i="1"/>
  <c r="AI356" i="1"/>
  <c r="Z45" i="1"/>
  <c r="AU550" i="1"/>
  <c r="AH553" i="1"/>
  <c r="AA553" i="1" s="1"/>
  <c r="AF680" i="1"/>
  <c r="G444" i="1"/>
  <c r="AU444" i="1"/>
  <c r="AT444" i="1" s="1"/>
  <c r="AS444" i="1" s="1"/>
  <c r="AR444" i="1" s="1"/>
  <c r="AQ444" i="1" s="1"/>
  <c r="AP444" i="1" s="1"/>
  <c r="AO444" i="1" s="1"/>
  <c r="AN444" i="1" s="1"/>
  <c r="AM444" i="1" s="1"/>
  <c r="AL444" i="1" s="1"/>
  <c r="Z444" i="1"/>
  <c r="Z576" i="1"/>
  <c r="G576" i="1"/>
  <c r="AU576" i="1"/>
  <c r="AT576" i="1" s="1"/>
  <c r="AS576" i="1" s="1"/>
  <c r="AR576" i="1" s="1"/>
  <c r="AQ576" i="1" s="1"/>
  <c r="AP576" i="1" s="1"/>
  <c r="AO576" i="1" s="1"/>
  <c r="AN576" i="1" s="1"/>
  <c r="AM576" i="1" s="1"/>
  <c r="AL576" i="1" s="1"/>
  <c r="Z632" i="1"/>
  <c r="G632" i="1"/>
  <c r="AU632" i="1"/>
  <c r="AT632" i="1" s="1"/>
  <c r="AS632" i="1" s="1"/>
  <c r="AR632" i="1" s="1"/>
  <c r="AQ632" i="1" s="1"/>
  <c r="AP632" i="1" s="1"/>
  <c r="AO632" i="1" s="1"/>
  <c r="AN632" i="1" s="1"/>
  <c r="AM632" i="1" s="1"/>
  <c r="AL632" i="1" s="1"/>
  <c r="Z266" i="1"/>
  <c r="G266" i="1"/>
  <c r="AU266" i="1"/>
  <c r="AT266" i="1" s="1"/>
  <c r="AS266" i="1" s="1"/>
  <c r="AR266" i="1" s="1"/>
  <c r="AQ266" i="1" s="1"/>
  <c r="AP266" i="1" s="1"/>
  <c r="AO266" i="1" s="1"/>
  <c r="AN266" i="1" s="1"/>
  <c r="AM266" i="1" s="1"/>
  <c r="AL266" i="1" s="1"/>
  <c r="I425" i="1"/>
  <c r="AC425" i="1"/>
  <c r="AF425" i="1"/>
  <c r="Z172" i="1"/>
  <c r="AU172" i="1"/>
  <c r="G172" i="1"/>
  <c r="AK536" i="1"/>
  <c r="AJ536" i="1"/>
  <c r="AI536" i="1"/>
  <c r="AH536" i="1" s="1"/>
  <c r="AB536" i="1" s="1"/>
  <c r="K622" i="1"/>
  <c r="AF622" i="1"/>
  <c r="AC622" i="1"/>
  <c r="AT387" i="1"/>
  <c r="AS387" i="1" s="1"/>
  <c r="AR387" i="1" s="1"/>
  <c r="AQ387" i="1" s="1"/>
  <c r="AP387" i="1" s="1"/>
  <c r="AO387" i="1" s="1"/>
  <c r="AN387" i="1" s="1"/>
  <c r="AM387" i="1" s="1"/>
  <c r="AL387" i="1" s="1"/>
  <c r="AF300" i="1"/>
  <c r="J300" i="1"/>
  <c r="AC300" i="1"/>
  <c r="I542" i="1"/>
  <c r="AF542" i="1"/>
  <c r="AC542" i="1"/>
  <c r="Z590" i="1"/>
  <c r="G590" i="1"/>
  <c r="AU45" i="1"/>
  <c r="Z248" i="1"/>
  <c r="G550" i="1"/>
  <c r="AH594" i="1"/>
  <c r="AB594" i="1" s="1"/>
  <c r="AH653" i="1"/>
  <c r="K680" i="1"/>
  <c r="G311" i="1"/>
  <c r="Z311" i="1"/>
  <c r="AU311" i="1"/>
  <c r="Z611" i="1"/>
  <c r="AU611" i="1"/>
  <c r="AT611" i="1" s="1"/>
  <c r="AS611" i="1" s="1"/>
  <c r="AR611" i="1" s="1"/>
  <c r="AQ611" i="1" s="1"/>
  <c r="AP611" i="1" s="1"/>
  <c r="AO611" i="1" s="1"/>
  <c r="AN611" i="1" s="1"/>
  <c r="AM611" i="1" s="1"/>
  <c r="AL611" i="1" s="1"/>
  <c r="G611" i="1"/>
  <c r="I367" i="1"/>
  <c r="AC367" i="1"/>
  <c r="AF367" i="1"/>
  <c r="AC422" i="1"/>
  <c r="I422" i="1"/>
  <c r="AF422" i="1"/>
  <c r="AC640" i="1"/>
  <c r="K640" i="1"/>
  <c r="AF640" i="1"/>
  <c r="AK665" i="1"/>
  <c r="AJ665" i="1"/>
  <c r="AI665" i="1"/>
  <c r="Z410" i="1"/>
  <c r="G410" i="1"/>
  <c r="AU410" i="1"/>
  <c r="AT410" i="1" s="1"/>
  <c r="AS410" i="1" s="1"/>
  <c r="AR410" i="1" s="1"/>
  <c r="AQ410" i="1" s="1"/>
  <c r="AP410" i="1" s="1"/>
  <c r="AO410" i="1" s="1"/>
  <c r="AN410" i="1" s="1"/>
  <c r="AM410" i="1" s="1"/>
  <c r="AL410" i="1" s="1"/>
  <c r="Z524" i="1"/>
  <c r="AU524" i="1"/>
  <c r="AT524" i="1" s="1"/>
  <c r="AS524" i="1" s="1"/>
  <c r="AR524" i="1" s="1"/>
  <c r="AQ524" i="1" s="1"/>
  <c r="AP524" i="1" s="1"/>
  <c r="AO524" i="1" s="1"/>
  <c r="AN524" i="1" s="1"/>
  <c r="AM524" i="1" s="1"/>
  <c r="AL524" i="1" s="1"/>
  <c r="G524" i="1"/>
  <c r="AT170" i="1"/>
  <c r="AS170" i="1" s="1"/>
  <c r="AR170" i="1" s="1"/>
  <c r="AQ170" i="1" s="1"/>
  <c r="AP170" i="1" s="1"/>
  <c r="AO170" i="1" s="1"/>
  <c r="AN170" i="1" s="1"/>
  <c r="AM170" i="1" s="1"/>
  <c r="AL170" i="1" s="1"/>
  <c r="J387" i="1"/>
  <c r="AF387" i="1"/>
  <c r="AC387" i="1"/>
  <c r="Z514" i="1"/>
  <c r="G514" i="1"/>
  <c r="AU514" i="1"/>
  <c r="AC615" i="1"/>
  <c r="J615" i="1"/>
  <c r="AF615" i="1"/>
  <c r="AA522" i="1"/>
  <c r="AB522" i="1"/>
  <c r="AR78" i="1"/>
  <c r="AQ78" i="1" s="1"/>
  <c r="AP78" i="1" s="1"/>
  <c r="AO78" i="1" s="1"/>
  <c r="AN78" i="1" s="1"/>
  <c r="AM78" i="1" s="1"/>
  <c r="AL78" i="1" s="1"/>
  <c r="AT78" i="1"/>
  <c r="AS78" i="1" s="1"/>
  <c r="AK300" i="1"/>
  <c r="AI300" i="1"/>
  <c r="AJ300" i="1"/>
  <c r="I416" i="1"/>
  <c r="AC416" i="1"/>
  <c r="AF416" i="1"/>
  <c r="AJ542" i="1"/>
  <c r="AI542" i="1"/>
  <c r="AK542" i="1"/>
  <c r="G634" i="1"/>
  <c r="AU634" i="1"/>
  <c r="AT634" i="1" s="1"/>
  <c r="AS634" i="1" s="1"/>
  <c r="AR634" i="1" s="1"/>
  <c r="AQ634" i="1" s="1"/>
  <c r="AP634" i="1" s="1"/>
  <c r="AO634" i="1" s="1"/>
  <c r="AN634" i="1" s="1"/>
  <c r="AM634" i="1" s="1"/>
  <c r="AL634" i="1" s="1"/>
  <c r="Z634" i="1"/>
  <c r="AF203" i="1"/>
  <c r="AC203" i="1"/>
  <c r="H203" i="1"/>
  <c r="AC356" i="1"/>
  <c r="AF356" i="1"/>
  <c r="J356" i="1"/>
  <c r="AH440" i="1"/>
  <c r="G128" i="1"/>
  <c r="AU128" i="1"/>
  <c r="AT128" i="1" s="1"/>
  <c r="AS128" i="1" s="1"/>
  <c r="AR128" i="1" s="1"/>
  <c r="AQ128" i="1" s="1"/>
  <c r="AP128" i="1" s="1"/>
  <c r="AO128" i="1" s="1"/>
  <c r="AN128" i="1" s="1"/>
  <c r="AM128" i="1" s="1"/>
  <c r="AL128" i="1" s="1"/>
  <c r="Z128" i="1"/>
  <c r="AK331" i="1"/>
  <c r="AI331" i="1"/>
  <c r="AJ331" i="1"/>
  <c r="AF454" i="1"/>
  <c r="I454" i="1"/>
  <c r="AC454" i="1"/>
  <c r="G581" i="1"/>
  <c r="Z581" i="1"/>
  <c r="AU581" i="1"/>
  <c r="AT581" i="1" s="1"/>
  <c r="AS581" i="1" s="1"/>
  <c r="AR581" i="1" s="1"/>
  <c r="AQ581" i="1" s="1"/>
  <c r="AP581" i="1" s="1"/>
  <c r="AO581" i="1" s="1"/>
  <c r="AN581" i="1" s="1"/>
  <c r="AM581" i="1" s="1"/>
  <c r="AL581" i="1" s="1"/>
  <c r="AF637" i="1"/>
  <c r="AC637" i="1"/>
  <c r="U35" i="1"/>
  <c r="Z35" i="1"/>
  <c r="AU35" i="1"/>
  <c r="AK556" i="1"/>
  <c r="AI556" i="1"/>
  <c r="AJ556" i="1"/>
  <c r="Z438" i="1"/>
  <c r="G438" i="1"/>
  <c r="K665" i="1"/>
  <c r="AF665" i="1"/>
  <c r="AC665" i="1"/>
  <c r="AF648" i="1"/>
  <c r="K648" i="1"/>
  <c r="AC648" i="1"/>
  <c r="AF415" i="1"/>
  <c r="J415" i="1"/>
  <c r="AC415" i="1"/>
  <c r="AT620" i="1"/>
  <c r="AS620" i="1"/>
  <c r="AR620" i="1" s="1"/>
  <c r="AQ620" i="1" s="1"/>
  <c r="AP620" i="1" s="1"/>
  <c r="AO620" i="1" s="1"/>
  <c r="AN620" i="1" s="1"/>
  <c r="AM620" i="1" s="1"/>
  <c r="AL620" i="1" s="1"/>
  <c r="AF341" i="1"/>
  <c r="AC341" i="1"/>
  <c r="I341" i="1"/>
  <c r="J674" i="1"/>
  <c r="AF674" i="1"/>
  <c r="AC674" i="1"/>
  <c r="AK127" i="1"/>
  <c r="AJ127" i="1"/>
  <c r="AH127" i="1" s="1"/>
  <c r="G618" i="1"/>
  <c r="Z618" i="1"/>
  <c r="AU618" i="1"/>
  <c r="AU248" i="1"/>
  <c r="AJ532" i="1"/>
  <c r="AE518" i="1"/>
  <c r="AH363" i="1"/>
  <c r="AA363" i="1" s="1"/>
  <c r="AB188" i="1"/>
  <c r="I391" i="1"/>
  <c r="AC391" i="1"/>
  <c r="AF391" i="1"/>
  <c r="AF556" i="1"/>
  <c r="I556" i="1"/>
  <c r="AC556" i="1"/>
  <c r="AT572" i="1"/>
  <c r="AS572" i="1" s="1"/>
  <c r="AR572" i="1" s="1"/>
  <c r="AQ572" i="1" s="1"/>
  <c r="AP572" i="1" s="1"/>
  <c r="AO572" i="1" s="1"/>
  <c r="AN572" i="1" s="1"/>
  <c r="AM572" i="1" s="1"/>
  <c r="AL572" i="1" s="1"/>
  <c r="AT345" i="1"/>
  <c r="AS345" i="1" s="1"/>
  <c r="AR345" i="1" s="1"/>
  <c r="AQ345" i="1" s="1"/>
  <c r="AP345" i="1" s="1"/>
  <c r="AO345" i="1" s="1"/>
  <c r="AN345" i="1" s="1"/>
  <c r="AM345" i="1" s="1"/>
  <c r="AL345" i="1" s="1"/>
  <c r="AJ22" i="1"/>
  <c r="AK22" i="1"/>
  <c r="AI22" i="1"/>
  <c r="AH22" i="1" s="1"/>
  <c r="AA22" i="1" s="1"/>
  <c r="AE22" i="1" s="1"/>
  <c r="G552" i="1"/>
  <c r="Z552" i="1"/>
  <c r="AU552" i="1"/>
  <c r="AT552" i="1" s="1"/>
  <c r="AS552" i="1" s="1"/>
  <c r="AR552" i="1" s="1"/>
  <c r="AQ552" i="1" s="1"/>
  <c r="AP552" i="1" s="1"/>
  <c r="AO552" i="1" s="1"/>
  <c r="AN552" i="1" s="1"/>
  <c r="AM552" i="1" s="1"/>
  <c r="AL552" i="1" s="1"/>
  <c r="U199" i="1"/>
  <c r="AU199" i="1"/>
  <c r="AT199" i="1" s="1"/>
  <c r="AS199" i="1" s="1"/>
  <c r="AR199" i="1" s="1"/>
  <c r="AQ199" i="1" s="1"/>
  <c r="AP199" i="1" s="1"/>
  <c r="AO199" i="1" s="1"/>
  <c r="AN199" i="1" s="1"/>
  <c r="AM199" i="1" s="1"/>
  <c r="AL199" i="1" s="1"/>
  <c r="Z199" i="1"/>
  <c r="AS341" i="1"/>
  <c r="AR341" i="1" s="1"/>
  <c r="AQ341" i="1" s="1"/>
  <c r="AP341" i="1" s="1"/>
  <c r="AO341" i="1" s="1"/>
  <c r="AN341" i="1" s="1"/>
  <c r="AM341" i="1" s="1"/>
  <c r="AL341" i="1" s="1"/>
  <c r="AT341" i="1"/>
  <c r="AI416" i="1"/>
  <c r="AH416" i="1" s="1"/>
  <c r="AA416" i="1" s="1"/>
  <c r="AE416" i="1" s="1"/>
  <c r="AK416" i="1"/>
  <c r="AJ416" i="1"/>
  <c r="AT674" i="1"/>
  <c r="AS674" i="1" s="1"/>
  <c r="AR674" i="1" s="1"/>
  <c r="AQ674" i="1" s="1"/>
  <c r="AP674" i="1" s="1"/>
  <c r="AO674" i="1" s="1"/>
  <c r="AN674" i="1" s="1"/>
  <c r="AM674" i="1" s="1"/>
  <c r="AL674" i="1" s="1"/>
  <c r="AA627" i="1"/>
  <c r="AB627" i="1"/>
  <c r="AT682" i="1"/>
  <c r="AS682" i="1" s="1"/>
  <c r="AR682" i="1" s="1"/>
  <c r="AQ682" i="1" s="1"/>
  <c r="AP682" i="1" s="1"/>
  <c r="AO682" i="1" s="1"/>
  <c r="AN682" i="1" s="1"/>
  <c r="AM682" i="1" s="1"/>
  <c r="AL682" i="1" s="1"/>
  <c r="AC682" i="1"/>
  <c r="K682" i="1"/>
  <c r="AB334" i="1"/>
  <c r="AA38" i="1"/>
  <c r="AE38" i="1" s="1"/>
  <c r="AE293" i="1"/>
  <c r="AB194" i="1"/>
  <c r="AA316" i="1"/>
  <c r="AD316" i="1" s="1"/>
  <c r="AB577" i="1"/>
  <c r="AE401" i="1"/>
  <c r="AA580" i="1"/>
  <c r="AA108" i="1"/>
  <c r="AD108" i="1" s="1"/>
  <c r="AA121" i="1"/>
  <c r="AD121" i="1" s="1"/>
  <c r="AA472" i="1"/>
  <c r="AD472" i="1" s="1"/>
  <c r="AA258" i="1"/>
  <c r="AD258" i="1" s="1"/>
  <c r="AA513" i="1"/>
  <c r="AE513" i="1" s="1"/>
  <c r="AA388" i="1"/>
  <c r="AE388" i="1" s="1"/>
  <c r="AA218" i="1"/>
  <c r="AB343" i="1"/>
  <c r="AA650" i="1"/>
  <c r="AE650" i="1" s="1"/>
  <c r="AA587" i="1"/>
  <c r="AE587" i="1" s="1"/>
  <c r="AB150" i="1"/>
  <c r="AA182" i="1"/>
  <c r="AB182" i="1"/>
  <c r="AB114" i="1"/>
  <c r="AA114" i="1"/>
  <c r="AB303" i="1"/>
  <c r="AA303" i="1"/>
  <c r="AB355" i="1"/>
  <c r="AA355" i="1"/>
  <c r="AA527" i="1"/>
  <c r="AB527" i="1"/>
  <c r="AA619" i="1"/>
  <c r="AB619" i="1"/>
  <c r="AD597" i="1"/>
  <c r="AE597" i="1"/>
  <c r="AE668" i="1"/>
  <c r="AD668" i="1"/>
  <c r="AA204" i="1"/>
  <c r="AE204" i="1" s="1"/>
  <c r="AB548" i="1"/>
  <c r="AB175" i="1"/>
  <c r="AA282" i="1"/>
  <c r="AD282" i="1" s="1"/>
  <c r="AE607" i="1"/>
  <c r="AA43" i="1"/>
  <c r="AB43" i="1"/>
  <c r="AD435" i="1"/>
  <c r="AE435" i="1"/>
  <c r="AB142" i="1"/>
  <c r="AA142" i="1"/>
  <c r="AA467" i="1"/>
  <c r="AB467" i="1"/>
  <c r="AD167" i="1"/>
  <c r="AE167" i="1"/>
  <c r="AA64" i="1"/>
  <c r="AB64" i="1"/>
  <c r="AA546" i="1"/>
  <c r="AB546" i="1"/>
  <c r="AB658" i="1"/>
  <c r="AA658" i="1"/>
  <c r="AA663" i="1"/>
  <c r="AB663" i="1"/>
  <c r="AD511" i="1"/>
  <c r="AE511" i="1"/>
  <c r="AE289" i="1"/>
  <c r="AD289" i="1"/>
  <c r="AA647" i="1"/>
  <c r="AE647" i="1" s="1"/>
  <c r="AE242" i="1"/>
  <c r="AA415" i="1"/>
  <c r="AA507" i="1"/>
  <c r="AB507" i="1"/>
  <c r="AA101" i="1"/>
  <c r="AB101" i="1"/>
  <c r="AB386" i="1"/>
  <c r="AA386" i="1"/>
  <c r="AA621" i="1"/>
  <c r="AB621" i="1"/>
  <c r="AB220" i="1"/>
  <c r="AA220" i="1"/>
  <c r="AA506" i="1"/>
  <c r="AB506" i="1"/>
  <c r="AB519" i="1"/>
  <c r="AA519" i="1"/>
  <c r="AA339" i="1"/>
  <c r="AB339" i="1"/>
  <c r="AA205" i="1"/>
  <c r="AB205" i="1"/>
  <c r="AB31" i="1"/>
  <c r="AA31" i="1"/>
  <c r="AD603" i="1"/>
  <c r="AE603" i="1"/>
  <c r="AB510" i="1"/>
  <c r="AB154" i="1"/>
  <c r="AA154" i="1"/>
  <c r="AA210" i="1"/>
  <c r="AB210" i="1"/>
  <c r="AD186" i="1"/>
  <c r="AB371" i="1"/>
  <c r="AA226" i="1"/>
  <c r="AB226" i="1"/>
  <c r="AB62" i="1"/>
  <c r="AA62" i="1"/>
  <c r="AB677" i="1"/>
  <c r="AA677" i="1"/>
  <c r="AA428" i="1"/>
  <c r="AB428" i="1"/>
  <c r="AB84" i="1"/>
  <c r="AA84" i="1"/>
  <c r="AB96" i="1"/>
  <c r="AA96" i="1"/>
  <c r="AB526" i="1"/>
  <c r="AA526" i="1"/>
  <c r="AA49" i="1"/>
  <c r="AB49" i="1"/>
  <c r="AE329" i="1"/>
  <c r="AD329" i="1"/>
  <c r="AD423" i="1"/>
  <c r="AE423" i="1"/>
  <c r="AB228" i="1"/>
  <c r="AA228" i="1"/>
  <c r="AB378" i="1"/>
  <c r="AA378" i="1"/>
  <c r="AA159" i="1"/>
  <c r="AB159" i="1"/>
  <c r="AA418" i="1"/>
  <c r="AB595" i="1"/>
  <c r="AA595" i="1"/>
  <c r="AB183" i="1"/>
  <c r="AA183" i="1"/>
  <c r="AB476" i="1"/>
  <c r="AA476" i="1"/>
  <c r="AB486" i="1"/>
  <c r="AA486" i="1"/>
  <c r="AD466" i="1"/>
  <c r="AE466" i="1"/>
  <c r="AE510" i="1"/>
  <c r="AB57" i="1"/>
  <c r="AA389" i="1"/>
  <c r="AA244" i="1"/>
  <c r="AB244" i="1"/>
  <c r="AA106" i="1"/>
  <c r="AB106" i="1"/>
  <c r="AB613" i="1"/>
  <c r="AA613" i="1"/>
  <c r="AA427" i="1"/>
  <c r="AB427" i="1"/>
  <c r="AA143" i="1"/>
  <c r="AB143" i="1"/>
  <c r="AA98" i="1"/>
  <c r="AB98" i="1"/>
  <c r="AE237" i="1"/>
  <c r="AD237" i="1"/>
  <c r="AA245" i="1"/>
  <c r="AB245" i="1"/>
  <c r="AB364" i="1"/>
  <c r="AA364" i="1"/>
  <c r="AA299" i="1"/>
  <c r="AB299" i="1"/>
  <c r="AB249" i="1"/>
  <c r="AA249" i="1"/>
  <c r="AD262" i="1"/>
  <c r="AE262" i="1"/>
  <c r="AB614" i="1"/>
  <c r="AA614" i="1"/>
  <c r="AA81" i="1"/>
  <c r="AB81" i="1"/>
  <c r="AE670" i="1"/>
  <c r="AD670" i="1"/>
  <c r="AB317" i="1"/>
  <c r="AA317" i="1"/>
  <c r="AB293" i="1"/>
  <c r="AD150" i="1"/>
  <c r="AD51" i="1"/>
  <c r="AE51" i="1"/>
  <c r="AB37" i="1"/>
  <c r="AA37" i="1"/>
  <c r="AB134" i="1"/>
  <c r="AA134" i="1"/>
  <c r="AB122" i="1"/>
  <c r="AA122" i="1"/>
  <c r="AB367" i="1"/>
  <c r="AA367" i="1"/>
  <c r="AA420" i="1"/>
  <c r="AB420" i="1"/>
  <c r="AA221" i="1"/>
  <c r="AB221" i="1"/>
  <c r="AA60" i="1"/>
  <c r="AB60" i="1"/>
  <c r="AA82" i="1"/>
  <c r="AB82" i="1"/>
  <c r="K681" i="1"/>
  <c r="AF681" i="1"/>
  <c r="AC681" i="1"/>
  <c r="AT680" i="1"/>
  <c r="AS680" i="1" s="1"/>
  <c r="AR680" i="1" s="1"/>
  <c r="AQ680" i="1" s="1"/>
  <c r="AP680" i="1" s="1"/>
  <c r="AO680" i="1" s="1"/>
  <c r="AN680" i="1" s="1"/>
  <c r="AM680" i="1" s="1"/>
  <c r="AL680" i="1" s="1"/>
  <c r="AT681" i="1"/>
  <c r="AS681" i="1" s="1"/>
  <c r="AR681" i="1" s="1"/>
  <c r="AQ681" i="1" s="1"/>
  <c r="AP681" i="1" s="1"/>
  <c r="AO681" i="1" s="1"/>
  <c r="AN681" i="1" s="1"/>
  <c r="AM681" i="1" s="1"/>
  <c r="AL681" i="1" s="1"/>
  <c r="AA259" i="1"/>
  <c r="AB90" i="1"/>
  <c r="AE152" i="1"/>
  <c r="AD152" i="1"/>
  <c r="AB241" i="1"/>
  <c r="AB640" i="1"/>
  <c r="AE372" i="1"/>
  <c r="AD372" i="1"/>
  <c r="AB666" i="1"/>
  <c r="AD415" i="1"/>
  <c r="AE415" i="1"/>
  <c r="AI391" i="1"/>
  <c r="AH391" i="1" s="1"/>
  <c r="AJ391" i="1"/>
  <c r="AK391" i="1"/>
  <c r="BA52" i="1"/>
  <c r="BB52" i="1"/>
  <c r="BB71" i="1"/>
  <c r="BA71" i="1"/>
  <c r="BA32" i="1"/>
  <c r="BB32" i="1"/>
  <c r="AH309" i="1"/>
  <c r="AJ349" i="1"/>
  <c r="AK349" i="1"/>
  <c r="AI349" i="1"/>
  <c r="BK51" i="1"/>
  <c r="BJ51" i="1" s="1"/>
  <c r="BI51" i="1" s="1"/>
  <c r="BH51" i="1" s="1"/>
  <c r="BG51" i="1" s="1"/>
  <c r="BF51" i="1" s="1"/>
  <c r="BE51" i="1" s="1"/>
  <c r="BD51" i="1" s="1"/>
  <c r="BC51" i="1" s="1"/>
  <c r="AK109" i="1"/>
  <c r="AI109" i="1"/>
  <c r="AH109" i="1" s="1"/>
  <c r="AB109" i="1" s="1"/>
  <c r="AJ109" i="1"/>
  <c r="BK58" i="1"/>
  <c r="BJ58" i="1" s="1"/>
  <c r="BI58" i="1" s="1"/>
  <c r="BH58" i="1" s="1"/>
  <c r="BG58" i="1" s="1"/>
  <c r="BF58" i="1" s="1"/>
  <c r="BE58" i="1" s="1"/>
  <c r="BD58" i="1" s="1"/>
  <c r="BC58" i="1" s="1"/>
  <c r="BK41" i="1"/>
  <c r="BJ41" i="1" s="1"/>
  <c r="BI41" i="1" s="1"/>
  <c r="BH41" i="1" s="1"/>
  <c r="BG41" i="1" s="1"/>
  <c r="BF41" i="1" s="1"/>
  <c r="BE41" i="1" s="1"/>
  <c r="BD41" i="1" s="1"/>
  <c r="BC41" i="1" s="1"/>
  <c r="AI585" i="1"/>
  <c r="AJ585" i="1"/>
  <c r="AK585" i="1"/>
  <c r="BK101" i="1"/>
  <c r="BJ101" i="1" s="1"/>
  <c r="BI101" i="1" s="1"/>
  <c r="BH101" i="1" s="1"/>
  <c r="BG101" i="1" s="1"/>
  <c r="BF101" i="1" s="1"/>
  <c r="BE101" i="1" s="1"/>
  <c r="BD101" i="1" s="1"/>
  <c r="BC101" i="1" s="1"/>
  <c r="AT201" i="1"/>
  <c r="AS201" i="1" s="1"/>
  <c r="AR201" i="1" s="1"/>
  <c r="AQ201" i="1" s="1"/>
  <c r="AP201" i="1" s="1"/>
  <c r="AO201" i="1" s="1"/>
  <c r="AN201" i="1" s="1"/>
  <c r="AM201" i="1" s="1"/>
  <c r="AL201" i="1" s="1"/>
  <c r="BK98" i="1"/>
  <c r="BJ98" i="1" s="1"/>
  <c r="BI98" i="1" s="1"/>
  <c r="BH98" i="1" s="1"/>
  <c r="BG98" i="1" s="1"/>
  <c r="BF98" i="1" s="1"/>
  <c r="BE98" i="1" s="1"/>
  <c r="BD98" i="1" s="1"/>
  <c r="BC98" i="1" s="1"/>
  <c r="BK95" i="1"/>
  <c r="BJ95" i="1" s="1"/>
  <c r="BI95" i="1" s="1"/>
  <c r="BH95" i="1" s="1"/>
  <c r="BG95" i="1" s="1"/>
  <c r="BF95" i="1" s="1"/>
  <c r="BE95" i="1" s="1"/>
  <c r="BD95" i="1" s="1"/>
  <c r="BC95" i="1" s="1"/>
  <c r="BK99" i="1"/>
  <c r="BJ99" i="1" s="1"/>
  <c r="BI99" i="1" s="1"/>
  <c r="BH99" i="1" s="1"/>
  <c r="BG99" i="1" s="1"/>
  <c r="BF99" i="1" s="1"/>
  <c r="BE99" i="1" s="1"/>
  <c r="BD99" i="1" s="1"/>
  <c r="BC99" i="1" s="1"/>
  <c r="BK26" i="1"/>
  <c r="BJ26" i="1"/>
  <c r="BI26" i="1" s="1"/>
  <c r="BH26" i="1" s="1"/>
  <c r="BG26" i="1" s="1"/>
  <c r="BF26" i="1" s="1"/>
  <c r="BE26" i="1" s="1"/>
  <c r="BD26" i="1" s="1"/>
  <c r="BC26" i="1" s="1"/>
  <c r="AJ285" i="1"/>
  <c r="AK285" i="1"/>
  <c r="AI285" i="1"/>
  <c r="AT177" i="1"/>
  <c r="AS177" i="1" s="1"/>
  <c r="AR177" i="1" s="1"/>
  <c r="AQ177" i="1" s="1"/>
  <c r="AP177" i="1" s="1"/>
  <c r="AO177" i="1" s="1"/>
  <c r="AN177" i="1" s="1"/>
  <c r="AM177" i="1" s="1"/>
  <c r="AL177" i="1" s="1"/>
  <c r="AC451" i="1"/>
  <c r="AF451" i="1"/>
  <c r="I451" i="1"/>
  <c r="AT575" i="1"/>
  <c r="AS575" i="1" s="1"/>
  <c r="AR575" i="1" s="1"/>
  <c r="AQ575" i="1" s="1"/>
  <c r="AP575" i="1" s="1"/>
  <c r="AO575" i="1" s="1"/>
  <c r="AN575" i="1" s="1"/>
  <c r="AM575" i="1" s="1"/>
  <c r="AL575" i="1" s="1"/>
  <c r="AC91" i="1"/>
  <c r="H91" i="1"/>
  <c r="AF91" i="1"/>
  <c r="K623" i="1"/>
  <c r="AC623" i="1"/>
  <c r="AF623" i="1"/>
  <c r="I569" i="1"/>
  <c r="AC569" i="1"/>
  <c r="AF569" i="1"/>
  <c r="AA374" i="1"/>
  <c r="AB374" i="1"/>
  <c r="AB491" i="1"/>
  <c r="AA491" i="1"/>
  <c r="AA567" i="1"/>
  <c r="AB567" i="1"/>
  <c r="AD254" i="1"/>
  <c r="AE254" i="1"/>
  <c r="AT438" i="1"/>
  <c r="AS438" i="1" s="1"/>
  <c r="AR438" i="1" s="1"/>
  <c r="AQ438" i="1" s="1"/>
  <c r="AP438" i="1" s="1"/>
  <c r="AO438" i="1" s="1"/>
  <c r="AN438" i="1" s="1"/>
  <c r="AM438" i="1" s="1"/>
  <c r="AL438" i="1" s="1"/>
  <c r="BK55" i="1"/>
  <c r="BJ55" i="1" s="1"/>
  <c r="BI55" i="1" s="1"/>
  <c r="BH55" i="1" s="1"/>
  <c r="BG55" i="1" s="1"/>
  <c r="BF55" i="1" s="1"/>
  <c r="BE55" i="1" s="1"/>
  <c r="BD55" i="1" s="1"/>
  <c r="BC55" i="1" s="1"/>
  <c r="AF307" i="1"/>
  <c r="AC307" i="1"/>
  <c r="H307" i="1"/>
  <c r="AT235" i="1"/>
  <c r="AS235" i="1" s="1"/>
  <c r="AR235" i="1" s="1"/>
  <c r="AQ235" i="1" s="1"/>
  <c r="AP235" i="1" s="1"/>
  <c r="AO235" i="1" s="1"/>
  <c r="AN235" i="1" s="1"/>
  <c r="AM235" i="1" s="1"/>
  <c r="AL235" i="1" s="1"/>
  <c r="BK24" i="1"/>
  <c r="BJ24" i="1" s="1"/>
  <c r="BI24" i="1" s="1"/>
  <c r="BH24" i="1" s="1"/>
  <c r="BG24" i="1" s="1"/>
  <c r="BF24" i="1" s="1"/>
  <c r="BE24" i="1" s="1"/>
  <c r="BD24" i="1" s="1"/>
  <c r="BC24" i="1" s="1"/>
  <c r="AT61" i="1"/>
  <c r="AS61" i="1" s="1"/>
  <c r="AR61" i="1" s="1"/>
  <c r="AQ61" i="1" s="1"/>
  <c r="AP61" i="1" s="1"/>
  <c r="AO61" i="1" s="1"/>
  <c r="AN61" i="1" s="1"/>
  <c r="AM61" i="1" s="1"/>
  <c r="AL61" i="1" s="1"/>
  <c r="AC312" i="1"/>
  <c r="AF312" i="1"/>
  <c r="H312" i="1"/>
  <c r="AF166" i="1"/>
  <c r="AC166" i="1"/>
  <c r="H166" i="1"/>
  <c r="AE166" i="1"/>
  <c r="AD166" i="1"/>
  <c r="AT93" i="1"/>
  <c r="AS93" i="1" s="1"/>
  <c r="AR93" i="1" s="1"/>
  <c r="AQ93" i="1" s="1"/>
  <c r="AP93" i="1" s="1"/>
  <c r="AO93" i="1" s="1"/>
  <c r="AN93" i="1" s="1"/>
  <c r="AM93" i="1" s="1"/>
  <c r="AL93" i="1" s="1"/>
  <c r="BK93" i="1"/>
  <c r="BJ93" i="1" s="1"/>
  <c r="BI93" i="1" s="1"/>
  <c r="BH93" i="1" s="1"/>
  <c r="BG93" i="1" s="1"/>
  <c r="BF93" i="1" s="1"/>
  <c r="BE93" i="1" s="1"/>
  <c r="BD93" i="1" s="1"/>
  <c r="BC93" i="1" s="1"/>
  <c r="BK97" i="1"/>
  <c r="BJ97" i="1" s="1"/>
  <c r="BI97" i="1" s="1"/>
  <c r="BH97" i="1" s="1"/>
  <c r="BG97" i="1" s="1"/>
  <c r="BF97" i="1" s="1"/>
  <c r="BE97" i="1" s="1"/>
  <c r="BD97" i="1" s="1"/>
  <c r="BC97" i="1" s="1"/>
  <c r="BK94" i="1"/>
  <c r="BJ94" i="1" s="1"/>
  <c r="BI94" i="1" s="1"/>
  <c r="BH94" i="1" s="1"/>
  <c r="BG94" i="1" s="1"/>
  <c r="BF94" i="1" s="1"/>
  <c r="BE94" i="1" s="1"/>
  <c r="BD94" i="1" s="1"/>
  <c r="BC94" i="1" s="1"/>
  <c r="BK85" i="1"/>
  <c r="BJ85" i="1"/>
  <c r="BI85" i="1" s="1"/>
  <c r="BH85" i="1" s="1"/>
  <c r="BG85" i="1" s="1"/>
  <c r="BF85" i="1" s="1"/>
  <c r="BE85" i="1" s="1"/>
  <c r="BD85" i="1" s="1"/>
  <c r="BC85" i="1" s="1"/>
  <c r="BK84" i="1"/>
  <c r="BJ84" i="1" s="1"/>
  <c r="BI84" i="1" s="1"/>
  <c r="BH84" i="1" s="1"/>
  <c r="BG84" i="1" s="1"/>
  <c r="BF84" i="1" s="1"/>
  <c r="BE84" i="1" s="1"/>
  <c r="BD84" i="1" s="1"/>
  <c r="BC84" i="1" s="1"/>
  <c r="BK86" i="1"/>
  <c r="BJ86" i="1" s="1"/>
  <c r="BI86" i="1" s="1"/>
  <c r="BH86" i="1" s="1"/>
  <c r="BG86" i="1" s="1"/>
  <c r="BF86" i="1" s="1"/>
  <c r="BE86" i="1" s="1"/>
  <c r="BD86" i="1" s="1"/>
  <c r="BC86" i="1" s="1"/>
  <c r="BK22" i="1"/>
  <c r="BJ22" i="1" s="1"/>
  <c r="BI22" i="1" s="1"/>
  <c r="BH22" i="1" s="1"/>
  <c r="BG22" i="1" s="1"/>
  <c r="BF22" i="1" s="1"/>
  <c r="BE22" i="1" s="1"/>
  <c r="BD22" i="1" s="1"/>
  <c r="BC22" i="1" s="1"/>
  <c r="AC104" i="1"/>
  <c r="H104" i="1"/>
  <c r="AF104" i="1"/>
  <c r="BK100" i="1"/>
  <c r="BJ100" i="1" s="1"/>
  <c r="BI100" i="1" s="1"/>
  <c r="BH100" i="1" s="1"/>
  <c r="BG100" i="1" s="1"/>
  <c r="BF100" i="1" s="1"/>
  <c r="BE100" i="1" s="1"/>
  <c r="BD100" i="1" s="1"/>
  <c r="BC100" i="1" s="1"/>
  <c r="AT451" i="1"/>
  <c r="AS451" i="1" s="1"/>
  <c r="AR451" i="1" s="1"/>
  <c r="AQ451" i="1" s="1"/>
  <c r="AP451" i="1" s="1"/>
  <c r="AO451" i="1" s="1"/>
  <c r="AN451" i="1" s="1"/>
  <c r="AM451" i="1" s="1"/>
  <c r="AL451" i="1" s="1"/>
  <c r="AJ413" i="1"/>
  <c r="AK413" i="1"/>
  <c r="AI413" i="1"/>
  <c r="J575" i="1"/>
  <c r="AF575" i="1"/>
  <c r="AC575" i="1"/>
  <c r="G470" i="1"/>
  <c r="Z470" i="1"/>
  <c r="AU470" i="1"/>
  <c r="G358" i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Z358" i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G408" i="1"/>
  <c r="AT569" i="1"/>
  <c r="AS569" i="1" s="1"/>
  <c r="AR569" i="1" s="1"/>
  <c r="AQ569" i="1" s="1"/>
  <c r="AP569" i="1" s="1"/>
  <c r="AO569" i="1" s="1"/>
  <c r="AN569" i="1" s="1"/>
  <c r="AM569" i="1" s="1"/>
  <c r="AL569" i="1" s="1"/>
  <c r="BB8" i="1"/>
  <c r="BA8" i="1"/>
  <c r="AB151" i="1"/>
  <c r="AA151" i="1"/>
  <c r="AB67" i="1"/>
  <c r="AA67" i="1"/>
  <c r="AB481" i="1"/>
  <c r="AA481" i="1"/>
  <c r="AB250" i="1"/>
  <c r="AA250" i="1"/>
  <c r="AE156" i="1"/>
  <c r="AD156" i="1"/>
  <c r="AD214" i="1"/>
  <c r="AH462" i="1"/>
  <c r="AB462" i="1" s="1"/>
  <c r="AH533" i="1"/>
  <c r="AB533" i="1" s="1"/>
  <c r="AH610" i="1"/>
  <c r="AA610" i="1" s="1"/>
  <c r="AH264" i="1"/>
  <c r="AA264" i="1" s="1"/>
  <c r="AH545" i="1"/>
  <c r="AH310" i="1"/>
  <c r="AA310" i="1" s="1"/>
  <c r="AH564" i="1"/>
  <c r="AA564" i="1" s="1"/>
  <c r="AJ169" i="1"/>
  <c r="AK169" i="1"/>
  <c r="AI169" i="1"/>
  <c r="BK56" i="1"/>
  <c r="BJ56" i="1" s="1"/>
  <c r="BI56" i="1" s="1"/>
  <c r="BH56" i="1" s="1"/>
  <c r="BG56" i="1" s="1"/>
  <c r="BF56" i="1" s="1"/>
  <c r="BE56" i="1" s="1"/>
  <c r="BD56" i="1" s="1"/>
  <c r="BC56" i="1" s="1"/>
  <c r="AT382" i="1"/>
  <c r="AS382" i="1"/>
  <c r="AR382" i="1" s="1"/>
  <c r="AQ382" i="1" s="1"/>
  <c r="AP382" i="1" s="1"/>
  <c r="AO382" i="1" s="1"/>
  <c r="AN382" i="1" s="1"/>
  <c r="AM382" i="1" s="1"/>
  <c r="AL382" i="1" s="1"/>
  <c r="AF398" i="1"/>
  <c r="AC398" i="1"/>
  <c r="I398" i="1"/>
  <c r="BK62" i="1"/>
  <c r="BJ62" i="1" s="1"/>
  <c r="BI62" i="1" s="1"/>
  <c r="BH62" i="1" s="1"/>
  <c r="BG62" i="1" s="1"/>
  <c r="BF62" i="1" s="1"/>
  <c r="BE62" i="1" s="1"/>
  <c r="BD62" i="1" s="1"/>
  <c r="BC62" i="1" s="1"/>
  <c r="AI203" i="1"/>
  <c r="AJ203" i="1"/>
  <c r="AK203" i="1"/>
  <c r="BJ91" i="1"/>
  <c r="BI91" i="1" s="1"/>
  <c r="BH91" i="1" s="1"/>
  <c r="BG91" i="1" s="1"/>
  <c r="BF91" i="1" s="1"/>
  <c r="BE91" i="1" s="1"/>
  <c r="BD91" i="1" s="1"/>
  <c r="BC91" i="1" s="1"/>
  <c r="BK91" i="1"/>
  <c r="BK92" i="1"/>
  <c r="BJ92" i="1" s="1"/>
  <c r="BI92" i="1" s="1"/>
  <c r="BH92" i="1" s="1"/>
  <c r="BG92" i="1" s="1"/>
  <c r="BF92" i="1" s="1"/>
  <c r="BE92" i="1" s="1"/>
  <c r="BD92" i="1" s="1"/>
  <c r="BC92" i="1" s="1"/>
  <c r="BK70" i="1"/>
  <c r="BJ70" i="1" s="1"/>
  <c r="BI70" i="1" s="1"/>
  <c r="BH70" i="1" s="1"/>
  <c r="BG70" i="1" s="1"/>
  <c r="BF70" i="1" s="1"/>
  <c r="BE70" i="1" s="1"/>
  <c r="BD70" i="1" s="1"/>
  <c r="BC70" i="1" s="1"/>
  <c r="BK80" i="1"/>
  <c r="BJ80" i="1" s="1"/>
  <c r="BI80" i="1" s="1"/>
  <c r="BH80" i="1" s="1"/>
  <c r="BG80" i="1" s="1"/>
  <c r="BF80" i="1" s="1"/>
  <c r="BE80" i="1" s="1"/>
  <c r="BD80" i="1" s="1"/>
  <c r="BC80" i="1" s="1"/>
  <c r="BK81" i="1"/>
  <c r="BJ81" i="1" s="1"/>
  <c r="BI81" i="1" s="1"/>
  <c r="BH81" i="1" s="1"/>
  <c r="BG81" i="1" s="1"/>
  <c r="BF81" i="1" s="1"/>
  <c r="BE81" i="1" s="1"/>
  <c r="BD81" i="1" s="1"/>
  <c r="BC81" i="1" s="1"/>
  <c r="BK82" i="1"/>
  <c r="BJ82" i="1" s="1"/>
  <c r="BI82" i="1" s="1"/>
  <c r="BH82" i="1" s="1"/>
  <c r="BG82" i="1" s="1"/>
  <c r="BF82" i="1" s="1"/>
  <c r="BE82" i="1" s="1"/>
  <c r="BD82" i="1" s="1"/>
  <c r="BC82" i="1" s="1"/>
  <c r="BK96" i="1"/>
  <c r="BJ96" i="1" s="1"/>
  <c r="BI96" i="1" s="1"/>
  <c r="BH96" i="1" s="1"/>
  <c r="BG96" i="1" s="1"/>
  <c r="BF96" i="1" s="1"/>
  <c r="BE96" i="1" s="1"/>
  <c r="BD96" i="1" s="1"/>
  <c r="BC96" i="1" s="1"/>
  <c r="AI144" i="1"/>
  <c r="AJ144" i="1"/>
  <c r="AK144" i="1"/>
  <c r="AC375" i="1"/>
  <c r="I375" i="1"/>
  <c r="AF375" i="1"/>
  <c r="H177" i="1"/>
  <c r="AC177" i="1"/>
  <c r="AF177" i="1"/>
  <c r="BK39" i="1"/>
  <c r="BJ39" i="1" s="1"/>
  <c r="BI39" i="1" s="1"/>
  <c r="BH39" i="1" s="1"/>
  <c r="BG39" i="1" s="1"/>
  <c r="BF39" i="1" s="1"/>
  <c r="BE39" i="1" s="1"/>
  <c r="BD39" i="1" s="1"/>
  <c r="BC39" i="1" s="1"/>
  <c r="AT501" i="1"/>
  <c r="AS501" i="1" s="1"/>
  <c r="AR501" i="1" s="1"/>
  <c r="AQ501" i="1" s="1"/>
  <c r="AP501" i="1" s="1"/>
  <c r="AO501" i="1" s="1"/>
  <c r="AN501" i="1" s="1"/>
  <c r="AM501" i="1" s="1"/>
  <c r="AL501" i="1" s="1"/>
  <c r="AT424" i="1"/>
  <c r="AS424" i="1" s="1"/>
  <c r="AR424" i="1" s="1"/>
  <c r="AQ424" i="1" s="1"/>
  <c r="AP424" i="1" s="1"/>
  <c r="AO424" i="1" s="1"/>
  <c r="AN424" i="1" s="1"/>
  <c r="AM424" i="1" s="1"/>
  <c r="AL424" i="1" s="1"/>
  <c r="BB7" i="1"/>
  <c r="BA7" i="1"/>
  <c r="AB498" i="1"/>
  <c r="AA498" i="1"/>
  <c r="AB645" i="1"/>
  <c r="AA645" i="1"/>
  <c r="AB147" i="1"/>
  <c r="AA147" i="1"/>
  <c r="AA414" i="1"/>
  <c r="AB414" i="1"/>
  <c r="AB655" i="1"/>
  <c r="AA655" i="1"/>
  <c r="AE214" i="1"/>
  <c r="AH605" i="1"/>
  <c r="AA605" i="1" s="1"/>
  <c r="AK286" i="1"/>
  <c r="AI286" i="1"/>
  <c r="AH286" i="1" s="1"/>
  <c r="AA286" i="1" s="1"/>
  <c r="AE286" i="1" s="1"/>
  <c r="AJ286" i="1"/>
  <c r="BK63" i="1"/>
  <c r="BJ63" i="1" s="1"/>
  <c r="BI63" i="1" s="1"/>
  <c r="BH63" i="1" s="1"/>
  <c r="BG63" i="1" s="1"/>
  <c r="BF63" i="1" s="1"/>
  <c r="BE63" i="1" s="1"/>
  <c r="BD63" i="1" s="1"/>
  <c r="BC63" i="1" s="1"/>
  <c r="I392" i="1"/>
  <c r="AF392" i="1"/>
  <c r="AC392" i="1"/>
  <c r="AT103" i="1"/>
  <c r="AS103" i="1" s="1"/>
  <c r="AR103" i="1" s="1"/>
  <c r="AQ103" i="1" s="1"/>
  <c r="AP103" i="1" s="1"/>
  <c r="AO103" i="1" s="1"/>
  <c r="AN103" i="1" s="1"/>
  <c r="AM103" i="1" s="1"/>
  <c r="AL103" i="1" s="1"/>
  <c r="BJ30" i="1"/>
  <c r="BI30" i="1" s="1"/>
  <c r="BH30" i="1" s="1"/>
  <c r="BG30" i="1" s="1"/>
  <c r="BF30" i="1" s="1"/>
  <c r="BE30" i="1" s="1"/>
  <c r="BD30" i="1" s="1"/>
  <c r="BC30" i="1" s="1"/>
  <c r="BK30" i="1"/>
  <c r="BK66" i="1"/>
  <c r="BJ66" i="1" s="1"/>
  <c r="BI66" i="1" s="1"/>
  <c r="BH66" i="1" s="1"/>
  <c r="BG66" i="1" s="1"/>
  <c r="BF66" i="1" s="1"/>
  <c r="BE66" i="1" s="1"/>
  <c r="BD66" i="1" s="1"/>
  <c r="BC66" i="1" s="1"/>
  <c r="AT433" i="1"/>
  <c r="AS433" i="1" s="1"/>
  <c r="AR433" i="1" s="1"/>
  <c r="AQ433" i="1" s="1"/>
  <c r="AP433" i="1" s="1"/>
  <c r="AO433" i="1" s="1"/>
  <c r="AN433" i="1" s="1"/>
  <c r="AM433" i="1" s="1"/>
  <c r="AL433" i="1" s="1"/>
  <c r="BK42" i="1"/>
  <c r="BJ42" i="1" s="1"/>
  <c r="BI42" i="1" s="1"/>
  <c r="BH42" i="1" s="1"/>
  <c r="BG42" i="1" s="1"/>
  <c r="BF42" i="1" s="1"/>
  <c r="BE42" i="1" s="1"/>
  <c r="BD42" i="1" s="1"/>
  <c r="BC42" i="1" s="1"/>
  <c r="AF223" i="1"/>
  <c r="H223" i="1"/>
  <c r="AC223" i="1"/>
  <c r="AC93" i="1"/>
  <c r="AF93" i="1"/>
  <c r="H93" i="1"/>
  <c r="BK89" i="1"/>
  <c r="BJ89" i="1"/>
  <c r="BI89" i="1" s="1"/>
  <c r="BH89" i="1" s="1"/>
  <c r="BG89" i="1" s="1"/>
  <c r="BF89" i="1" s="1"/>
  <c r="BE89" i="1" s="1"/>
  <c r="BD89" i="1" s="1"/>
  <c r="BC89" i="1" s="1"/>
  <c r="BK90" i="1"/>
  <c r="BJ90" i="1" s="1"/>
  <c r="BI90" i="1" s="1"/>
  <c r="BH90" i="1" s="1"/>
  <c r="BG90" i="1" s="1"/>
  <c r="BF90" i="1" s="1"/>
  <c r="BE90" i="1" s="1"/>
  <c r="BD90" i="1" s="1"/>
  <c r="BC90" i="1" s="1"/>
  <c r="BK50" i="1"/>
  <c r="BJ50" i="1" s="1"/>
  <c r="BI50" i="1" s="1"/>
  <c r="BH50" i="1" s="1"/>
  <c r="BG50" i="1" s="1"/>
  <c r="BF50" i="1" s="1"/>
  <c r="BE50" i="1" s="1"/>
  <c r="BD50" i="1" s="1"/>
  <c r="BC50" i="1" s="1"/>
  <c r="BK79" i="1"/>
  <c r="BJ79" i="1" s="1"/>
  <c r="BI79" i="1" s="1"/>
  <c r="BH79" i="1" s="1"/>
  <c r="BG79" i="1" s="1"/>
  <c r="BF79" i="1" s="1"/>
  <c r="BE79" i="1" s="1"/>
  <c r="BD79" i="1" s="1"/>
  <c r="BC79" i="1" s="1"/>
  <c r="BK76" i="1"/>
  <c r="BJ76" i="1"/>
  <c r="BI76" i="1" s="1"/>
  <c r="BH76" i="1" s="1"/>
  <c r="BG76" i="1" s="1"/>
  <c r="BF76" i="1" s="1"/>
  <c r="BE76" i="1" s="1"/>
  <c r="BD76" i="1" s="1"/>
  <c r="BC76" i="1" s="1"/>
  <c r="BK64" i="1"/>
  <c r="BJ64" i="1" s="1"/>
  <c r="BI64" i="1" s="1"/>
  <c r="BH64" i="1" s="1"/>
  <c r="BG64" i="1" s="1"/>
  <c r="BF64" i="1" s="1"/>
  <c r="BE64" i="1" s="1"/>
  <c r="BD64" i="1" s="1"/>
  <c r="BC64" i="1" s="1"/>
  <c r="BK72" i="1"/>
  <c r="BJ72" i="1" s="1"/>
  <c r="BI72" i="1" s="1"/>
  <c r="BH72" i="1" s="1"/>
  <c r="BG72" i="1" s="1"/>
  <c r="BF72" i="1" s="1"/>
  <c r="BE72" i="1" s="1"/>
  <c r="BD72" i="1" s="1"/>
  <c r="BC72" i="1" s="1"/>
  <c r="AT181" i="1"/>
  <c r="AS181" i="1" s="1"/>
  <c r="AR181" i="1" s="1"/>
  <c r="AQ181" i="1" s="1"/>
  <c r="AP181" i="1" s="1"/>
  <c r="AO181" i="1" s="1"/>
  <c r="AN181" i="1" s="1"/>
  <c r="AM181" i="1" s="1"/>
  <c r="AL181" i="1" s="1"/>
  <c r="BK17" i="1"/>
  <c r="BJ17" i="1" s="1"/>
  <c r="BI17" i="1" s="1"/>
  <c r="BH17" i="1" s="1"/>
  <c r="BG17" i="1" s="1"/>
  <c r="BF17" i="1" s="1"/>
  <c r="BE17" i="1" s="1"/>
  <c r="BD17" i="1" s="1"/>
  <c r="BC17" i="1" s="1"/>
  <c r="BA35" i="1"/>
  <c r="BB35" i="1"/>
  <c r="AC208" i="1"/>
  <c r="H208" i="1"/>
  <c r="AF208" i="1"/>
  <c r="AT161" i="1"/>
  <c r="AS161" i="1" s="1"/>
  <c r="AR161" i="1" s="1"/>
  <c r="AQ161" i="1" s="1"/>
  <c r="AP161" i="1" s="1"/>
  <c r="AO161" i="1" s="1"/>
  <c r="AN161" i="1" s="1"/>
  <c r="AM161" i="1" s="1"/>
  <c r="AL161" i="1" s="1"/>
  <c r="AT593" i="1"/>
  <c r="AS593" i="1" s="1"/>
  <c r="AR593" i="1" s="1"/>
  <c r="AQ593" i="1" s="1"/>
  <c r="AP593" i="1" s="1"/>
  <c r="AO593" i="1" s="1"/>
  <c r="AN593" i="1" s="1"/>
  <c r="AM593" i="1" s="1"/>
  <c r="AL593" i="1" s="1"/>
  <c r="AU483" i="1"/>
  <c r="G483" i="1"/>
  <c r="Z483" i="1"/>
  <c r="AF540" i="1"/>
  <c r="I540" i="1"/>
  <c r="AC540" i="1"/>
  <c r="AF641" i="1"/>
  <c r="K641" i="1"/>
  <c r="Z385" i="1"/>
  <c r="G385" i="1"/>
  <c r="AU385" i="1"/>
  <c r="AT385" i="1" s="1"/>
  <c r="AS385" i="1" s="1"/>
  <c r="AR385" i="1" s="1"/>
  <c r="AQ385" i="1" s="1"/>
  <c r="AP385" i="1" s="1"/>
  <c r="AO385" i="1" s="1"/>
  <c r="AN385" i="1" s="1"/>
  <c r="AM385" i="1" s="1"/>
  <c r="AL385" i="1" s="1"/>
  <c r="Z604" i="1"/>
  <c r="G604" i="1"/>
  <c r="AU604" i="1"/>
  <c r="AB278" i="1"/>
  <c r="AA278" i="1"/>
  <c r="AB68" i="1"/>
  <c r="AA68" i="1"/>
  <c r="AA196" i="1"/>
  <c r="AB196" i="1"/>
  <c r="AB322" i="1"/>
  <c r="AA322" i="1"/>
  <c r="AD666" i="1"/>
  <c r="AE666" i="1"/>
  <c r="AE217" i="1"/>
  <c r="AD217" i="1"/>
  <c r="AA283" i="1"/>
  <c r="AB283" i="1"/>
  <c r="AH425" i="1"/>
  <c r="AB425" i="1" s="1"/>
  <c r="AH198" i="1"/>
  <c r="AA198" i="1" s="1"/>
  <c r="AH362" i="1"/>
  <c r="AT434" i="1"/>
  <c r="AS434" i="1" s="1"/>
  <c r="AR434" i="1" s="1"/>
  <c r="AQ434" i="1" s="1"/>
  <c r="AP434" i="1" s="1"/>
  <c r="AO434" i="1" s="1"/>
  <c r="AN434" i="1" s="1"/>
  <c r="AM434" i="1" s="1"/>
  <c r="AL434" i="1" s="1"/>
  <c r="H29" i="1"/>
  <c r="AC29" i="1"/>
  <c r="AF29" i="1"/>
  <c r="BK67" i="1"/>
  <c r="BJ67" i="1" s="1"/>
  <c r="BI67" i="1" s="1"/>
  <c r="BH67" i="1" s="1"/>
  <c r="BG67" i="1" s="1"/>
  <c r="BF67" i="1" s="1"/>
  <c r="BE67" i="1" s="1"/>
  <c r="BD67" i="1" s="1"/>
  <c r="BC67" i="1" s="1"/>
  <c r="AC396" i="1"/>
  <c r="I396" i="1"/>
  <c r="AF396" i="1"/>
  <c r="AT162" i="1"/>
  <c r="AS162" i="1" s="1"/>
  <c r="AR162" i="1" s="1"/>
  <c r="AQ162" i="1" s="1"/>
  <c r="AP162" i="1" s="1"/>
  <c r="AO162" i="1" s="1"/>
  <c r="AN162" i="1" s="1"/>
  <c r="AM162" i="1" s="1"/>
  <c r="AL162" i="1" s="1"/>
  <c r="BK37" i="1"/>
  <c r="BJ37" i="1" s="1"/>
  <c r="BI37" i="1" s="1"/>
  <c r="BH37" i="1" s="1"/>
  <c r="BG37" i="1" s="1"/>
  <c r="BF37" i="1" s="1"/>
  <c r="BE37" i="1" s="1"/>
  <c r="BD37" i="1" s="1"/>
  <c r="BC37" i="1" s="1"/>
  <c r="BK47" i="1"/>
  <c r="BJ47" i="1" s="1"/>
  <c r="BI47" i="1" s="1"/>
  <c r="BH47" i="1" s="1"/>
  <c r="BG47" i="1" s="1"/>
  <c r="BF47" i="1" s="1"/>
  <c r="BE47" i="1" s="1"/>
  <c r="BD47" i="1" s="1"/>
  <c r="BC47" i="1" s="1"/>
  <c r="BK87" i="1"/>
  <c r="BJ87" i="1" s="1"/>
  <c r="BI87" i="1" s="1"/>
  <c r="BH87" i="1" s="1"/>
  <c r="BG87" i="1" s="1"/>
  <c r="BF87" i="1" s="1"/>
  <c r="BE87" i="1" s="1"/>
  <c r="BD87" i="1" s="1"/>
  <c r="BC87" i="1" s="1"/>
  <c r="BK88" i="1"/>
  <c r="BJ88" i="1" s="1"/>
  <c r="BI88" i="1" s="1"/>
  <c r="BH88" i="1" s="1"/>
  <c r="BG88" i="1" s="1"/>
  <c r="BF88" i="1" s="1"/>
  <c r="BE88" i="1" s="1"/>
  <c r="BD88" i="1" s="1"/>
  <c r="BC88" i="1" s="1"/>
  <c r="BK49" i="1"/>
  <c r="BJ49" i="1" s="1"/>
  <c r="BI49" i="1" s="1"/>
  <c r="BH49" i="1" s="1"/>
  <c r="BG49" i="1" s="1"/>
  <c r="BF49" i="1" s="1"/>
  <c r="BE49" i="1" s="1"/>
  <c r="BD49" i="1" s="1"/>
  <c r="BC49" i="1" s="1"/>
  <c r="BK59" i="1"/>
  <c r="BJ59" i="1" s="1"/>
  <c r="BI59" i="1" s="1"/>
  <c r="BH59" i="1" s="1"/>
  <c r="BG59" i="1" s="1"/>
  <c r="BF59" i="1" s="1"/>
  <c r="BE59" i="1" s="1"/>
  <c r="BD59" i="1" s="1"/>
  <c r="BC59" i="1" s="1"/>
  <c r="BK75" i="1"/>
  <c r="BJ75" i="1" s="1"/>
  <c r="BI75" i="1" s="1"/>
  <c r="BH75" i="1" s="1"/>
  <c r="BG75" i="1" s="1"/>
  <c r="BF75" i="1" s="1"/>
  <c r="BE75" i="1" s="1"/>
  <c r="BD75" i="1" s="1"/>
  <c r="BC75" i="1" s="1"/>
  <c r="BK60" i="1"/>
  <c r="BJ60" i="1" s="1"/>
  <c r="BI60" i="1" s="1"/>
  <c r="BH60" i="1" s="1"/>
  <c r="BG60" i="1" s="1"/>
  <c r="BF60" i="1" s="1"/>
  <c r="BE60" i="1" s="1"/>
  <c r="BD60" i="1" s="1"/>
  <c r="BC60" i="1" s="1"/>
  <c r="BK68" i="1"/>
  <c r="BJ68" i="1" s="1"/>
  <c r="BI68" i="1" s="1"/>
  <c r="BH68" i="1" s="1"/>
  <c r="BG68" i="1" s="1"/>
  <c r="BF68" i="1" s="1"/>
  <c r="BE68" i="1" s="1"/>
  <c r="BD68" i="1" s="1"/>
  <c r="BC68" i="1" s="1"/>
  <c r="AF399" i="1"/>
  <c r="AC399" i="1"/>
  <c r="J399" i="1"/>
  <c r="AB399" i="1"/>
  <c r="AD399" i="1"/>
  <c r="AE399" i="1"/>
  <c r="AT26" i="1"/>
  <c r="AS26" i="1" s="1"/>
  <c r="AR26" i="1" s="1"/>
  <c r="AQ26" i="1" s="1"/>
  <c r="AP26" i="1" s="1"/>
  <c r="AO26" i="1" s="1"/>
  <c r="AN26" i="1" s="1"/>
  <c r="AM26" i="1" s="1"/>
  <c r="AL26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T206" i="1"/>
  <c r="AS206" i="1" s="1"/>
  <c r="AR206" i="1" s="1"/>
  <c r="AQ206" i="1" s="1"/>
  <c r="AP206" i="1" s="1"/>
  <c r="AO206" i="1" s="1"/>
  <c r="AN206" i="1" s="1"/>
  <c r="AM206" i="1" s="1"/>
  <c r="AL206" i="1" s="1"/>
  <c r="AC565" i="1"/>
  <c r="I565" i="1"/>
  <c r="AF565" i="1"/>
  <c r="AT540" i="1"/>
  <c r="AS540" i="1" s="1"/>
  <c r="AR540" i="1" s="1"/>
  <c r="AQ540" i="1" s="1"/>
  <c r="AP540" i="1" s="1"/>
  <c r="AO540" i="1" s="1"/>
  <c r="AN540" i="1" s="1"/>
  <c r="AM540" i="1" s="1"/>
  <c r="AL540" i="1" s="1"/>
  <c r="AF424" i="1"/>
  <c r="AC424" i="1"/>
  <c r="J424" i="1"/>
  <c r="AU504" i="1"/>
  <c r="AT504" i="1" s="1"/>
  <c r="AS504" i="1" s="1"/>
  <c r="AR504" i="1" s="1"/>
  <c r="AQ504" i="1" s="1"/>
  <c r="AP504" i="1" s="1"/>
  <c r="AO504" i="1" s="1"/>
  <c r="AN504" i="1" s="1"/>
  <c r="AM504" i="1" s="1"/>
  <c r="AL504" i="1" s="1"/>
  <c r="G504" i="1"/>
  <c r="AB269" i="1"/>
  <c r="AA269" i="1"/>
  <c r="AB624" i="1"/>
  <c r="AA624" i="1"/>
  <c r="AA135" i="1"/>
  <c r="AB135" i="1"/>
  <c r="AB366" i="1"/>
  <c r="AA366" i="1"/>
  <c r="AB543" i="1"/>
  <c r="AA543" i="1"/>
  <c r="AA672" i="1"/>
  <c r="AB672" i="1"/>
  <c r="AA596" i="1"/>
  <c r="AB596" i="1"/>
  <c r="AE275" i="1"/>
  <c r="AD275" i="1"/>
  <c r="AI448" i="1"/>
  <c r="AH448" i="1" s="1"/>
  <c r="AA448" i="1" s="1"/>
  <c r="AE448" i="1" s="1"/>
  <c r="AJ448" i="1"/>
  <c r="AK448" i="1"/>
  <c r="BK38" i="1"/>
  <c r="BJ38" i="1" s="1"/>
  <c r="BI38" i="1" s="1"/>
  <c r="BH38" i="1" s="1"/>
  <c r="BG38" i="1" s="1"/>
  <c r="BF38" i="1" s="1"/>
  <c r="BE38" i="1" s="1"/>
  <c r="BD38" i="1" s="1"/>
  <c r="BC38" i="1" s="1"/>
  <c r="AT211" i="1"/>
  <c r="AS211" i="1" s="1"/>
  <c r="AR211" i="1" s="1"/>
  <c r="AQ211" i="1" s="1"/>
  <c r="AP211" i="1" s="1"/>
  <c r="AO211" i="1" s="1"/>
  <c r="AN211" i="1" s="1"/>
  <c r="AM211" i="1" s="1"/>
  <c r="AL211" i="1" s="1"/>
  <c r="AN357" i="1"/>
  <c r="AM357" i="1" s="1"/>
  <c r="AL357" i="1" s="1"/>
  <c r="AT357" i="1"/>
  <c r="AS357" i="1" s="1"/>
  <c r="AR357" i="1" s="1"/>
  <c r="AQ357" i="1" s="1"/>
  <c r="AP357" i="1" s="1"/>
  <c r="AO357" i="1" s="1"/>
  <c r="AT398" i="1"/>
  <c r="AS398" i="1" s="1"/>
  <c r="AR398" i="1" s="1"/>
  <c r="AQ398" i="1" s="1"/>
  <c r="AP398" i="1" s="1"/>
  <c r="AO398" i="1" s="1"/>
  <c r="AN398" i="1" s="1"/>
  <c r="AM398" i="1" s="1"/>
  <c r="AL398" i="1" s="1"/>
  <c r="BK83" i="1"/>
  <c r="BJ83" i="1" s="1"/>
  <c r="BI83" i="1" s="1"/>
  <c r="BH83" i="1" s="1"/>
  <c r="BG83" i="1" s="1"/>
  <c r="BF83" i="1" s="1"/>
  <c r="BE83" i="1" s="1"/>
  <c r="BD83" i="1" s="1"/>
  <c r="BC83" i="1" s="1"/>
  <c r="BK78" i="1"/>
  <c r="BJ78" i="1" s="1"/>
  <c r="BI78" i="1" s="1"/>
  <c r="BH78" i="1" s="1"/>
  <c r="BG78" i="1" s="1"/>
  <c r="BF78" i="1" s="1"/>
  <c r="BE78" i="1" s="1"/>
  <c r="BD78" i="1" s="1"/>
  <c r="BC78" i="1" s="1"/>
  <c r="BK40" i="1"/>
  <c r="BJ40" i="1"/>
  <c r="BI40" i="1" s="1"/>
  <c r="BH40" i="1" s="1"/>
  <c r="BG40" i="1" s="1"/>
  <c r="BF40" i="1" s="1"/>
  <c r="BE40" i="1" s="1"/>
  <c r="BD40" i="1" s="1"/>
  <c r="BC40" i="1" s="1"/>
  <c r="BK43" i="1"/>
  <c r="BJ43" i="1" s="1"/>
  <c r="BI43" i="1" s="1"/>
  <c r="BH43" i="1" s="1"/>
  <c r="BG43" i="1" s="1"/>
  <c r="BF43" i="1" s="1"/>
  <c r="BE43" i="1" s="1"/>
  <c r="BD43" i="1" s="1"/>
  <c r="BC43" i="1" s="1"/>
  <c r="AK390" i="1"/>
  <c r="AI390" i="1"/>
  <c r="AJ390" i="1"/>
  <c r="BK57" i="1"/>
  <c r="BJ57" i="1" s="1"/>
  <c r="BI57" i="1" s="1"/>
  <c r="BH57" i="1" s="1"/>
  <c r="BG57" i="1" s="1"/>
  <c r="BF57" i="1" s="1"/>
  <c r="BE57" i="1" s="1"/>
  <c r="BD57" i="1" s="1"/>
  <c r="BC57" i="1" s="1"/>
  <c r="BK53" i="1"/>
  <c r="BJ53" i="1" s="1"/>
  <c r="BI53" i="1" s="1"/>
  <c r="BH53" i="1" s="1"/>
  <c r="BG53" i="1" s="1"/>
  <c r="BF53" i="1" s="1"/>
  <c r="BE53" i="1" s="1"/>
  <c r="BD53" i="1" s="1"/>
  <c r="BC53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K89" i="1"/>
  <c r="AJ89" i="1"/>
  <c r="AI89" i="1"/>
  <c r="AT222" i="1"/>
  <c r="AS222" i="1" s="1"/>
  <c r="AR222" i="1" s="1"/>
  <c r="AQ222" i="1" s="1"/>
  <c r="AP222" i="1" s="1"/>
  <c r="AO222" i="1" s="1"/>
  <c r="AN222" i="1" s="1"/>
  <c r="AM222" i="1" s="1"/>
  <c r="AL222" i="1" s="1"/>
  <c r="AT216" i="1"/>
  <c r="AS216" i="1" s="1"/>
  <c r="AR216" i="1" s="1"/>
  <c r="AQ216" i="1" s="1"/>
  <c r="AP216" i="1" s="1"/>
  <c r="AO216" i="1" s="1"/>
  <c r="AN216" i="1" s="1"/>
  <c r="AM216" i="1" s="1"/>
  <c r="AL216" i="1" s="1"/>
  <c r="AT565" i="1"/>
  <c r="AS565" i="1" s="1"/>
  <c r="AR565" i="1" s="1"/>
  <c r="AQ565" i="1" s="1"/>
  <c r="AP565" i="1" s="1"/>
  <c r="AO565" i="1" s="1"/>
  <c r="AN565" i="1" s="1"/>
  <c r="AM565" i="1" s="1"/>
  <c r="AL565" i="1" s="1"/>
  <c r="AT488" i="1"/>
  <c r="AS488" i="1" s="1"/>
  <c r="AR488" i="1" s="1"/>
  <c r="AQ488" i="1" s="1"/>
  <c r="AP488" i="1" s="1"/>
  <c r="AO488" i="1" s="1"/>
  <c r="AN488" i="1" s="1"/>
  <c r="AM488" i="1" s="1"/>
  <c r="AL488" i="1" s="1"/>
  <c r="Z502" i="1"/>
  <c r="AU502" i="1"/>
  <c r="G502" i="1"/>
  <c r="AF536" i="1"/>
  <c r="AC536" i="1"/>
  <c r="J536" i="1"/>
  <c r="Z639" i="1"/>
  <c r="AU639" i="1"/>
  <c r="AT639" i="1" s="1"/>
  <c r="AS639" i="1" s="1"/>
  <c r="AR639" i="1" s="1"/>
  <c r="AQ639" i="1" s="1"/>
  <c r="AP639" i="1" s="1"/>
  <c r="AO639" i="1" s="1"/>
  <c r="AN639" i="1" s="1"/>
  <c r="AM639" i="1" s="1"/>
  <c r="AL639" i="1" s="1"/>
  <c r="AB233" i="1"/>
  <c r="AA233" i="1"/>
  <c r="AB246" i="1"/>
  <c r="AA246" i="1"/>
  <c r="AB32" i="1"/>
  <c r="AA32" i="1"/>
  <c r="AA260" i="1"/>
  <c r="AB260" i="1"/>
  <c r="AB290" i="1"/>
  <c r="AA290" i="1"/>
  <c r="AH485" i="1"/>
  <c r="AH586" i="1"/>
  <c r="AA586" i="1" s="1"/>
  <c r="AH489" i="1"/>
  <c r="AB489" i="1" s="1"/>
  <c r="AH332" i="1"/>
  <c r="AB332" i="1" s="1"/>
  <c r="AH230" i="1"/>
  <c r="AA230" i="1" s="1"/>
  <c r="AH225" i="1"/>
  <c r="AA225" i="1" s="1"/>
  <c r="AT219" i="1"/>
  <c r="AS219" i="1"/>
  <c r="AR219" i="1" s="1"/>
  <c r="AQ219" i="1" s="1"/>
  <c r="AP219" i="1" s="1"/>
  <c r="AO219" i="1" s="1"/>
  <c r="AN219" i="1" s="1"/>
  <c r="AM219" i="1" s="1"/>
  <c r="AL219" i="1" s="1"/>
  <c r="BK25" i="1"/>
  <c r="BJ25" i="1"/>
  <c r="BI25" i="1" s="1"/>
  <c r="BH25" i="1" s="1"/>
  <c r="BG25" i="1" s="1"/>
  <c r="BF25" i="1" s="1"/>
  <c r="BE25" i="1" s="1"/>
  <c r="BD25" i="1" s="1"/>
  <c r="BC25" i="1" s="1"/>
  <c r="AK189" i="1"/>
  <c r="AJ189" i="1"/>
  <c r="AI189" i="1"/>
  <c r="BJ54" i="1"/>
  <c r="BI54" i="1" s="1"/>
  <c r="BH54" i="1" s="1"/>
  <c r="BG54" i="1" s="1"/>
  <c r="BF54" i="1" s="1"/>
  <c r="BE54" i="1" s="1"/>
  <c r="BD54" i="1" s="1"/>
  <c r="BC54" i="1" s="1"/>
  <c r="BK54" i="1"/>
  <c r="AT441" i="1"/>
  <c r="AS441" i="1" s="1"/>
  <c r="AR441" i="1"/>
  <c r="AQ441" i="1" s="1"/>
  <c r="AP441" i="1" s="1"/>
  <c r="AO441" i="1" s="1"/>
  <c r="AN441" i="1" s="1"/>
  <c r="AM441" i="1" s="1"/>
  <c r="AL441" i="1" s="1"/>
  <c r="AJ173" i="1"/>
  <c r="AK173" i="1"/>
  <c r="AI173" i="1"/>
  <c r="BK73" i="1"/>
  <c r="BJ73" i="1" s="1"/>
  <c r="BI73" i="1" s="1"/>
  <c r="BH73" i="1" s="1"/>
  <c r="BG73" i="1" s="1"/>
  <c r="BF73" i="1" s="1"/>
  <c r="BE73" i="1" s="1"/>
  <c r="BD73" i="1" s="1"/>
  <c r="BC73" i="1" s="1"/>
  <c r="BK77" i="1"/>
  <c r="BJ77" i="1" s="1"/>
  <c r="BI77" i="1" s="1"/>
  <c r="BH77" i="1" s="1"/>
  <c r="BG77" i="1" s="1"/>
  <c r="BF77" i="1" s="1"/>
  <c r="BE77" i="1" s="1"/>
  <c r="BD77" i="1" s="1"/>
  <c r="BC77" i="1" s="1"/>
  <c r="BK34" i="1"/>
  <c r="BJ34" i="1" s="1"/>
  <c r="BI34" i="1" s="1"/>
  <c r="BH34" i="1" s="1"/>
  <c r="BG34" i="1" s="1"/>
  <c r="BF34" i="1" s="1"/>
  <c r="BE34" i="1" s="1"/>
  <c r="BD34" i="1" s="1"/>
  <c r="BC34" i="1" s="1"/>
  <c r="BK31" i="1"/>
  <c r="BJ31" i="1" s="1"/>
  <c r="BI31" i="1" s="1"/>
  <c r="BH31" i="1" s="1"/>
  <c r="BG31" i="1" s="1"/>
  <c r="BF31" i="1" s="1"/>
  <c r="BE31" i="1" s="1"/>
  <c r="BD31" i="1" s="1"/>
  <c r="BC31" i="1" s="1"/>
  <c r="AK223" i="1"/>
  <c r="AI223" i="1"/>
  <c r="AJ223" i="1"/>
  <c r="BK46" i="1"/>
  <c r="BJ46" i="1" s="1"/>
  <c r="BI46" i="1" s="1"/>
  <c r="BH46" i="1" s="1"/>
  <c r="BG46" i="1" s="1"/>
  <c r="BF46" i="1" s="1"/>
  <c r="BE46" i="1" s="1"/>
  <c r="BD46" i="1" s="1"/>
  <c r="BC46" i="1" s="1"/>
  <c r="BK44" i="1"/>
  <c r="BJ44" i="1" s="1"/>
  <c r="BI44" i="1" s="1"/>
  <c r="BH44" i="1" s="1"/>
  <c r="BG44" i="1" s="1"/>
  <c r="BF44" i="1" s="1"/>
  <c r="BE44" i="1" s="1"/>
  <c r="BD44" i="1" s="1"/>
  <c r="BC44" i="1" s="1"/>
  <c r="AK91" i="1"/>
  <c r="AI91" i="1"/>
  <c r="AJ91" i="1"/>
  <c r="AU449" i="1"/>
  <c r="AT449" i="1" s="1"/>
  <c r="AS449" i="1" s="1"/>
  <c r="AR449" i="1" s="1"/>
  <c r="AQ449" i="1" s="1"/>
  <c r="AP449" i="1" s="1"/>
  <c r="AO449" i="1" s="1"/>
  <c r="AN449" i="1" s="1"/>
  <c r="AM449" i="1" s="1"/>
  <c r="AL449" i="1" s="1"/>
  <c r="Z449" i="1"/>
  <c r="G449" i="1"/>
  <c r="AB74" i="1"/>
  <c r="AA74" i="1"/>
  <c r="AB490" i="1"/>
  <c r="AA490" i="1"/>
  <c r="AA347" i="1"/>
  <c r="AB347" i="1"/>
  <c r="AE334" i="1"/>
  <c r="AD334" i="1"/>
  <c r="AH164" i="1"/>
  <c r="AB164" i="1" s="1"/>
  <c r="AH274" i="1"/>
  <c r="AA274" i="1" s="1"/>
  <c r="AT243" i="1"/>
  <c r="AS243" i="1" s="1"/>
  <c r="AR243" i="1" s="1"/>
  <c r="AQ243" i="1" s="1"/>
  <c r="AP243" i="1" s="1"/>
  <c r="AO243" i="1" s="1"/>
  <c r="AN243" i="1" s="1"/>
  <c r="AM243" i="1" s="1"/>
  <c r="AL243" i="1" s="1"/>
  <c r="AI224" i="1"/>
  <c r="AK224" i="1"/>
  <c r="AJ224" i="1"/>
  <c r="BK27" i="1"/>
  <c r="BJ27" i="1" s="1"/>
  <c r="BI27" i="1" s="1"/>
  <c r="BH27" i="1" s="1"/>
  <c r="BG27" i="1" s="1"/>
  <c r="BF27" i="1" s="1"/>
  <c r="BE27" i="1" s="1"/>
  <c r="BD27" i="1" s="1"/>
  <c r="BC27" i="1" s="1"/>
  <c r="BK48" i="1"/>
  <c r="BJ48" i="1" s="1"/>
  <c r="BI48" i="1" s="1"/>
  <c r="BH48" i="1" s="1"/>
  <c r="BG48" i="1" s="1"/>
  <c r="BF48" i="1" s="1"/>
  <c r="BE48" i="1" s="1"/>
  <c r="BD48" i="1" s="1"/>
  <c r="BC48" i="1" s="1"/>
  <c r="BK29" i="1"/>
  <c r="BJ29" i="1" s="1"/>
  <c r="BI29" i="1" s="1"/>
  <c r="BH29" i="1" s="1"/>
  <c r="BG29" i="1" s="1"/>
  <c r="BF29" i="1" s="1"/>
  <c r="BE29" i="1" s="1"/>
  <c r="BD29" i="1" s="1"/>
  <c r="BC29" i="1" s="1"/>
  <c r="BK69" i="1"/>
  <c r="BJ69" i="1"/>
  <c r="BI69" i="1" s="1"/>
  <c r="BH69" i="1" s="1"/>
  <c r="BG69" i="1" s="1"/>
  <c r="BF69" i="1" s="1"/>
  <c r="BE69" i="1" s="1"/>
  <c r="BD69" i="1" s="1"/>
  <c r="BC69" i="1" s="1"/>
  <c r="BK74" i="1"/>
  <c r="BJ74" i="1" s="1"/>
  <c r="BI74" i="1" s="1"/>
  <c r="BH74" i="1" s="1"/>
  <c r="BG74" i="1" s="1"/>
  <c r="BF74" i="1" s="1"/>
  <c r="BE74" i="1" s="1"/>
  <c r="BD74" i="1" s="1"/>
  <c r="BC74" i="1" s="1"/>
  <c r="AI145" i="1"/>
  <c r="AH145" i="1" s="1"/>
  <c r="AA145" i="1" s="1"/>
  <c r="AK145" i="1"/>
  <c r="AJ145" i="1"/>
  <c r="BK102" i="1"/>
  <c r="BJ102" i="1" s="1"/>
  <c r="BI102" i="1" s="1"/>
  <c r="BH102" i="1" s="1"/>
  <c r="BG102" i="1" s="1"/>
  <c r="BF102" i="1" s="1"/>
  <c r="BE102" i="1" s="1"/>
  <c r="BD102" i="1" s="1"/>
  <c r="BC102" i="1" s="1"/>
  <c r="AT192" i="1"/>
  <c r="AS192" i="1" s="1"/>
  <c r="AR192" i="1" s="1"/>
  <c r="AQ192" i="1" s="1"/>
  <c r="AP192" i="1" s="1"/>
  <c r="AO192" i="1" s="1"/>
  <c r="AN192" i="1" s="1"/>
  <c r="AM192" i="1" s="1"/>
  <c r="AL192" i="1" s="1"/>
  <c r="BK45" i="1"/>
  <c r="BJ45" i="1"/>
  <c r="BI45" i="1" s="1"/>
  <c r="BH45" i="1" s="1"/>
  <c r="BG45" i="1" s="1"/>
  <c r="BF45" i="1" s="1"/>
  <c r="BE45" i="1" s="1"/>
  <c r="BD45" i="1" s="1"/>
  <c r="BC45" i="1" s="1"/>
  <c r="AT104" i="1"/>
  <c r="AS104" i="1" s="1"/>
  <c r="AR104" i="1" s="1"/>
  <c r="AQ104" i="1" s="1"/>
  <c r="AP104" i="1" s="1"/>
  <c r="AO104" i="1" s="1"/>
  <c r="AN104" i="1" s="1"/>
  <c r="AM104" i="1" s="1"/>
  <c r="AL104" i="1" s="1"/>
  <c r="BK36" i="1"/>
  <c r="BJ36" i="1" s="1"/>
  <c r="BI36" i="1" s="1"/>
  <c r="BH36" i="1" s="1"/>
  <c r="BG36" i="1" s="1"/>
  <c r="BF36" i="1" s="1"/>
  <c r="BE36" i="1" s="1"/>
  <c r="BD36" i="1" s="1"/>
  <c r="BC36" i="1" s="1"/>
  <c r="AT232" i="1"/>
  <c r="AS232" i="1" s="1"/>
  <c r="AR232" i="1" s="1"/>
  <c r="AQ232" i="1" s="1"/>
  <c r="AP232" i="1" s="1"/>
  <c r="AO232" i="1" s="1"/>
  <c r="AN232" i="1" s="1"/>
  <c r="AM232" i="1" s="1"/>
  <c r="AL232" i="1" s="1"/>
  <c r="AC89" i="1"/>
  <c r="H89" i="1"/>
  <c r="AF89" i="1"/>
  <c r="AF222" i="1"/>
  <c r="AC222" i="1"/>
  <c r="H222" i="1"/>
  <c r="H285" i="1"/>
  <c r="AF285" i="1"/>
  <c r="AC285" i="1"/>
  <c r="AF653" i="1"/>
  <c r="K653" i="1"/>
  <c r="AC653" i="1"/>
  <c r="AF513" i="1"/>
  <c r="AC513" i="1"/>
  <c r="I513" i="1"/>
  <c r="AB513" i="1"/>
  <c r="G326" i="1"/>
  <c r="AU326" i="1"/>
  <c r="Z326" i="1"/>
  <c r="AF458" i="1"/>
  <c r="AC458" i="1"/>
  <c r="I458" i="1"/>
  <c r="AA77" i="1"/>
  <c r="AB77" i="1"/>
  <c r="AB503" i="1"/>
  <c r="AA503" i="1"/>
  <c r="AE218" i="1"/>
  <c r="AD218" i="1"/>
  <c r="AJ29" i="1"/>
  <c r="AI29" i="1"/>
  <c r="AK29" i="1"/>
  <c r="AI54" i="1"/>
  <c r="AK54" i="1"/>
  <c r="AJ54" i="1"/>
  <c r="AJ83" i="1"/>
  <c r="AK83" i="1"/>
  <c r="AI83" i="1"/>
  <c r="AH83" i="1" s="1"/>
  <c r="AI123" i="1"/>
  <c r="AK123" i="1"/>
  <c r="AJ123" i="1"/>
  <c r="AA452" i="1"/>
  <c r="AB452" i="1"/>
  <c r="AJ633" i="1"/>
  <c r="AI633" i="1"/>
  <c r="AH633" i="1" s="1"/>
  <c r="AA633" i="1" s="1"/>
  <c r="AE633" i="1" s="1"/>
  <c r="AK633" i="1"/>
  <c r="AI46" i="1"/>
  <c r="AJ46" i="1"/>
  <c r="AK46" i="1"/>
  <c r="AJ72" i="1"/>
  <c r="AK72" i="1"/>
  <c r="AI72" i="1"/>
  <c r="AI609" i="1"/>
  <c r="AJ609" i="1"/>
  <c r="AK609" i="1"/>
  <c r="AJ30" i="1"/>
  <c r="AK30" i="1"/>
  <c r="AI30" i="1"/>
  <c r="AT71" i="1"/>
  <c r="AS71" i="1" s="1"/>
  <c r="AR71" i="1" s="1"/>
  <c r="AQ71" i="1" s="1"/>
  <c r="AP71" i="1" s="1"/>
  <c r="AO71" i="1" s="1"/>
  <c r="AN71" i="1" s="1"/>
  <c r="AM71" i="1" s="1"/>
  <c r="AL71" i="1" s="1"/>
  <c r="AC75" i="1"/>
  <c r="H75" i="1"/>
  <c r="AF75" i="1"/>
  <c r="AT141" i="1"/>
  <c r="AS141" i="1" s="1"/>
  <c r="AR141" i="1" s="1"/>
  <c r="AQ141" i="1" s="1"/>
  <c r="AP141" i="1" s="1"/>
  <c r="AO141" i="1" s="1"/>
  <c r="AN141" i="1" s="1"/>
  <c r="AM141" i="1" s="1"/>
  <c r="AL141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41" i="1"/>
  <c r="AS41" i="1" s="1"/>
  <c r="AR41" i="1" s="1"/>
  <c r="AQ41" i="1" s="1"/>
  <c r="AP41" i="1" s="1"/>
  <c r="AO41" i="1" s="1"/>
  <c r="AN41" i="1" s="1"/>
  <c r="AM41" i="1" s="1"/>
  <c r="AL41" i="1" s="1"/>
  <c r="H79" i="1"/>
  <c r="AF79" i="1"/>
  <c r="AC79" i="1"/>
  <c r="AT116" i="1"/>
  <c r="AS116" i="1" s="1"/>
  <c r="AR116" i="1" s="1"/>
  <c r="AQ116" i="1" s="1"/>
  <c r="AP116" i="1" s="1"/>
  <c r="AO116" i="1" s="1"/>
  <c r="AN116" i="1" s="1"/>
  <c r="AM116" i="1" s="1"/>
  <c r="AL116" i="1" s="1"/>
  <c r="AC144" i="1"/>
  <c r="AF144" i="1"/>
  <c r="H144" i="1"/>
  <c r="H235" i="1"/>
  <c r="AC235" i="1"/>
  <c r="AF235" i="1"/>
  <c r="AF207" i="1"/>
  <c r="H207" i="1"/>
  <c r="AC207" i="1"/>
  <c r="AC65" i="1"/>
  <c r="AF65" i="1"/>
  <c r="H65" i="1"/>
  <c r="AF137" i="1"/>
  <c r="AC137" i="1"/>
  <c r="H137" i="1"/>
  <c r="AT209" i="1"/>
  <c r="AS209" i="1" s="1"/>
  <c r="AR209" i="1" s="1"/>
  <c r="AQ209" i="1" s="1"/>
  <c r="AP209" i="1" s="1"/>
  <c r="AO209" i="1" s="1"/>
  <c r="AN209" i="1" s="1"/>
  <c r="AM209" i="1" s="1"/>
  <c r="AL209" i="1" s="1"/>
  <c r="AC34" i="1"/>
  <c r="H34" i="1"/>
  <c r="AF34" i="1"/>
  <c r="H133" i="1"/>
  <c r="AC133" i="1"/>
  <c r="AF133" i="1"/>
  <c r="AC248" i="1"/>
  <c r="H248" i="1"/>
  <c r="AF248" i="1"/>
  <c r="AT397" i="1"/>
  <c r="AS397" i="1" s="1"/>
  <c r="AR397" i="1" s="1"/>
  <c r="AQ397" i="1" s="1"/>
  <c r="AP397" i="1" s="1"/>
  <c r="AO397" i="1" s="1"/>
  <c r="AN397" i="1" s="1"/>
  <c r="AM397" i="1" s="1"/>
  <c r="AL397" i="1" s="1"/>
  <c r="AT456" i="1"/>
  <c r="AS456" i="1" s="1"/>
  <c r="AR456" i="1" s="1"/>
  <c r="AQ456" i="1" s="1"/>
  <c r="AP456" i="1" s="1"/>
  <c r="AO456" i="1" s="1"/>
  <c r="AN456" i="1" s="1"/>
  <c r="AM456" i="1" s="1"/>
  <c r="AL456" i="1" s="1"/>
  <c r="AT240" i="1"/>
  <c r="AS240" i="1" s="1"/>
  <c r="AR240" i="1" s="1"/>
  <c r="AQ240" i="1" s="1"/>
  <c r="AP240" i="1" s="1"/>
  <c r="AO240" i="1" s="1"/>
  <c r="AN240" i="1" s="1"/>
  <c r="AM240" i="1" s="1"/>
  <c r="AL240" i="1" s="1"/>
  <c r="AF323" i="1"/>
  <c r="H323" i="1"/>
  <c r="AC323" i="1"/>
  <c r="I434" i="1"/>
  <c r="AC434" i="1"/>
  <c r="AF434" i="1"/>
  <c r="AT295" i="1"/>
  <c r="AS295" i="1" s="1"/>
  <c r="AR295" i="1" s="1"/>
  <c r="AQ295" i="1" s="1"/>
  <c r="AP295" i="1" s="1"/>
  <c r="AO295" i="1" s="1"/>
  <c r="AN295" i="1" s="1"/>
  <c r="AM295" i="1" s="1"/>
  <c r="AL295" i="1" s="1"/>
  <c r="AT337" i="1"/>
  <c r="AS337" i="1" s="1"/>
  <c r="AR337" i="1" s="1"/>
  <c r="AQ337" i="1" s="1"/>
  <c r="AP337" i="1" s="1"/>
  <c r="AO337" i="1" s="1"/>
  <c r="AN337" i="1" s="1"/>
  <c r="AM337" i="1" s="1"/>
  <c r="AL337" i="1" s="1"/>
  <c r="H117" i="1"/>
  <c r="AC117" i="1"/>
  <c r="AF117" i="1"/>
  <c r="AT368" i="1"/>
  <c r="AS368" i="1"/>
  <c r="AR368" i="1" s="1"/>
  <c r="AQ368" i="1" s="1"/>
  <c r="AP368" i="1" s="1"/>
  <c r="AO368" i="1" s="1"/>
  <c r="AN368" i="1" s="1"/>
  <c r="AM368" i="1" s="1"/>
  <c r="AL368" i="1" s="1"/>
  <c r="AT509" i="1"/>
  <c r="AS509" i="1"/>
  <c r="AR509" i="1" s="1"/>
  <c r="AQ509" i="1" s="1"/>
  <c r="AP509" i="1" s="1"/>
  <c r="AO509" i="1" s="1"/>
  <c r="AN509" i="1" s="1"/>
  <c r="AM509" i="1" s="1"/>
  <c r="AL509" i="1" s="1"/>
  <c r="I518" i="1"/>
  <c r="AF518" i="1"/>
  <c r="AC518" i="1"/>
  <c r="AB518" i="1"/>
  <c r="AD518" i="1"/>
  <c r="AT505" i="1"/>
  <c r="AS505" i="1" s="1"/>
  <c r="AR505" i="1" s="1"/>
  <c r="AQ505" i="1" s="1"/>
  <c r="AP505" i="1" s="1"/>
  <c r="AO505" i="1" s="1"/>
  <c r="AN505" i="1" s="1"/>
  <c r="AM505" i="1" s="1"/>
  <c r="AL505" i="1" s="1"/>
  <c r="AT497" i="1"/>
  <c r="AS497" i="1" s="1"/>
  <c r="AR497" i="1" s="1"/>
  <c r="AQ497" i="1" s="1"/>
  <c r="AP497" i="1" s="1"/>
  <c r="AO497" i="1" s="1"/>
  <c r="AN497" i="1" s="1"/>
  <c r="AM497" i="1" s="1"/>
  <c r="AL497" i="1" s="1"/>
  <c r="AT574" i="1"/>
  <c r="AS574" i="1" s="1"/>
  <c r="AR574" i="1" s="1"/>
  <c r="AQ574" i="1" s="1"/>
  <c r="AP574" i="1" s="1"/>
  <c r="AO574" i="1" s="1"/>
  <c r="AN574" i="1" s="1"/>
  <c r="AM574" i="1" s="1"/>
  <c r="AL574" i="1" s="1"/>
  <c r="I493" i="1"/>
  <c r="AC493" i="1"/>
  <c r="AF493" i="1"/>
  <c r="AT517" i="1"/>
  <c r="AS517" i="1" s="1"/>
  <c r="AR517" i="1" s="1"/>
  <c r="AQ517" i="1" s="1"/>
  <c r="AP517" i="1" s="1"/>
  <c r="AO517" i="1" s="1"/>
  <c r="AN517" i="1" s="1"/>
  <c r="AM517" i="1" s="1"/>
  <c r="AL517" i="1" s="1"/>
  <c r="AT641" i="1"/>
  <c r="AS641" i="1" s="1"/>
  <c r="AR641" i="1" s="1"/>
  <c r="AQ641" i="1" s="1"/>
  <c r="AP641" i="1" s="1"/>
  <c r="AO641" i="1" s="1"/>
  <c r="AN641" i="1" s="1"/>
  <c r="AM641" i="1" s="1"/>
  <c r="AL641" i="1" s="1"/>
  <c r="AH392" i="1"/>
  <c r="AH168" i="1"/>
  <c r="AH654" i="1"/>
  <c r="AH272" i="1"/>
  <c r="AH395" i="1"/>
  <c r="AB395" i="1" s="1"/>
  <c r="AH257" i="1"/>
  <c r="AH495" i="1"/>
  <c r="AH314" i="1"/>
  <c r="AH602" i="1"/>
  <c r="AH88" i="1"/>
  <c r="AH375" i="1"/>
  <c r="AH324" i="1"/>
  <c r="AH383" i="1"/>
  <c r="AT111" i="1"/>
  <c r="AS111" i="1" s="1"/>
  <c r="AR111" i="1" s="1"/>
  <c r="AQ111" i="1" s="1"/>
  <c r="AP111" i="1" s="1"/>
  <c r="AO111" i="1" s="1"/>
  <c r="AN111" i="1" s="1"/>
  <c r="AM111" i="1" s="1"/>
  <c r="AL111" i="1" s="1"/>
  <c r="AC141" i="1"/>
  <c r="H141" i="1"/>
  <c r="AF141" i="1"/>
  <c r="AF41" i="1"/>
  <c r="AC41" i="1"/>
  <c r="H41" i="1"/>
  <c r="AC99" i="1"/>
  <c r="AF99" i="1"/>
  <c r="H99" i="1"/>
  <c r="AT118" i="1"/>
  <c r="AS118" i="1" s="1"/>
  <c r="AR118" i="1" s="1"/>
  <c r="AQ118" i="1" s="1"/>
  <c r="AP118" i="1" s="1"/>
  <c r="AO118" i="1" s="1"/>
  <c r="AN118" i="1" s="1"/>
  <c r="AM118" i="1" s="1"/>
  <c r="AL118" i="1" s="1"/>
  <c r="AT44" i="1"/>
  <c r="AS44" i="1" s="1"/>
  <c r="AR44" i="1" s="1"/>
  <c r="AQ44" i="1" s="1"/>
  <c r="AP44" i="1" s="1"/>
  <c r="AO44" i="1" s="1"/>
  <c r="AN44" i="1" s="1"/>
  <c r="AM44" i="1" s="1"/>
  <c r="AL44" i="1" s="1"/>
  <c r="AT239" i="1"/>
  <c r="AS239" i="1" s="1"/>
  <c r="AR239" i="1" s="1"/>
  <c r="AQ239" i="1" s="1"/>
  <c r="AP239" i="1" s="1"/>
  <c r="AO239" i="1" s="1"/>
  <c r="AN239" i="1" s="1"/>
  <c r="AM239" i="1" s="1"/>
  <c r="AL239" i="1" s="1"/>
  <c r="AT53" i="1"/>
  <c r="AS53" i="1" s="1"/>
  <c r="AR53" i="1" s="1"/>
  <c r="AQ53" i="1" s="1"/>
  <c r="AP53" i="1" s="1"/>
  <c r="AO53" i="1" s="1"/>
  <c r="AN53" i="1" s="1"/>
  <c r="AM53" i="1" s="1"/>
  <c r="AL53" i="1" s="1"/>
  <c r="H69" i="1"/>
  <c r="AC69" i="1"/>
  <c r="AF69" i="1"/>
  <c r="AT137" i="1"/>
  <c r="AS137" i="1" s="1"/>
  <c r="AR137" i="1" s="1"/>
  <c r="AQ137" i="1" s="1"/>
  <c r="AP137" i="1" s="1"/>
  <c r="AO137" i="1" s="1"/>
  <c r="AN137" i="1" s="1"/>
  <c r="AM137" i="1" s="1"/>
  <c r="AL137" i="1" s="1"/>
  <c r="H209" i="1"/>
  <c r="AC209" i="1"/>
  <c r="AF209" i="1"/>
  <c r="AC48" i="1"/>
  <c r="H48" i="1"/>
  <c r="AF48" i="1"/>
  <c r="AT133" i="1"/>
  <c r="AS133" i="1" s="1"/>
  <c r="AR133" i="1" s="1"/>
  <c r="AQ133" i="1" s="1"/>
  <c r="AP133" i="1" s="1"/>
  <c r="AO133" i="1" s="1"/>
  <c r="AN133" i="1" s="1"/>
  <c r="AM133" i="1" s="1"/>
  <c r="AL133" i="1" s="1"/>
  <c r="AT176" i="1"/>
  <c r="AS176" i="1" s="1"/>
  <c r="AR176" i="1" s="1"/>
  <c r="AQ176" i="1" s="1"/>
  <c r="AP176" i="1" s="1"/>
  <c r="AO176" i="1" s="1"/>
  <c r="AN176" i="1" s="1"/>
  <c r="AM176" i="1" s="1"/>
  <c r="AL176" i="1" s="1"/>
  <c r="AT403" i="1"/>
  <c r="AS403" i="1" s="1"/>
  <c r="AR403" i="1" s="1"/>
  <c r="AQ403" i="1" s="1"/>
  <c r="AP403" i="1" s="1"/>
  <c r="AO403" i="1" s="1"/>
  <c r="AN403" i="1" s="1"/>
  <c r="AM403" i="1" s="1"/>
  <c r="AL403" i="1" s="1"/>
  <c r="AC353" i="1"/>
  <c r="AF353" i="1"/>
  <c r="I353" i="1"/>
  <c r="AF418" i="1"/>
  <c r="AC418" i="1"/>
  <c r="I418" i="1"/>
  <c r="AB418" i="1"/>
  <c r="AT291" i="1"/>
  <c r="AS291" i="1" s="1"/>
  <c r="AR291" i="1" s="1"/>
  <c r="AQ291" i="1" s="1"/>
  <c r="AP291" i="1" s="1"/>
  <c r="AO291" i="1" s="1"/>
  <c r="AN291" i="1" s="1"/>
  <c r="AM291" i="1" s="1"/>
  <c r="AL291" i="1" s="1"/>
  <c r="AT279" i="1"/>
  <c r="AS279" i="1" s="1"/>
  <c r="AR279" i="1" s="1"/>
  <c r="AQ279" i="1" s="1"/>
  <c r="AP279" i="1" s="1"/>
  <c r="AO279" i="1" s="1"/>
  <c r="AN279" i="1" s="1"/>
  <c r="AM279" i="1" s="1"/>
  <c r="AL279" i="1" s="1"/>
  <c r="I488" i="1"/>
  <c r="AF488" i="1"/>
  <c r="AC488" i="1"/>
  <c r="AT304" i="1"/>
  <c r="AS304" i="1" s="1"/>
  <c r="AR304" i="1" s="1"/>
  <c r="AQ304" i="1" s="1"/>
  <c r="AP304" i="1" s="1"/>
  <c r="AO304" i="1" s="1"/>
  <c r="AN304" i="1" s="1"/>
  <c r="AM304" i="1" s="1"/>
  <c r="AL304" i="1" s="1"/>
  <c r="AC448" i="1"/>
  <c r="AF448" i="1"/>
  <c r="I448" i="1"/>
  <c r="AT520" i="1"/>
  <c r="AS520" i="1" s="1"/>
  <c r="AR520" i="1" s="1"/>
  <c r="AQ520" i="1" s="1"/>
  <c r="AP520" i="1" s="1"/>
  <c r="AO520" i="1" s="1"/>
  <c r="AN520" i="1" s="1"/>
  <c r="AM520" i="1" s="1"/>
  <c r="AL520" i="1" s="1"/>
  <c r="I633" i="1"/>
  <c r="AF633" i="1"/>
  <c r="AC633" i="1"/>
  <c r="AT426" i="1"/>
  <c r="AS426" i="1" s="1"/>
  <c r="AR426" i="1" s="1"/>
  <c r="AQ426" i="1" s="1"/>
  <c r="AP426" i="1" s="1"/>
  <c r="AO426" i="1" s="1"/>
  <c r="AN426" i="1" s="1"/>
  <c r="AM426" i="1" s="1"/>
  <c r="AL426" i="1" s="1"/>
  <c r="AT579" i="1"/>
  <c r="AS579" i="1" s="1"/>
  <c r="AR579" i="1" s="1"/>
  <c r="AQ579" i="1" s="1"/>
  <c r="AP579" i="1" s="1"/>
  <c r="AO579" i="1" s="1"/>
  <c r="AN579" i="1" s="1"/>
  <c r="AM579" i="1" s="1"/>
  <c r="AL579" i="1" s="1"/>
  <c r="AT493" i="1"/>
  <c r="AS493" i="1" s="1"/>
  <c r="AR493" i="1" s="1"/>
  <c r="AQ493" i="1" s="1"/>
  <c r="AP493" i="1" s="1"/>
  <c r="AO493" i="1" s="1"/>
  <c r="AN493" i="1" s="1"/>
  <c r="AM493" i="1" s="1"/>
  <c r="AL493" i="1" s="1"/>
  <c r="AF479" i="1"/>
  <c r="AC479" i="1"/>
  <c r="H479" i="1"/>
  <c r="AT648" i="1"/>
  <c r="AS648" i="1" s="1"/>
  <c r="AR648" i="1" s="1"/>
  <c r="AQ648" i="1" s="1"/>
  <c r="AP648" i="1" s="1"/>
  <c r="AO648" i="1" s="1"/>
  <c r="AN648" i="1" s="1"/>
  <c r="AM648" i="1" s="1"/>
  <c r="AL648" i="1" s="1"/>
  <c r="AJ631" i="1"/>
  <c r="AI631" i="1"/>
  <c r="AK631" i="1"/>
  <c r="AH50" i="1"/>
  <c r="AB318" i="1"/>
  <c r="AA318" i="1"/>
  <c r="AH450" i="1"/>
  <c r="AH202" i="1"/>
  <c r="AA578" i="1"/>
  <c r="AB578" i="1"/>
  <c r="AA440" i="1"/>
  <c r="AB440" i="1"/>
  <c r="AB561" i="1"/>
  <c r="AA561" i="1"/>
  <c r="AH623" i="1"/>
  <c r="AH473" i="1"/>
  <c r="AH673" i="1"/>
  <c r="AH340" i="1"/>
  <c r="AA362" i="1"/>
  <c r="AB362" i="1"/>
  <c r="AH130" i="1"/>
  <c r="AE100" i="1"/>
  <c r="AD100" i="1"/>
  <c r="AC111" i="1"/>
  <c r="H111" i="1"/>
  <c r="AF111" i="1"/>
  <c r="H22" i="1"/>
  <c r="AC22" i="1"/>
  <c r="AT85" i="1"/>
  <c r="AS85" i="1" s="1"/>
  <c r="AR85" i="1" s="1"/>
  <c r="AQ85" i="1" s="1"/>
  <c r="AP85" i="1" s="1"/>
  <c r="AO85" i="1" s="1"/>
  <c r="AN85" i="1" s="1"/>
  <c r="AM85" i="1" s="1"/>
  <c r="AL85" i="1" s="1"/>
  <c r="AC21" i="1"/>
  <c r="H21" i="1"/>
  <c r="AT99" i="1"/>
  <c r="AS99" i="1" s="1"/>
  <c r="AR99" i="1" s="1"/>
  <c r="AQ99" i="1" s="1"/>
  <c r="AP99" i="1" s="1"/>
  <c r="AO99" i="1" s="1"/>
  <c r="AN99" i="1" s="1"/>
  <c r="AM99" i="1" s="1"/>
  <c r="AL99" i="1" s="1"/>
  <c r="AC360" i="1"/>
  <c r="AF360" i="1"/>
  <c r="I360" i="1"/>
  <c r="AB360" i="1"/>
  <c r="AT149" i="1"/>
  <c r="AS149" i="1" s="1"/>
  <c r="AR149" i="1" s="1"/>
  <c r="AQ149" i="1" s="1"/>
  <c r="AP149" i="1" s="1"/>
  <c r="AO149" i="1" s="1"/>
  <c r="AN149" i="1" s="1"/>
  <c r="AM149" i="1" s="1"/>
  <c r="AL149" i="1" s="1"/>
  <c r="AF56" i="1"/>
  <c r="AC56" i="1"/>
  <c r="H56" i="1"/>
  <c r="AT69" i="1"/>
  <c r="AS69" i="1" s="1"/>
  <c r="AR69" i="1" s="1"/>
  <c r="AQ69" i="1" s="1"/>
  <c r="AP69" i="1" s="1"/>
  <c r="AO69" i="1" s="1"/>
  <c r="AN69" i="1" s="1"/>
  <c r="AM69" i="1" s="1"/>
  <c r="AL69" i="1" s="1"/>
  <c r="AT80" i="1"/>
  <c r="AS80" i="1"/>
  <c r="AR80" i="1" s="1"/>
  <c r="AQ80" i="1" s="1"/>
  <c r="AP80" i="1" s="1"/>
  <c r="AO80" i="1" s="1"/>
  <c r="AN80" i="1" s="1"/>
  <c r="AM80" i="1" s="1"/>
  <c r="AL80" i="1" s="1"/>
  <c r="AC201" i="1"/>
  <c r="AF201" i="1"/>
  <c r="H201" i="1"/>
  <c r="I292" i="1"/>
  <c r="AC292" i="1"/>
  <c r="AF292" i="1"/>
  <c r="AE292" i="1"/>
  <c r="AD292" i="1"/>
  <c r="AB292" i="1"/>
  <c r="AF271" i="1"/>
  <c r="AC271" i="1"/>
  <c r="H271" i="1"/>
  <c r="AT353" i="1"/>
  <c r="AS353" i="1" s="1"/>
  <c r="AR353" i="1" s="1"/>
  <c r="AQ353" i="1" s="1"/>
  <c r="AP353" i="1" s="1"/>
  <c r="AO353" i="1" s="1"/>
  <c r="AN353" i="1" s="1"/>
  <c r="AM353" i="1" s="1"/>
  <c r="AL353" i="1" s="1"/>
  <c r="AC320" i="1"/>
  <c r="AF320" i="1"/>
  <c r="J320" i="1"/>
  <c r="AC129" i="1"/>
  <c r="H129" i="1"/>
  <c r="AF129" i="1"/>
  <c r="AC240" i="1"/>
  <c r="AF240" i="1"/>
  <c r="H240" i="1"/>
  <c r="AC304" i="1"/>
  <c r="I304" i="1"/>
  <c r="AF304" i="1"/>
  <c r="AT352" i="1"/>
  <c r="AS352" i="1" s="1"/>
  <c r="AR352" i="1" s="1"/>
  <c r="AQ352" i="1" s="1"/>
  <c r="AP352" i="1" s="1"/>
  <c r="AO352" i="1" s="1"/>
  <c r="AN352" i="1" s="1"/>
  <c r="AM352" i="1" s="1"/>
  <c r="AL352" i="1" s="1"/>
  <c r="AT160" i="1"/>
  <c r="AS160" i="1" s="1"/>
  <c r="AR160" i="1" s="1"/>
  <c r="AQ160" i="1" s="1"/>
  <c r="AP160" i="1" s="1"/>
  <c r="AO160" i="1" s="1"/>
  <c r="AN160" i="1" s="1"/>
  <c r="AM160" i="1" s="1"/>
  <c r="AL160" i="1" s="1"/>
  <c r="I394" i="1"/>
  <c r="AC394" i="1"/>
  <c r="AF394" i="1"/>
  <c r="AC455" i="1"/>
  <c r="I455" i="1"/>
  <c r="AF455" i="1"/>
  <c r="AT421" i="1"/>
  <c r="AS421" i="1" s="1"/>
  <c r="AR421" i="1" s="1"/>
  <c r="AQ421" i="1" s="1"/>
  <c r="AP421" i="1" s="1"/>
  <c r="AO421" i="1" s="1"/>
  <c r="AN421" i="1" s="1"/>
  <c r="AM421" i="1" s="1"/>
  <c r="AL421" i="1" s="1"/>
  <c r="AF509" i="1"/>
  <c r="AC509" i="1"/>
  <c r="I509" i="1"/>
  <c r="AF395" i="1"/>
  <c r="AC395" i="1"/>
  <c r="I395" i="1"/>
  <c r="AC344" i="1"/>
  <c r="AF344" i="1"/>
  <c r="I344" i="1"/>
  <c r="AT541" i="1"/>
  <c r="AS541" i="1" s="1"/>
  <c r="AR541" i="1" s="1"/>
  <c r="AQ541" i="1" s="1"/>
  <c r="AP541" i="1" s="1"/>
  <c r="AO541" i="1" s="1"/>
  <c r="AN541" i="1" s="1"/>
  <c r="AM541" i="1" s="1"/>
  <c r="AL541" i="1" s="1"/>
  <c r="AC531" i="1"/>
  <c r="I531" i="1"/>
  <c r="AF531" i="1"/>
  <c r="I500" i="1"/>
  <c r="AC500" i="1"/>
  <c r="AF500" i="1"/>
  <c r="I517" i="1"/>
  <c r="AC517" i="1"/>
  <c r="AF517" i="1"/>
  <c r="AI608" i="1"/>
  <c r="AJ608" i="1"/>
  <c r="AK608" i="1"/>
  <c r="AF626" i="1"/>
  <c r="K626" i="1"/>
  <c r="AC626" i="1"/>
  <c r="AC650" i="1"/>
  <c r="AF650" i="1"/>
  <c r="K650" i="1"/>
  <c r="AB650" i="1"/>
  <c r="AJ70" i="1"/>
  <c r="AI70" i="1"/>
  <c r="AK70" i="1"/>
  <c r="AA453" i="1"/>
  <c r="AB453" i="1"/>
  <c r="AH539" i="1"/>
  <c r="AH532" i="1"/>
  <c r="AH446" i="1"/>
  <c r="AH528" i="1"/>
  <c r="AB315" i="1"/>
  <c r="AA315" i="1"/>
  <c r="AB560" i="1"/>
  <c r="AA560" i="1"/>
  <c r="AH402" i="1"/>
  <c r="AH601" i="1"/>
  <c r="AH584" i="1"/>
  <c r="AH669" i="1"/>
  <c r="AA630" i="1"/>
  <c r="AB630" i="1"/>
  <c r="AB280" i="1"/>
  <c r="AA280" i="1"/>
  <c r="AH445" i="1"/>
  <c r="AH660" i="1"/>
  <c r="AH335" i="1"/>
  <c r="AB628" i="1"/>
  <c r="AA628" i="1"/>
  <c r="AB612" i="1"/>
  <c r="AA612" i="1"/>
  <c r="AH547" i="1"/>
  <c r="AE343" i="1"/>
  <c r="AD343" i="1"/>
  <c r="AT95" i="1"/>
  <c r="AS95" i="1" s="1"/>
  <c r="AR95" i="1" s="1"/>
  <c r="AQ95" i="1" s="1"/>
  <c r="AP95" i="1" s="1"/>
  <c r="AO95" i="1" s="1"/>
  <c r="AN95" i="1" s="1"/>
  <c r="AM95" i="1" s="1"/>
  <c r="AL95" i="1" s="1"/>
  <c r="H85" i="1"/>
  <c r="AF85" i="1"/>
  <c r="AC85" i="1"/>
  <c r="AC214" i="1"/>
  <c r="H214" i="1"/>
  <c r="AF214" i="1"/>
  <c r="AT21" i="1"/>
  <c r="AS21" i="1" s="1"/>
  <c r="AR21" i="1" s="1"/>
  <c r="AQ21" i="1" s="1"/>
  <c r="AP21" i="1" s="1"/>
  <c r="AO21" i="1" s="1"/>
  <c r="AN21" i="1" s="1"/>
  <c r="AM21" i="1" s="1"/>
  <c r="AL21" i="1" s="1"/>
  <c r="AT59" i="1"/>
  <c r="AS59" i="1" s="1"/>
  <c r="AR59" i="1" s="1"/>
  <c r="AQ59" i="1" s="1"/>
  <c r="AP59" i="1" s="1"/>
  <c r="AO59" i="1" s="1"/>
  <c r="AN59" i="1" s="1"/>
  <c r="AM59" i="1" s="1"/>
  <c r="AL59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C44" i="1"/>
  <c r="H44" i="1"/>
  <c r="AF44" i="1"/>
  <c r="AT153" i="1"/>
  <c r="AS153" i="1" s="1"/>
  <c r="AR153" i="1" s="1"/>
  <c r="AQ153" i="1" s="1"/>
  <c r="AP153" i="1" s="1"/>
  <c r="AO153" i="1" s="1"/>
  <c r="AN153" i="1" s="1"/>
  <c r="AM153" i="1" s="1"/>
  <c r="AL153" i="1" s="1"/>
  <c r="H181" i="1"/>
  <c r="AC181" i="1"/>
  <c r="AF181" i="1"/>
  <c r="AT52" i="1"/>
  <c r="AS52" i="1" s="1"/>
  <c r="AR52" i="1" s="1"/>
  <c r="AQ52" i="1" s="1"/>
  <c r="AP52" i="1" s="1"/>
  <c r="AO52" i="1" s="1"/>
  <c r="AN52" i="1" s="1"/>
  <c r="AM52" i="1" s="1"/>
  <c r="AL52" i="1" s="1"/>
  <c r="AT56" i="1"/>
  <c r="AS56" i="1" s="1"/>
  <c r="AR56" i="1" s="1"/>
  <c r="AQ56" i="1" s="1"/>
  <c r="AP56" i="1" s="1"/>
  <c r="AO56" i="1" s="1"/>
  <c r="AN56" i="1" s="1"/>
  <c r="AM56" i="1" s="1"/>
  <c r="AL56" i="1" s="1"/>
  <c r="H97" i="1"/>
  <c r="AC97" i="1"/>
  <c r="AF97" i="1"/>
  <c r="AF80" i="1"/>
  <c r="AC80" i="1"/>
  <c r="H80" i="1"/>
  <c r="AT115" i="1"/>
  <c r="AS115" i="1" s="1"/>
  <c r="AR115" i="1" s="1"/>
  <c r="AQ115" i="1" s="1"/>
  <c r="AP115" i="1" s="1"/>
  <c r="AO115" i="1" s="1"/>
  <c r="AN115" i="1" s="1"/>
  <c r="AM115" i="1" s="1"/>
  <c r="AL115" i="1" s="1"/>
  <c r="AC294" i="1"/>
  <c r="AF294" i="1"/>
  <c r="H294" i="1"/>
  <c r="I405" i="1"/>
  <c r="AC405" i="1"/>
  <c r="AF405" i="1"/>
  <c r="AT271" i="1"/>
  <c r="AS271" i="1" s="1"/>
  <c r="AR271" i="1" s="1"/>
  <c r="AQ271" i="1" s="1"/>
  <c r="AP271" i="1" s="1"/>
  <c r="AO271" i="1" s="1"/>
  <c r="AN271" i="1" s="1"/>
  <c r="AM271" i="1" s="1"/>
  <c r="AL271" i="1" s="1"/>
  <c r="I376" i="1"/>
  <c r="AF376" i="1"/>
  <c r="AC376" i="1"/>
  <c r="AB376" i="1"/>
  <c r="AC437" i="1"/>
  <c r="J437" i="1"/>
  <c r="AF437" i="1"/>
  <c r="AF380" i="1"/>
  <c r="AC380" i="1"/>
  <c r="I380" i="1"/>
  <c r="AF263" i="1"/>
  <c r="AC263" i="1"/>
  <c r="H263" i="1"/>
  <c r="AC345" i="1"/>
  <c r="I345" i="1"/>
  <c r="AF345" i="1"/>
  <c r="AF472" i="1"/>
  <c r="AC472" i="1"/>
  <c r="I472" i="1"/>
  <c r="AB472" i="1"/>
  <c r="AC389" i="1"/>
  <c r="AF389" i="1"/>
  <c r="I389" i="1"/>
  <c r="AB389" i="1"/>
  <c r="AE389" i="1"/>
  <c r="AD389" i="1"/>
  <c r="AC160" i="1"/>
  <c r="AF160" i="1"/>
  <c r="H160" i="1"/>
  <c r="AT394" i="1"/>
  <c r="AS394" i="1" s="1"/>
  <c r="AR394" i="1" s="1"/>
  <c r="AQ394" i="1" s="1"/>
  <c r="AP394" i="1" s="1"/>
  <c r="AO394" i="1" s="1"/>
  <c r="AN394" i="1" s="1"/>
  <c r="AM394" i="1" s="1"/>
  <c r="AL394" i="1" s="1"/>
  <c r="I456" i="1"/>
  <c r="AF456" i="1"/>
  <c r="AC456" i="1"/>
  <c r="AC523" i="1"/>
  <c r="I523" i="1"/>
  <c r="AF523" i="1"/>
  <c r="AB523" i="1"/>
  <c r="AC496" i="1"/>
  <c r="I496" i="1"/>
  <c r="AF496" i="1"/>
  <c r="AF538" i="1"/>
  <c r="AC538" i="1"/>
  <c r="I538" i="1"/>
  <c r="AC463" i="1"/>
  <c r="AF463" i="1"/>
  <c r="I463" i="1"/>
  <c r="AT344" i="1"/>
  <c r="AS344" i="1" s="1"/>
  <c r="AR344" i="1" s="1"/>
  <c r="AQ344" i="1" s="1"/>
  <c r="AP344" i="1" s="1"/>
  <c r="AO344" i="1" s="1"/>
  <c r="AN344" i="1" s="1"/>
  <c r="AM344" i="1" s="1"/>
  <c r="AL344" i="1" s="1"/>
  <c r="AT459" i="1"/>
  <c r="AS459" i="1" s="1"/>
  <c r="AR459" i="1" s="1"/>
  <c r="AQ459" i="1" s="1"/>
  <c r="AP459" i="1" s="1"/>
  <c r="AO459" i="1" s="1"/>
  <c r="AN459" i="1" s="1"/>
  <c r="AM459" i="1" s="1"/>
  <c r="AL459" i="1" s="1"/>
  <c r="AT637" i="1"/>
  <c r="AS637" i="1" s="1"/>
  <c r="AR637" i="1" s="1"/>
  <c r="AQ637" i="1" s="1"/>
  <c r="AP637" i="1" s="1"/>
  <c r="AO637" i="1" s="1"/>
  <c r="AN637" i="1" s="1"/>
  <c r="AM637" i="1" s="1"/>
  <c r="AL637" i="1" s="1"/>
  <c r="AT549" i="1"/>
  <c r="AS549" i="1" s="1"/>
  <c r="AR549" i="1" s="1"/>
  <c r="AQ549" i="1" s="1"/>
  <c r="AP549" i="1" s="1"/>
  <c r="AO549" i="1" s="1"/>
  <c r="AN549" i="1" s="1"/>
  <c r="AM549" i="1" s="1"/>
  <c r="AL549" i="1" s="1"/>
  <c r="I635" i="1"/>
  <c r="AC635" i="1"/>
  <c r="AF635" i="1"/>
  <c r="AI42" i="1"/>
  <c r="AJ42" i="1"/>
  <c r="AK42" i="1"/>
  <c r="AK33" i="1"/>
  <c r="AI33" i="1"/>
  <c r="AJ33" i="1"/>
  <c r="AB508" i="1"/>
  <c r="AB253" i="1"/>
  <c r="AA253" i="1"/>
  <c r="AA675" i="1"/>
  <c r="AB268" i="1"/>
  <c r="AA76" i="1"/>
  <c r="AB76" i="1"/>
  <c r="AD47" i="1"/>
  <c r="AE47" i="1"/>
  <c r="AE92" i="1"/>
  <c r="AD92" i="1"/>
  <c r="AC26" i="1"/>
  <c r="AF26" i="1"/>
  <c r="H26" i="1"/>
  <c r="AC23" i="1"/>
  <c r="H23" i="1"/>
  <c r="H184" i="1"/>
  <c r="AC184" i="1"/>
  <c r="AF184" i="1"/>
  <c r="AT63" i="1"/>
  <c r="AS63" i="1" s="1"/>
  <c r="AR63" i="1" s="1"/>
  <c r="AQ63" i="1" s="1"/>
  <c r="AP63" i="1" s="1"/>
  <c r="AO63" i="1" s="1"/>
  <c r="AN63" i="1" s="1"/>
  <c r="AM63" i="1" s="1"/>
  <c r="AL63" i="1" s="1"/>
  <c r="AT227" i="1"/>
  <c r="AS227" i="1"/>
  <c r="AR227" i="1" s="1"/>
  <c r="AQ227" i="1" s="1"/>
  <c r="AP227" i="1" s="1"/>
  <c r="AO227" i="1" s="1"/>
  <c r="AN227" i="1" s="1"/>
  <c r="AM227" i="1" s="1"/>
  <c r="AL227" i="1" s="1"/>
  <c r="AF107" i="1"/>
  <c r="AC107" i="1"/>
  <c r="H107" i="1"/>
  <c r="H157" i="1"/>
  <c r="AF157" i="1"/>
  <c r="AC157" i="1"/>
  <c r="AC161" i="1"/>
  <c r="H161" i="1"/>
  <c r="AF161" i="1"/>
  <c r="AF185" i="1"/>
  <c r="H185" i="1"/>
  <c r="AC185" i="1"/>
  <c r="AC192" i="1"/>
  <c r="H192" i="1"/>
  <c r="AF192" i="1"/>
  <c r="AT97" i="1"/>
  <c r="AS97" i="1" s="1"/>
  <c r="AR97" i="1" s="1"/>
  <c r="AQ97" i="1" s="1"/>
  <c r="AP97" i="1" s="1"/>
  <c r="AO97" i="1" s="1"/>
  <c r="AN97" i="1" s="1"/>
  <c r="AM97" i="1" s="1"/>
  <c r="AL97" i="1" s="1"/>
  <c r="AT247" i="1"/>
  <c r="AS247" i="1" s="1"/>
  <c r="AR247" i="1" s="1"/>
  <c r="AQ247" i="1" s="1"/>
  <c r="AP247" i="1" s="1"/>
  <c r="AO247" i="1" s="1"/>
  <c r="AN247" i="1" s="1"/>
  <c r="AM247" i="1" s="1"/>
  <c r="AL247" i="1" s="1"/>
  <c r="AT40" i="1"/>
  <c r="AS40" i="1" s="1"/>
  <c r="AR40" i="1" s="1"/>
  <c r="AQ40" i="1" s="1"/>
  <c r="AP40" i="1" s="1"/>
  <c r="AO40" i="1" s="1"/>
  <c r="AN40" i="1" s="1"/>
  <c r="AM40" i="1" s="1"/>
  <c r="AL40" i="1" s="1"/>
  <c r="AF145" i="1"/>
  <c r="H145" i="1"/>
  <c r="AC145" i="1"/>
  <c r="AT212" i="1"/>
  <c r="AS212" i="1" s="1"/>
  <c r="AR212" i="1" s="1"/>
  <c r="AQ212" i="1" s="1"/>
  <c r="AP212" i="1" s="1"/>
  <c r="AO212" i="1" s="1"/>
  <c r="AN212" i="1" s="1"/>
  <c r="AM212" i="1" s="1"/>
  <c r="AL212" i="1" s="1"/>
  <c r="AT294" i="1"/>
  <c r="AS294" i="1" s="1"/>
  <c r="AR294" i="1" s="1"/>
  <c r="AQ294" i="1" s="1"/>
  <c r="AP294" i="1" s="1"/>
  <c r="AO294" i="1" s="1"/>
  <c r="AN294" i="1" s="1"/>
  <c r="AM294" i="1" s="1"/>
  <c r="AL294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E376" i="1"/>
  <c r="AT437" i="1"/>
  <c r="AS437" i="1" s="1"/>
  <c r="AR437" i="1" s="1"/>
  <c r="AQ437" i="1" s="1"/>
  <c r="AP437" i="1" s="1"/>
  <c r="AO437" i="1" s="1"/>
  <c r="AN437" i="1" s="1"/>
  <c r="AM437" i="1" s="1"/>
  <c r="AL437" i="1" s="1"/>
  <c r="AC407" i="1"/>
  <c r="AF407" i="1"/>
  <c r="I407" i="1"/>
  <c r="AT320" i="1"/>
  <c r="AS320" i="1" s="1"/>
  <c r="AR320" i="1" s="1"/>
  <c r="AQ320" i="1" s="1"/>
  <c r="AP320" i="1" s="1"/>
  <c r="AO320" i="1" s="1"/>
  <c r="AN320" i="1" s="1"/>
  <c r="AM320" i="1" s="1"/>
  <c r="AL320" i="1" s="1"/>
  <c r="AT129" i="1"/>
  <c r="AS129" i="1" s="1"/>
  <c r="AR129" i="1" s="1"/>
  <c r="AQ129" i="1" s="1"/>
  <c r="AP129" i="1" s="1"/>
  <c r="AO129" i="1" s="1"/>
  <c r="AN129" i="1" s="1"/>
  <c r="AM129" i="1" s="1"/>
  <c r="AL129" i="1" s="1"/>
  <c r="AT263" i="1"/>
  <c r="AS263" i="1" s="1"/>
  <c r="AR263" i="1" s="1"/>
  <c r="AQ263" i="1" s="1"/>
  <c r="AP263" i="1" s="1"/>
  <c r="AO263" i="1" s="1"/>
  <c r="AN263" i="1" s="1"/>
  <c r="AM263" i="1" s="1"/>
  <c r="AL263" i="1" s="1"/>
  <c r="AT379" i="1"/>
  <c r="AS379" i="1" s="1"/>
  <c r="AR379" i="1" s="1"/>
  <c r="AQ379" i="1" s="1"/>
  <c r="AP379" i="1" s="1"/>
  <c r="AO379" i="1" s="1"/>
  <c r="AN379" i="1" s="1"/>
  <c r="AM379" i="1" s="1"/>
  <c r="AL379" i="1" s="1"/>
  <c r="AC501" i="1"/>
  <c r="I501" i="1"/>
  <c r="AF501" i="1"/>
  <c r="AF328" i="1"/>
  <c r="AC328" i="1"/>
  <c r="I328" i="1"/>
  <c r="AC432" i="1"/>
  <c r="AF432" i="1"/>
  <c r="I432" i="1"/>
  <c r="AC571" i="1"/>
  <c r="I571" i="1"/>
  <c r="AF571" i="1"/>
  <c r="AT463" i="1"/>
  <c r="AS463" i="1" s="1"/>
  <c r="AR463" i="1" s="1"/>
  <c r="AQ463" i="1" s="1"/>
  <c r="AP463" i="1" s="1"/>
  <c r="AO463" i="1" s="1"/>
  <c r="AN463" i="1" s="1"/>
  <c r="AM463" i="1" s="1"/>
  <c r="AL463" i="1" s="1"/>
  <c r="AC555" i="1"/>
  <c r="J555" i="1"/>
  <c r="AF555" i="1"/>
  <c r="AF459" i="1"/>
  <c r="AC459" i="1"/>
  <c r="I459" i="1"/>
  <c r="AT531" i="1"/>
  <c r="AS531" i="1" s="1"/>
  <c r="AR531" i="1" s="1"/>
  <c r="AQ531" i="1" s="1"/>
  <c r="AP531" i="1" s="1"/>
  <c r="AO531" i="1" s="1"/>
  <c r="AN531" i="1" s="1"/>
  <c r="AM531" i="1" s="1"/>
  <c r="AL531" i="1" s="1"/>
  <c r="AF639" i="1"/>
  <c r="AC639" i="1"/>
  <c r="K639" i="1"/>
  <c r="AT500" i="1"/>
  <c r="AS500" i="1" s="1"/>
  <c r="AR500" i="1" s="1"/>
  <c r="AQ500" i="1" s="1"/>
  <c r="AP500" i="1" s="1"/>
  <c r="AO500" i="1" s="1"/>
  <c r="AN500" i="1" s="1"/>
  <c r="AM500" i="1" s="1"/>
  <c r="AL500" i="1" s="1"/>
  <c r="AC617" i="1"/>
  <c r="I617" i="1"/>
  <c r="AF617" i="1"/>
  <c r="AB617" i="1"/>
  <c r="AD617" i="1"/>
  <c r="AT635" i="1"/>
  <c r="AS635" i="1" s="1"/>
  <c r="AR635" i="1" s="1"/>
  <c r="AQ635" i="1" s="1"/>
  <c r="AP635" i="1" s="1"/>
  <c r="AO635" i="1" s="1"/>
  <c r="AN635" i="1" s="1"/>
  <c r="AM635" i="1" s="1"/>
  <c r="AL635" i="1" s="1"/>
  <c r="AC647" i="1"/>
  <c r="K647" i="1"/>
  <c r="AF647" i="1"/>
  <c r="AH323" i="1"/>
  <c r="AB323" i="1" s="1"/>
  <c r="AH600" i="1"/>
  <c r="AH180" i="1"/>
  <c r="AH478" i="1"/>
  <c r="AH487" i="1"/>
  <c r="AH638" i="1"/>
  <c r="AH615" i="1"/>
  <c r="AH676" i="1"/>
  <c r="AH484" i="1"/>
  <c r="AB348" i="1"/>
  <c r="AA348" i="1"/>
  <c r="AH124" i="1"/>
  <c r="AA124" i="1" s="1"/>
  <c r="AE124" i="1" s="1"/>
  <c r="AH174" i="1"/>
  <c r="AH521" i="1"/>
  <c r="AB521" i="1" s="1"/>
  <c r="AH393" i="1"/>
  <c r="AH354" i="1"/>
  <c r="AA138" i="1"/>
  <c r="AB138" i="1"/>
  <c r="AD126" i="1"/>
  <c r="AE126" i="1"/>
  <c r="AT23" i="1"/>
  <c r="AS23" i="1" s="1"/>
  <c r="AR23" i="1" s="1"/>
  <c r="AQ23" i="1" s="1"/>
  <c r="AP23" i="1" s="1"/>
  <c r="AO23" i="1" s="1"/>
  <c r="AN23" i="1" s="1"/>
  <c r="AM23" i="1" s="1"/>
  <c r="AL23" i="1" s="1"/>
  <c r="AT193" i="1"/>
  <c r="AS193" i="1" s="1"/>
  <c r="AR193" i="1" s="1"/>
  <c r="AQ193" i="1" s="1"/>
  <c r="AP193" i="1" s="1"/>
  <c r="AO193" i="1" s="1"/>
  <c r="AN193" i="1" s="1"/>
  <c r="AM193" i="1" s="1"/>
  <c r="AL193" i="1" s="1"/>
  <c r="AC109" i="1"/>
  <c r="H109" i="1"/>
  <c r="AF109" i="1"/>
  <c r="AT36" i="1"/>
  <c r="AS36" i="1" s="1"/>
  <c r="AR36" i="1" s="1"/>
  <c r="AQ36" i="1" s="1"/>
  <c r="AP36" i="1" s="1"/>
  <c r="AO36" i="1" s="1"/>
  <c r="AN36" i="1" s="1"/>
  <c r="AM36" i="1" s="1"/>
  <c r="AL36" i="1" s="1"/>
  <c r="AF59" i="1"/>
  <c r="H59" i="1"/>
  <c r="AC59" i="1"/>
  <c r="AT107" i="1"/>
  <c r="AS107" i="1" s="1"/>
  <c r="AR107" i="1" s="1"/>
  <c r="AQ107" i="1" s="1"/>
  <c r="AP107" i="1" s="1"/>
  <c r="AO107" i="1" s="1"/>
  <c r="AN107" i="1" s="1"/>
  <c r="AM107" i="1" s="1"/>
  <c r="AL107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C197" i="1"/>
  <c r="H197" i="1"/>
  <c r="AF197" i="1"/>
  <c r="AT277" i="1"/>
  <c r="AS277" i="1"/>
  <c r="AR277" i="1" s="1"/>
  <c r="AQ277" i="1" s="1"/>
  <c r="AP277" i="1" s="1"/>
  <c r="AO277" i="1" s="1"/>
  <c r="AN277" i="1" s="1"/>
  <c r="AM277" i="1" s="1"/>
  <c r="AL277" i="1" s="1"/>
  <c r="AT86" i="1"/>
  <c r="AS86" i="1" s="1"/>
  <c r="AR86" i="1" s="1"/>
  <c r="AQ86" i="1" s="1"/>
  <c r="AP86" i="1" s="1"/>
  <c r="AO86" i="1" s="1"/>
  <c r="AN86" i="1" s="1"/>
  <c r="AM86" i="1" s="1"/>
  <c r="AL86" i="1" s="1"/>
  <c r="AC115" i="1"/>
  <c r="H115" i="1"/>
  <c r="AF115" i="1"/>
  <c r="AT405" i="1"/>
  <c r="AS405" i="1"/>
  <c r="AR405" i="1" s="1"/>
  <c r="AQ405" i="1" s="1"/>
  <c r="AP405" i="1" s="1"/>
  <c r="AO405" i="1" s="1"/>
  <c r="AN405" i="1" s="1"/>
  <c r="AM405" i="1" s="1"/>
  <c r="AL405" i="1" s="1"/>
  <c r="J327" i="1"/>
  <c r="AC327" i="1"/>
  <c r="AF327" i="1"/>
  <c r="AC382" i="1"/>
  <c r="AF382" i="1"/>
  <c r="I382" i="1"/>
  <c r="AT131" i="1"/>
  <c r="AS131" i="1" s="1"/>
  <c r="AR131" i="1" s="1"/>
  <c r="AQ131" i="1" s="1"/>
  <c r="AP131" i="1" s="1"/>
  <c r="AO131" i="1" s="1"/>
  <c r="AN131" i="1" s="1"/>
  <c r="AM131" i="1" s="1"/>
  <c r="AL131" i="1" s="1"/>
  <c r="AC215" i="1"/>
  <c r="H215" i="1"/>
  <c r="AF215" i="1"/>
  <c r="AT328" i="1"/>
  <c r="AS328" i="1" s="1"/>
  <c r="AR328" i="1" s="1"/>
  <c r="AQ328" i="1" s="1"/>
  <c r="AP328" i="1" s="1"/>
  <c r="AO328" i="1" s="1"/>
  <c r="AN328" i="1" s="1"/>
  <c r="AM328" i="1" s="1"/>
  <c r="AL328" i="1" s="1"/>
  <c r="AT442" i="1"/>
  <c r="AS442" i="1" s="1"/>
  <c r="AR442" i="1" s="1"/>
  <c r="AQ442" i="1" s="1"/>
  <c r="AP442" i="1" s="1"/>
  <c r="AO442" i="1" s="1"/>
  <c r="AN442" i="1" s="1"/>
  <c r="AM442" i="1" s="1"/>
  <c r="AL442" i="1" s="1"/>
  <c r="AC361" i="1"/>
  <c r="AF361" i="1"/>
  <c r="I361" i="1"/>
  <c r="AT400" i="1"/>
  <c r="AS400" i="1" s="1"/>
  <c r="AR400" i="1" s="1"/>
  <c r="AQ400" i="1" s="1"/>
  <c r="AP400" i="1" s="1"/>
  <c r="AO400" i="1" s="1"/>
  <c r="AN400" i="1" s="1"/>
  <c r="AM400" i="1" s="1"/>
  <c r="AL400" i="1" s="1"/>
  <c r="AT432" i="1"/>
  <c r="AS432" i="1"/>
  <c r="AR432" i="1" s="1"/>
  <c r="AQ432" i="1" s="1"/>
  <c r="AP432" i="1" s="1"/>
  <c r="AO432" i="1" s="1"/>
  <c r="AN432" i="1" s="1"/>
  <c r="AM432" i="1" s="1"/>
  <c r="AL432" i="1" s="1"/>
  <c r="AT550" i="1"/>
  <c r="AS550" i="1" s="1"/>
  <c r="AR550" i="1" s="1"/>
  <c r="AQ550" i="1" s="1"/>
  <c r="AP550" i="1" s="1"/>
  <c r="AO550" i="1" s="1"/>
  <c r="AN550" i="1" s="1"/>
  <c r="AM550" i="1" s="1"/>
  <c r="AL550" i="1" s="1"/>
  <c r="AT496" i="1"/>
  <c r="AS496" i="1" s="1"/>
  <c r="AR496" i="1" s="1"/>
  <c r="AQ496" i="1" s="1"/>
  <c r="AP496" i="1" s="1"/>
  <c r="AO496" i="1" s="1"/>
  <c r="AN496" i="1" s="1"/>
  <c r="AM496" i="1" s="1"/>
  <c r="AL496" i="1" s="1"/>
  <c r="I521" i="1"/>
  <c r="AF521" i="1"/>
  <c r="AC521" i="1"/>
  <c r="AC492" i="1"/>
  <c r="I492" i="1"/>
  <c r="AF492" i="1"/>
  <c r="AC485" i="1"/>
  <c r="I485" i="1"/>
  <c r="AF485" i="1"/>
  <c r="N485" i="1"/>
  <c r="AC537" i="1"/>
  <c r="I537" i="1"/>
  <c r="AF537" i="1"/>
  <c r="AT515" i="1"/>
  <c r="AS515" i="1" s="1"/>
  <c r="AR515" i="1" s="1"/>
  <c r="AQ515" i="1" s="1"/>
  <c r="AP515" i="1" s="1"/>
  <c r="AO515" i="1" s="1"/>
  <c r="AN515" i="1" s="1"/>
  <c r="AM515" i="1" s="1"/>
  <c r="AL515" i="1" s="1"/>
  <c r="J563" i="1"/>
  <c r="AC563" i="1"/>
  <c r="AF563" i="1"/>
  <c r="AT662" i="1"/>
  <c r="AS662" i="1" s="1"/>
  <c r="AR662" i="1" s="1"/>
  <c r="AQ662" i="1" s="1"/>
  <c r="AP662" i="1" s="1"/>
  <c r="AO662" i="1" s="1"/>
  <c r="AN662" i="1" s="1"/>
  <c r="AM662" i="1" s="1"/>
  <c r="AL662" i="1" s="1"/>
  <c r="AC475" i="1"/>
  <c r="AF475" i="1"/>
  <c r="I475" i="1"/>
  <c r="I557" i="1"/>
  <c r="AC557" i="1"/>
  <c r="AF557" i="1"/>
  <c r="AC580" i="1"/>
  <c r="I580" i="1"/>
  <c r="AF580" i="1"/>
  <c r="AB580" i="1"/>
  <c r="AD580" i="1"/>
  <c r="AE580" i="1"/>
  <c r="AI139" i="1"/>
  <c r="AJ139" i="1"/>
  <c r="AK139" i="1"/>
  <c r="AI184" i="1"/>
  <c r="AJ184" i="1"/>
  <c r="AK184" i="1"/>
  <c r="AH659" i="1"/>
  <c r="AA200" i="1"/>
  <c r="AB200" i="1"/>
  <c r="AB325" i="1"/>
  <c r="AA325" i="1"/>
  <c r="AB120" i="1"/>
  <c r="AB302" i="1"/>
  <c r="AD102" i="1"/>
  <c r="AE102" i="1"/>
  <c r="AA422" i="1"/>
  <c r="AB422" i="1"/>
  <c r="AB559" i="1"/>
  <c r="AA559" i="1"/>
  <c r="AA377" i="1"/>
  <c r="AH430" i="1"/>
  <c r="AB454" i="1"/>
  <c r="AA454" i="1"/>
  <c r="AA305" i="1"/>
  <c r="AB305" i="1"/>
  <c r="AH436" i="1"/>
  <c r="AH649" i="1"/>
  <c r="AA649" i="1" s="1"/>
  <c r="AE649" i="1" s="1"/>
  <c r="AE158" i="1"/>
  <c r="AD158" i="1"/>
  <c r="AF95" i="1"/>
  <c r="AC95" i="1"/>
  <c r="H95" i="1"/>
  <c r="H63" i="1"/>
  <c r="AC63" i="1"/>
  <c r="AF63" i="1"/>
  <c r="AF136" i="1"/>
  <c r="AC136" i="1"/>
  <c r="H136" i="1"/>
  <c r="H227" i="1"/>
  <c r="AC227" i="1"/>
  <c r="AF227" i="1"/>
  <c r="AT79" i="1"/>
  <c r="AS79" i="1" s="1"/>
  <c r="AR79" i="1" s="1"/>
  <c r="AQ79" i="1" s="1"/>
  <c r="AP79" i="1" s="1"/>
  <c r="AO79" i="1" s="1"/>
  <c r="AN79" i="1" s="1"/>
  <c r="AM79" i="1" s="1"/>
  <c r="AL79" i="1" s="1"/>
  <c r="AC189" i="1"/>
  <c r="H189" i="1"/>
  <c r="AF189" i="1"/>
  <c r="AT112" i="1"/>
  <c r="AS112" i="1" s="1"/>
  <c r="AR112" i="1" s="1"/>
  <c r="AQ112" i="1" s="1"/>
  <c r="AP112" i="1" s="1"/>
  <c r="AO112" i="1" s="1"/>
  <c r="AN112" i="1" s="1"/>
  <c r="AM112" i="1" s="1"/>
  <c r="AL112" i="1" s="1"/>
  <c r="AC165" i="1"/>
  <c r="AF165" i="1"/>
  <c r="H165" i="1"/>
  <c r="H54" i="1"/>
  <c r="AC54" i="1"/>
  <c r="AF54" i="1"/>
  <c r="AT207" i="1"/>
  <c r="AS207" i="1" s="1"/>
  <c r="AR207" i="1" s="1"/>
  <c r="AQ207" i="1" s="1"/>
  <c r="AP207" i="1" s="1"/>
  <c r="AO207" i="1" s="1"/>
  <c r="AN207" i="1" s="1"/>
  <c r="AM207" i="1" s="1"/>
  <c r="AL207" i="1" s="1"/>
  <c r="AT45" i="1"/>
  <c r="AS45" i="1" s="1"/>
  <c r="AR45" i="1" s="1"/>
  <c r="AQ45" i="1" s="1"/>
  <c r="AP45" i="1" s="1"/>
  <c r="AO45" i="1" s="1"/>
  <c r="AN45" i="1" s="1"/>
  <c r="AM45" i="1" s="1"/>
  <c r="AL45" i="1" s="1"/>
  <c r="AC61" i="1"/>
  <c r="H61" i="1"/>
  <c r="AF61" i="1"/>
  <c r="AT110" i="1"/>
  <c r="AS110" i="1" s="1"/>
  <c r="AR110" i="1" s="1"/>
  <c r="AQ110" i="1" s="1"/>
  <c r="AP110" i="1" s="1"/>
  <c r="AO110" i="1" s="1"/>
  <c r="AN110" i="1" s="1"/>
  <c r="AM110" i="1" s="1"/>
  <c r="AL110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396" i="1"/>
  <c r="AS396" i="1" s="1"/>
  <c r="AR396" i="1" s="1"/>
  <c r="AQ396" i="1" s="1"/>
  <c r="AP396" i="1" s="1"/>
  <c r="AO396" i="1" s="1"/>
  <c r="AN396" i="1" s="1"/>
  <c r="AM396" i="1" s="1"/>
  <c r="AL396" i="1" s="1"/>
  <c r="AC40" i="1"/>
  <c r="H40" i="1"/>
  <c r="AF40" i="1"/>
  <c r="AC170" i="1"/>
  <c r="H170" i="1"/>
  <c r="AF170" i="1"/>
  <c r="AT429" i="1"/>
  <c r="AS429" i="1" s="1"/>
  <c r="AR429" i="1" s="1"/>
  <c r="AQ429" i="1" s="1"/>
  <c r="AP429" i="1" s="1"/>
  <c r="AO429" i="1" s="1"/>
  <c r="AN429" i="1" s="1"/>
  <c r="AM429" i="1" s="1"/>
  <c r="AL429" i="1" s="1"/>
  <c r="H131" i="1"/>
  <c r="AF131" i="1"/>
  <c r="AC131" i="1"/>
  <c r="AT215" i="1"/>
  <c r="AS215" i="1" s="1"/>
  <c r="AR215" i="1" s="1"/>
  <c r="AQ215" i="1" s="1"/>
  <c r="AP215" i="1" s="1"/>
  <c r="AO215" i="1" s="1"/>
  <c r="AN215" i="1" s="1"/>
  <c r="AM215" i="1" s="1"/>
  <c r="AL215" i="1" s="1"/>
  <c r="I397" i="1"/>
  <c r="AC397" i="1"/>
  <c r="AF397" i="1"/>
  <c r="H124" i="1"/>
  <c r="AF124" i="1"/>
  <c r="AC124" i="1"/>
  <c r="AT117" i="1"/>
  <c r="AS117" i="1" s="1"/>
  <c r="AR117" i="1" s="1"/>
  <c r="AQ117" i="1" s="1"/>
  <c r="AP117" i="1" s="1"/>
  <c r="AO117" i="1" s="1"/>
  <c r="AN117" i="1" s="1"/>
  <c r="AM117" i="1" s="1"/>
  <c r="AL117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F400" i="1"/>
  <c r="I400" i="1"/>
  <c r="AC400" i="1"/>
  <c r="AC471" i="1"/>
  <c r="I471" i="1"/>
  <c r="AF471" i="1"/>
  <c r="AT555" i="1"/>
  <c r="AS555" i="1" s="1"/>
  <c r="AR555" i="1" s="1"/>
  <c r="AQ555" i="1" s="1"/>
  <c r="AP555" i="1" s="1"/>
  <c r="AO555" i="1" s="1"/>
  <c r="AN555" i="1" s="1"/>
  <c r="AM555" i="1" s="1"/>
  <c r="AL555" i="1" s="1"/>
  <c r="AT480" i="1"/>
  <c r="AS480" i="1" s="1"/>
  <c r="AR480" i="1" s="1"/>
  <c r="AQ480" i="1" s="1"/>
  <c r="AP480" i="1" s="1"/>
  <c r="AO480" i="1" s="1"/>
  <c r="AN480" i="1" s="1"/>
  <c r="AM480" i="1" s="1"/>
  <c r="AL480" i="1" s="1"/>
  <c r="AF550" i="1"/>
  <c r="AC550" i="1"/>
  <c r="I550" i="1"/>
  <c r="AT516" i="1"/>
  <c r="AS516" i="1" s="1"/>
  <c r="AR516" i="1" s="1"/>
  <c r="AQ516" i="1" s="1"/>
  <c r="AP516" i="1" s="1"/>
  <c r="AO516" i="1" s="1"/>
  <c r="AN516" i="1" s="1"/>
  <c r="AM516" i="1" s="1"/>
  <c r="AL516" i="1" s="1"/>
  <c r="AT492" i="1"/>
  <c r="AS492" i="1" s="1"/>
  <c r="AR492" i="1" s="1"/>
  <c r="AQ492" i="1" s="1"/>
  <c r="AP492" i="1" s="1"/>
  <c r="AO492" i="1" s="1"/>
  <c r="AN492" i="1" s="1"/>
  <c r="AM492" i="1" s="1"/>
  <c r="AL492" i="1" s="1"/>
  <c r="AT537" i="1"/>
  <c r="AS537" i="1" s="1"/>
  <c r="AR537" i="1" s="1"/>
  <c r="AQ537" i="1" s="1"/>
  <c r="AP537" i="1" s="1"/>
  <c r="AO537" i="1" s="1"/>
  <c r="AN537" i="1" s="1"/>
  <c r="AM537" i="1" s="1"/>
  <c r="AL537" i="1" s="1"/>
  <c r="I464" i="1"/>
  <c r="AC464" i="1"/>
  <c r="AF464" i="1"/>
  <c r="AF515" i="1"/>
  <c r="I515" i="1"/>
  <c r="AC515" i="1"/>
  <c r="AT563" i="1"/>
  <c r="AS563" i="1" s="1"/>
  <c r="AR563" i="1" s="1"/>
  <c r="AQ563" i="1" s="1"/>
  <c r="AP563" i="1" s="1"/>
  <c r="AO563" i="1" s="1"/>
  <c r="AN563" i="1" s="1"/>
  <c r="AM563" i="1" s="1"/>
  <c r="AL563" i="1" s="1"/>
  <c r="AC662" i="1"/>
  <c r="AF662" i="1"/>
  <c r="K662" i="1"/>
  <c r="AT475" i="1"/>
  <c r="AS475" i="1" s="1"/>
  <c r="AR475" i="1" s="1"/>
  <c r="AQ475" i="1" s="1"/>
  <c r="AP475" i="1" s="1"/>
  <c r="AO475" i="1" s="1"/>
  <c r="AN475" i="1" s="1"/>
  <c r="AM475" i="1" s="1"/>
  <c r="AL475" i="1" s="1"/>
  <c r="AF646" i="1"/>
  <c r="AC646" i="1"/>
  <c r="K646" i="1"/>
  <c r="AT557" i="1"/>
  <c r="AS557" i="1" s="1"/>
  <c r="AR557" i="1" s="1"/>
  <c r="AQ557" i="1" s="1"/>
  <c r="AP557" i="1" s="1"/>
  <c r="AO557" i="1" s="1"/>
  <c r="AN557" i="1" s="1"/>
  <c r="AM557" i="1" s="1"/>
  <c r="AL557" i="1" s="1"/>
  <c r="AT529" i="1"/>
  <c r="AS529" i="1" s="1"/>
  <c r="AR529" i="1" s="1"/>
  <c r="AQ529" i="1" s="1"/>
  <c r="AP529" i="1" s="1"/>
  <c r="AO529" i="1" s="1"/>
  <c r="AN529" i="1" s="1"/>
  <c r="AM529" i="1" s="1"/>
  <c r="AL529" i="1" s="1"/>
  <c r="AT643" i="1"/>
  <c r="AS643" i="1"/>
  <c r="AR643" i="1" s="1"/>
  <c r="AQ643" i="1" s="1"/>
  <c r="AP643" i="1" s="1"/>
  <c r="AO643" i="1" s="1"/>
  <c r="AN643" i="1" s="1"/>
  <c r="AM643" i="1" s="1"/>
  <c r="AL643" i="1" s="1"/>
  <c r="AH534" i="1"/>
  <c r="AH457" i="1"/>
  <c r="AA412" i="1"/>
  <c r="AH616" i="1"/>
  <c r="AB647" i="1"/>
  <c r="AA535" i="1"/>
  <c r="AB535" i="1"/>
  <c r="AH319" i="1"/>
  <c r="AA330" i="1"/>
  <c r="AB330" i="1"/>
  <c r="AH238" i="1"/>
  <c r="AH342" i="1"/>
  <c r="AH570" i="1"/>
  <c r="AB306" i="1"/>
  <c r="AA306" i="1"/>
  <c r="AE90" i="1"/>
  <c r="AD90" i="1"/>
  <c r="AD38" i="1"/>
  <c r="AC103" i="1"/>
  <c r="H103" i="1"/>
  <c r="AF103" i="1"/>
  <c r="H193" i="1"/>
  <c r="AC193" i="1"/>
  <c r="AF193" i="1"/>
  <c r="AT75" i="1"/>
  <c r="AS75" i="1" s="1"/>
  <c r="AR75" i="1" s="1"/>
  <c r="AQ75" i="1" s="1"/>
  <c r="AP75" i="1" s="1"/>
  <c r="AO75" i="1" s="1"/>
  <c r="AN75" i="1" s="1"/>
  <c r="AM75" i="1" s="1"/>
  <c r="AL75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C231" i="1"/>
  <c r="AF231" i="1"/>
  <c r="H231" i="1"/>
  <c r="AT39" i="1"/>
  <c r="AS39" i="1" s="1"/>
  <c r="AR39" i="1" s="1"/>
  <c r="AQ39" i="1" s="1"/>
  <c r="AP39" i="1" s="1"/>
  <c r="AO39" i="1" s="1"/>
  <c r="AN39" i="1" s="1"/>
  <c r="AM39" i="1" s="1"/>
  <c r="AL39" i="1" s="1"/>
  <c r="AF247" i="1"/>
  <c r="H247" i="1"/>
  <c r="AC247" i="1"/>
  <c r="AT165" i="1"/>
  <c r="AS165" i="1" s="1"/>
  <c r="AR165" i="1" s="1"/>
  <c r="AQ165" i="1" s="1"/>
  <c r="AP165" i="1" s="1"/>
  <c r="AO165" i="1" s="1"/>
  <c r="AN165" i="1" s="1"/>
  <c r="AM165" i="1" s="1"/>
  <c r="AL165" i="1" s="1"/>
  <c r="H224" i="1"/>
  <c r="AF224" i="1"/>
  <c r="AC224" i="1"/>
  <c r="AF45" i="1"/>
  <c r="H45" i="1"/>
  <c r="AC45" i="1"/>
  <c r="AT65" i="1"/>
  <c r="AS65" i="1" s="1"/>
  <c r="AR65" i="1" s="1"/>
  <c r="AQ65" i="1" s="1"/>
  <c r="AP65" i="1" s="1"/>
  <c r="AO65" i="1" s="1"/>
  <c r="AN65" i="1" s="1"/>
  <c r="AM65" i="1" s="1"/>
  <c r="AL65" i="1" s="1"/>
  <c r="AT34" i="1"/>
  <c r="AS34" i="1" s="1"/>
  <c r="AR34" i="1" s="1"/>
  <c r="AQ34" i="1" s="1"/>
  <c r="AP34" i="1" s="1"/>
  <c r="AO34" i="1" s="1"/>
  <c r="AN34" i="1" s="1"/>
  <c r="AM34" i="1" s="1"/>
  <c r="AL34" i="1" s="1"/>
  <c r="AT48" i="1"/>
  <c r="AS48" i="1" s="1"/>
  <c r="AR48" i="1" s="1"/>
  <c r="AQ48" i="1" s="1"/>
  <c r="AP48" i="1" s="1"/>
  <c r="AO48" i="1" s="1"/>
  <c r="AN48" i="1" s="1"/>
  <c r="AM48" i="1" s="1"/>
  <c r="AL48" i="1" s="1"/>
  <c r="AC86" i="1"/>
  <c r="H86" i="1"/>
  <c r="AF86" i="1"/>
  <c r="AC176" i="1"/>
  <c r="AF176" i="1"/>
  <c r="H176" i="1"/>
  <c r="AT248" i="1"/>
  <c r="AS248" i="1" s="1"/>
  <c r="AR248" i="1" s="1"/>
  <c r="AQ248" i="1" s="1"/>
  <c r="AP248" i="1" s="1"/>
  <c r="AO248" i="1" s="1"/>
  <c r="AN248" i="1" s="1"/>
  <c r="AM248" i="1" s="1"/>
  <c r="AL248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T447" i="1"/>
  <c r="AS447" i="1" s="1"/>
  <c r="AR447" i="1" s="1"/>
  <c r="AQ447" i="1" s="1"/>
  <c r="AP447" i="1" s="1"/>
  <c r="AO447" i="1" s="1"/>
  <c r="AN447" i="1" s="1"/>
  <c r="AM447" i="1" s="1"/>
  <c r="AL447" i="1" s="1"/>
  <c r="AT336" i="1"/>
  <c r="AS336" i="1" s="1"/>
  <c r="AR336" i="1" s="1"/>
  <c r="AQ336" i="1" s="1"/>
  <c r="AP336" i="1" s="1"/>
  <c r="AO336" i="1" s="1"/>
  <c r="AN336" i="1" s="1"/>
  <c r="AM336" i="1" s="1"/>
  <c r="AL336" i="1" s="1"/>
  <c r="AF388" i="1"/>
  <c r="AC388" i="1"/>
  <c r="I388" i="1"/>
  <c r="AB388" i="1"/>
  <c r="AC279" i="1"/>
  <c r="H279" i="1"/>
  <c r="AF279" i="1"/>
  <c r="AT455" i="1"/>
  <c r="AS455" i="1" s="1"/>
  <c r="AR455" i="1" s="1"/>
  <c r="AQ455" i="1" s="1"/>
  <c r="AP455" i="1" s="1"/>
  <c r="AO455" i="1" s="1"/>
  <c r="AN455" i="1" s="1"/>
  <c r="AM455" i="1" s="1"/>
  <c r="AL455" i="1" s="1"/>
  <c r="AT297" i="1"/>
  <c r="AS297" i="1" s="1"/>
  <c r="AR297" i="1" s="1"/>
  <c r="AQ297" i="1" s="1"/>
  <c r="AP297" i="1" s="1"/>
  <c r="AO297" i="1" s="1"/>
  <c r="AN297" i="1" s="1"/>
  <c r="AM297" i="1" s="1"/>
  <c r="AL297" i="1" s="1"/>
  <c r="AF295" i="1"/>
  <c r="AC295" i="1"/>
  <c r="H295" i="1"/>
  <c r="AT471" i="1"/>
  <c r="AS471" i="1" s="1"/>
  <c r="AR471" i="1" s="1"/>
  <c r="AQ471" i="1" s="1"/>
  <c r="AP471" i="1" s="1"/>
  <c r="AO471" i="1" s="1"/>
  <c r="AN471" i="1" s="1"/>
  <c r="AM471" i="1" s="1"/>
  <c r="AL471" i="1" s="1"/>
  <c r="I370" i="1"/>
  <c r="AF370" i="1"/>
  <c r="AC370" i="1"/>
  <c r="AB370" i="1"/>
  <c r="AE370" i="1"/>
  <c r="AD370" i="1"/>
  <c r="AT558" i="1"/>
  <c r="AS558" i="1" s="1"/>
  <c r="AR558" i="1" s="1"/>
  <c r="AQ558" i="1" s="1"/>
  <c r="AP558" i="1" s="1"/>
  <c r="AO558" i="1" s="1"/>
  <c r="AN558" i="1" s="1"/>
  <c r="AM558" i="1" s="1"/>
  <c r="AL558" i="1" s="1"/>
  <c r="AS566" i="1"/>
  <c r="AR566" i="1" s="1"/>
  <c r="AQ566" i="1" s="1"/>
  <c r="AP566" i="1" s="1"/>
  <c r="AO566" i="1" s="1"/>
  <c r="AN566" i="1" s="1"/>
  <c r="AM566" i="1" s="1"/>
  <c r="AL566" i="1" s="1"/>
  <c r="AT566" i="1"/>
  <c r="AF505" i="1"/>
  <c r="AC505" i="1"/>
  <c r="I505" i="1"/>
  <c r="AT590" i="1"/>
  <c r="AS590" i="1" s="1"/>
  <c r="AR590" i="1" s="1"/>
  <c r="AQ590" i="1" s="1"/>
  <c r="AP590" i="1" s="1"/>
  <c r="AO590" i="1" s="1"/>
  <c r="AN590" i="1" s="1"/>
  <c r="AM590" i="1" s="1"/>
  <c r="AL590" i="1" s="1"/>
  <c r="AF497" i="1"/>
  <c r="AC497" i="1"/>
  <c r="I497" i="1"/>
  <c r="AT538" i="1"/>
  <c r="AS538" i="1" s="1"/>
  <c r="AR538" i="1" s="1"/>
  <c r="AQ538" i="1" s="1"/>
  <c r="AP538" i="1" s="1"/>
  <c r="AO538" i="1" s="1"/>
  <c r="AN538" i="1" s="1"/>
  <c r="AM538" i="1" s="1"/>
  <c r="AL538" i="1" s="1"/>
  <c r="AT464" i="1"/>
  <c r="AS464" i="1" s="1"/>
  <c r="AR464" i="1" s="1"/>
  <c r="AQ464" i="1" s="1"/>
  <c r="AP464" i="1" s="1"/>
  <c r="AO464" i="1" s="1"/>
  <c r="AN464" i="1" s="1"/>
  <c r="AM464" i="1" s="1"/>
  <c r="AL464" i="1" s="1"/>
  <c r="AT479" i="1"/>
  <c r="AS479" i="1" s="1"/>
  <c r="AR479" i="1" s="1"/>
  <c r="AQ479" i="1" s="1"/>
  <c r="AP479" i="1" s="1"/>
  <c r="AO479" i="1" s="1"/>
  <c r="AN479" i="1" s="1"/>
  <c r="AM479" i="1" s="1"/>
  <c r="AL479" i="1" s="1"/>
  <c r="AI573" i="1"/>
  <c r="AJ573" i="1"/>
  <c r="AK573" i="1"/>
  <c r="AT646" i="1"/>
  <c r="AS646" i="1"/>
  <c r="AR646" i="1" s="1"/>
  <c r="AQ646" i="1" s="1"/>
  <c r="AP646" i="1" s="1"/>
  <c r="AO646" i="1" s="1"/>
  <c r="AN646" i="1" s="1"/>
  <c r="AM646" i="1" s="1"/>
  <c r="AL646" i="1" s="1"/>
  <c r="AI571" i="1"/>
  <c r="AJ571" i="1"/>
  <c r="AK571" i="1"/>
  <c r="AI629" i="1"/>
  <c r="AJ629" i="1"/>
  <c r="AK629" i="1"/>
  <c r="AC529" i="1"/>
  <c r="AF529" i="1"/>
  <c r="I529" i="1"/>
  <c r="AT625" i="1"/>
  <c r="AS625" i="1" s="1"/>
  <c r="AR625" i="1" s="1"/>
  <c r="AQ625" i="1" s="1"/>
  <c r="AP625" i="1" s="1"/>
  <c r="AO625" i="1" s="1"/>
  <c r="AN625" i="1" s="1"/>
  <c r="AM625" i="1" s="1"/>
  <c r="AL625" i="1" s="1"/>
  <c r="AB381" i="1"/>
  <c r="AA381" i="1"/>
  <c r="AA589" i="1"/>
  <c r="AB458" i="1"/>
  <c r="AA458" i="1"/>
  <c r="AA350" i="1"/>
  <c r="AB350" i="1"/>
  <c r="AB653" i="1"/>
  <c r="AA653" i="1"/>
  <c r="AB545" i="1"/>
  <c r="AA545" i="1"/>
  <c r="AT679" i="1"/>
  <c r="AS679" i="1" s="1"/>
  <c r="AR679" i="1" s="1"/>
  <c r="AQ679" i="1" s="1"/>
  <c r="AP679" i="1" s="1"/>
  <c r="AO679" i="1" s="1"/>
  <c r="AN679" i="1" s="1"/>
  <c r="AM679" i="1" s="1"/>
  <c r="AL679" i="1" s="1"/>
  <c r="AT678" i="1"/>
  <c r="AS678" i="1" s="1"/>
  <c r="AR678" i="1" s="1"/>
  <c r="AQ678" i="1" s="1"/>
  <c r="AP678" i="1" s="1"/>
  <c r="AO678" i="1" s="1"/>
  <c r="AN678" i="1" s="1"/>
  <c r="AM678" i="1" s="1"/>
  <c r="AL678" i="1" s="1"/>
  <c r="AF679" i="1"/>
  <c r="AC679" i="1"/>
  <c r="K679" i="1"/>
  <c r="AC678" i="1"/>
  <c r="K678" i="1"/>
  <c r="AE259" i="1"/>
  <c r="AD259" i="1"/>
  <c r="AE577" i="1"/>
  <c r="AD577" i="1"/>
  <c r="AD241" i="1"/>
  <c r="AE241" i="1"/>
  <c r="AD548" i="1"/>
  <c r="AE548" i="1"/>
  <c r="AD255" i="1"/>
  <c r="AE255" i="1"/>
  <c r="AD179" i="1"/>
  <c r="AE179" i="1"/>
  <c r="AD640" i="1"/>
  <c r="AE640" i="1"/>
  <c r="AE251" i="1"/>
  <c r="AD251" i="1"/>
  <c r="AE57" i="1"/>
  <c r="AD57" i="1"/>
  <c r="AD312" i="1"/>
  <c r="AE312" i="1"/>
  <c r="AD256" i="1"/>
  <c r="AE256" i="1"/>
  <c r="AE626" i="1"/>
  <c r="AD636" i="1"/>
  <c r="AE636" i="1"/>
  <c r="AD267" i="1"/>
  <c r="AE267" i="1"/>
  <c r="AD175" i="1"/>
  <c r="AE175" i="1"/>
  <c r="AE316" i="1"/>
  <c r="C12" i="1"/>
  <c r="C11" i="1"/>
  <c r="O683" i="1" l="1"/>
  <c r="AJ683" i="1"/>
  <c r="AK683" i="1"/>
  <c r="AI683" i="1"/>
  <c r="AH683" i="1" s="1"/>
  <c r="AB610" i="1"/>
  <c r="AD388" i="1"/>
  <c r="AA321" i="1"/>
  <c r="AB225" i="1"/>
  <c r="AA229" i="1"/>
  <c r="AE108" i="1"/>
  <c r="AA270" i="1"/>
  <c r="AE270" i="1" s="1"/>
  <c r="AE530" i="1"/>
  <c r="AA425" i="1"/>
  <c r="AA652" i="1"/>
  <c r="AB25" i="1"/>
  <c r="AA307" i="1"/>
  <c r="AE307" i="1" s="1"/>
  <c r="AB252" i="1"/>
  <c r="AB140" i="1"/>
  <c r="AD190" i="1"/>
  <c r="AE190" i="1"/>
  <c r="AB553" i="1"/>
  <c r="AB274" i="1"/>
  <c r="AB119" i="1"/>
  <c r="AB298" i="1"/>
  <c r="AD650" i="1"/>
  <c r="AD523" i="1"/>
  <c r="AE523" i="1"/>
  <c r="AK407" i="1"/>
  <c r="AI407" i="1"/>
  <c r="AH407" i="1" s="1"/>
  <c r="AJ407" i="1"/>
  <c r="AA395" i="1"/>
  <c r="AD395" i="1" s="1"/>
  <c r="AH30" i="1"/>
  <c r="AH585" i="1"/>
  <c r="AT281" i="1"/>
  <c r="AS281" i="1" s="1"/>
  <c r="AR281" i="1" s="1"/>
  <c r="AQ281" i="1" s="1"/>
  <c r="AP281" i="1" s="1"/>
  <c r="AO281" i="1" s="1"/>
  <c r="AN281" i="1" s="1"/>
  <c r="AM281" i="1" s="1"/>
  <c r="AL281" i="1" s="1"/>
  <c r="AC178" i="1"/>
  <c r="H178" i="1"/>
  <c r="AF178" i="1"/>
  <c r="AC28" i="1"/>
  <c r="AF28" i="1"/>
  <c r="H28" i="1"/>
  <c r="AJ583" i="1"/>
  <c r="AI583" i="1"/>
  <c r="AK583" i="1"/>
  <c r="AF239" i="1"/>
  <c r="H239" i="1"/>
  <c r="AC239" i="1"/>
  <c r="AF642" i="1"/>
  <c r="AC642" i="1"/>
  <c r="K642" i="1"/>
  <c r="AJ474" i="1"/>
  <c r="AK474" i="1"/>
  <c r="AI474" i="1"/>
  <c r="AI661" i="1"/>
  <c r="AH661" i="1" s="1"/>
  <c r="AK661" i="1"/>
  <c r="AJ661" i="1"/>
  <c r="AJ28" i="1"/>
  <c r="AI28" i="1"/>
  <c r="AH28" i="1" s="1"/>
  <c r="AK28" i="1"/>
  <c r="AF583" i="1"/>
  <c r="I583" i="1"/>
  <c r="AC583" i="1"/>
  <c r="AI346" i="1"/>
  <c r="AH346" i="1" s="1"/>
  <c r="AJ346" i="1"/>
  <c r="AK346" i="1"/>
  <c r="AC474" i="1"/>
  <c r="AF474" i="1"/>
  <c r="I474" i="1"/>
  <c r="AJ24" i="1"/>
  <c r="AI24" i="1"/>
  <c r="AH24" i="1" s="1"/>
  <c r="AK24" i="1"/>
  <c r="AK461" i="1"/>
  <c r="AI461" i="1"/>
  <c r="AJ461" i="1"/>
  <c r="AH390" i="1"/>
  <c r="AZ52" i="1"/>
  <c r="AX52" i="1" s="1"/>
  <c r="AH300" i="1"/>
  <c r="AI651" i="1"/>
  <c r="AH651" i="1" s="1"/>
  <c r="AK651" i="1"/>
  <c r="AJ651" i="1"/>
  <c r="AC346" i="1"/>
  <c r="I346" i="1"/>
  <c r="AF346" i="1"/>
  <c r="AF24" i="1"/>
  <c r="AC24" i="1"/>
  <c r="H24" i="1"/>
  <c r="AJ308" i="1"/>
  <c r="AI308" i="1"/>
  <c r="AK308" i="1"/>
  <c r="AF461" i="1"/>
  <c r="AC461" i="1"/>
  <c r="I461" i="1"/>
  <c r="AC661" i="1"/>
  <c r="I661" i="1"/>
  <c r="AF661" i="1"/>
  <c r="AZ19" i="1"/>
  <c r="AX19" i="1" s="1"/>
  <c r="AH582" i="1"/>
  <c r="AH656" i="1"/>
  <c r="AK55" i="1"/>
  <c r="AI55" i="1"/>
  <c r="AH55" i="1" s="1"/>
  <c r="AB55" i="1" s="1"/>
  <c r="AJ55" i="1"/>
  <c r="AK265" i="1"/>
  <c r="AJ265" i="1"/>
  <c r="AI265" i="1"/>
  <c r="I359" i="1"/>
  <c r="AC359" i="1"/>
  <c r="AF359" i="1"/>
  <c r="AJ667" i="1"/>
  <c r="AI667" i="1"/>
  <c r="AK667" i="1"/>
  <c r="AF308" i="1"/>
  <c r="I308" i="1"/>
  <c r="AC308" i="1"/>
  <c r="AB626" i="1"/>
  <c r="AH91" i="1"/>
  <c r="AH477" i="1"/>
  <c r="AB477" i="1" s="1"/>
  <c r="AJ598" i="1"/>
  <c r="AK598" i="1"/>
  <c r="AI598" i="1"/>
  <c r="AH598" i="1" s="1"/>
  <c r="AA598" i="1" s="1"/>
  <c r="AE598" i="1" s="1"/>
  <c r="K651" i="1"/>
  <c r="AF651" i="1"/>
  <c r="AC651" i="1"/>
  <c r="AJ406" i="1"/>
  <c r="AK406" i="1"/>
  <c r="AI406" i="1"/>
  <c r="AI125" i="1"/>
  <c r="AJ125" i="1"/>
  <c r="AK125" i="1"/>
  <c r="H55" i="1"/>
  <c r="AF55" i="1"/>
  <c r="AC55" i="1"/>
  <c r="AC265" i="1"/>
  <c r="H265" i="1"/>
  <c r="AF265" i="1"/>
  <c r="AT499" i="1"/>
  <c r="AS499" i="1" s="1"/>
  <c r="AR499" i="1" s="1"/>
  <c r="AQ499" i="1" s="1"/>
  <c r="AP499" i="1" s="1"/>
  <c r="AO499" i="1" s="1"/>
  <c r="AN499" i="1" s="1"/>
  <c r="AM499" i="1" s="1"/>
  <c r="AL499" i="1" s="1"/>
  <c r="AC667" i="1"/>
  <c r="AF667" i="1"/>
  <c r="J667" i="1"/>
  <c r="J598" i="1"/>
  <c r="AC598" i="1"/>
  <c r="AF598" i="1"/>
  <c r="AB598" i="1"/>
  <c r="AD598" i="1"/>
  <c r="AC163" i="1"/>
  <c r="AF163" i="1"/>
  <c r="H163" i="1"/>
  <c r="AC406" i="1"/>
  <c r="AF406" i="1"/>
  <c r="I406" i="1"/>
  <c r="AC125" i="1"/>
  <c r="H125" i="1"/>
  <c r="AF125" i="1"/>
  <c r="AT369" i="1"/>
  <c r="AS369" i="1"/>
  <c r="AR369" i="1" s="1"/>
  <c r="AQ369" i="1" s="1"/>
  <c r="AP369" i="1" s="1"/>
  <c r="AO369" i="1" s="1"/>
  <c r="AN369" i="1" s="1"/>
  <c r="AM369" i="1" s="1"/>
  <c r="AL369" i="1" s="1"/>
  <c r="AC525" i="1"/>
  <c r="AF525" i="1"/>
  <c r="I525" i="1"/>
  <c r="AB384" i="1"/>
  <c r="AA384" i="1"/>
  <c r="AJ359" i="1"/>
  <c r="AI359" i="1"/>
  <c r="AK359" i="1"/>
  <c r="I499" i="1"/>
  <c r="AC499" i="1"/>
  <c r="AF499" i="1"/>
  <c r="AF411" i="1"/>
  <c r="AC411" i="1"/>
  <c r="I411" i="1"/>
  <c r="AF351" i="1"/>
  <c r="AC351" i="1"/>
  <c r="I351" i="1"/>
  <c r="AH608" i="1"/>
  <c r="AA608" i="1" s="1"/>
  <c r="AK562" i="1"/>
  <c r="AI562" i="1"/>
  <c r="AJ562" i="1"/>
  <c r="AI273" i="1"/>
  <c r="AK273" i="1"/>
  <c r="AJ273" i="1"/>
  <c r="AB588" i="1"/>
  <c r="AA588" i="1"/>
  <c r="AJ525" i="1"/>
  <c r="AK525" i="1"/>
  <c r="AI525" i="1"/>
  <c r="I512" i="1"/>
  <c r="AF512" i="1"/>
  <c r="AC512" i="1"/>
  <c r="AJ411" i="1"/>
  <c r="AK411" i="1"/>
  <c r="AI411" i="1"/>
  <c r="AH411" i="1" s="1"/>
  <c r="AK568" i="1"/>
  <c r="AI568" i="1"/>
  <c r="AJ568" i="1"/>
  <c r="AK191" i="1"/>
  <c r="AI191" i="1"/>
  <c r="AJ191" i="1"/>
  <c r="AZ12" i="1"/>
  <c r="AX12" i="1" s="1"/>
  <c r="H281" i="1"/>
  <c r="AF281" i="1"/>
  <c r="AC281" i="1"/>
  <c r="AT163" i="1"/>
  <c r="AS163" i="1" s="1"/>
  <c r="AR163" i="1" s="1"/>
  <c r="AQ163" i="1" s="1"/>
  <c r="AP163" i="1" s="1"/>
  <c r="AO163" i="1" s="1"/>
  <c r="AN163" i="1" s="1"/>
  <c r="AM163" i="1" s="1"/>
  <c r="AL163" i="1" s="1"/>
  <c r="AK178" i="1"/>
  <c r="AI178" i="1"/>
  <c r="AJ178" i="1"/>
  <c r="AF273" i="1"/>
  <c r="AC273" i="1"/>
  <c r="H273" i="1"/>
  <c r="AH66" i="1"/>
  <c r="AT642" i="1"/>
  <c r="AS642" i="1" s="1"/>
  <c r="AR642" i="1" s="1"/>
  <c r="AQ642" i="1" s="1"/>
  <c r="AP642" i="1" s="1"/>
  <c r="AO642" i="1" s="1"/>
  <c r="AN642" i="1" s="1"/>
  <c r="AM642" i="1" s="1"/>
  <c r="AL642" i="1" s="1"/>
  <c r="AI512" i="1"/>
  <c r="AH512" i="1" s="1"/>
  <c r="AB512" i="1" s="1"/>
  <c r="AK512" i="1"/>
  <c r="AJ512" i="1"/>
  <c r="I568" i="1"/>
  <c r="AF568" i="1"/>
  <c r="AC568" i="1"/>
  <c r="AJ351" i="1"/>
  <c r="AI351" i="1"/>
  <c r="AK351" i="1"/>
  <c r="AF191" i="1"/>
  <c r="AC191" i="1"/>
  <c r="H191" i="1"/>
  <c r="C16" i="1"/>
  <c r="D18" i="1" s="1"/>
  <c r="O627" i="1"/>
  <c r="O654" i="1"/>
  <c r="O663" i="1"/>
  <c r="O669" i="1"/>
  <c r="O664" i="1"/>
  <c r="O617" i="1"/>
  <c r="O600" i="1"/>
  <c r="O668" i="1"/>
  <c r="O649" i="1"/>
  <c r="O641" i="1"/>
  <c r="O609" i="1"/>
  <c r="C15" i="1"/>
  <c r="O620" i="1"/>
  <c r="O653" i="1"/>
  <c r="O632" i="1"/>
  <c r="O613" i="1"/>
  <c r="O635" i="1"/>
  <c r="O616" i="1"/>
  <c r="O634" i="1"/>
  <c r="O603" i="1"/>
  <c r="O676" i="1"/>
  <c r="O643" i="1"/>
  <c r="O642" i="1"/>
  <c r="O602" i="1"/>
  <c r="O621" i="1"/>
  <c r="O614" i="1"/>
  <c r="O604" i="1"/>
  <c r="O674" i="1"/>
  <c r="O665" i="1"/>
  <c r="O650" i="1"/>
  <c r="O677" i="1"/>
  <c r="O648" i="1"/>
  <c r="O623" i="1"/>
  <c r="O607" i="1"/>
  <c r="O667" i="1"/>
  <c r="O644" i="1"/>
  <c r="O622" i="1"/>
  <c r="O657" i="1"/>
  <c r="O615" i="1"/>
  <c r="O606" i="1"/>
  <c r="O629" i="1"/>
  <c r="O647" i="1"/>
  <c r="O670" i="1"/>
  <c r="O671" i="1"/>
  <c r="O580" i="1"/>
  <c r="O673" i="1"/>
  <c r="O628" i="1"/>
  <c r="O646" i="1"/>
  <c r="O618" i="1"/>
  <c r="O659" i="1"/>
  <c r="O666" i="1"/>
  <c r="O608" i="1"/>
  <c r="O675" i="1"/>
  <c r="O593" i="1"/>
  <c r="O678" i="1"/>
  <c r="O638" i="1"/>
  <c r="O605" i="1"/>
  <c r="O639" i="1"/>
  <c r="O681" i="1"/>
  <c r="O586" i="1"/>
  <c r="O624" i="1"/>
  <c r="O612" i="1"/>
  <c r="O672" i="1"/>
  <c r="O662" i="1"/>
  <c r="O637" i="1"/>
  <c r="O599" i="1"/>
  <c r="O661" i="1"/>
  <c r="O633" i="1"/>
  <c r="O601" i="1"/>
  <c r="O655" i="1"/>
  <c r="O651" i="1"/>
  <c r="O630" i="1"/>
  <c r="O680" i="1"/>
  <c r="O636" i="1"/>
  <c r="O645" i="1"/>
  <c r="O660" i="1"/>
  <c r="O682" i="1"/>
  <c r="O679" i="1"/>
  <c r="O656" i="1"/>
  <c r="O640" i="1"/>
  <c r="O610" i="1"/>
  <c r="O625" i="1"/>
  <c r="O652" i="1"/>
  <c r="O619" i="1"/>
  <c r="O658" i="1"/>
  <c r="O626" i="1"/>
  <c r="O631" i="1"/>
  <c r="O611" i="1"/>
  <c r="AJ460" i="1"/>
  <c r="AK460" i="1"/>
  <c r="AI460" i="1"/>
  <c r="AH460" i="1" s="1"/>
  <c r="AI170" i="1"/>
  <c r="AJ170" i="1"/>
  <c r="AK170" i="1"/>
  <c r="AJ341" i="1"/>
  <c r="AK341" i="1"/>
  <c r="AI341" i="1"/>
  <c r="AE360" i="1"/>
  <c r="AD360" i="1"/>
  <c r="AK674" i="1"/>
  <c r="AI674" i="1"/>
  <c r="AH674" i="1" s="1"/>
  <c r="AJ674" i="1"/>
  <c r="AA127" i="1"/>
  <c r="AB127" i="1"/>
  <c r="AI387" i="1"/>
  <c r="AJ387" i="1"/>
  <c r="AK387" i="1"/>
  <c r="AK572" i="1"/>
  <c r="AI572" i="1"/>
  <c r="AH572" i="1" s="1"/>
  <c r="AJ572" i="1"/>
  <c r="AI551" i="1"/>
  <c r="AK551" i="1"/>
  <c r="AJ551" i="1"/>
  <c r="AT35" i="1"/>
  <c r="AS35" i="1" s="1"/>
  <c r="AR35" i="1" s="1"/>
  <c r="AQ35" i="1" s="1"/>
  <c r="AP35" i="1" s="1"/>
  <c r="AO35" i="1" s="1"/>
  <c r="AN35" i="1" s="1"/>
  <c r="AM35" i="1" s="1"/>
  <c r="AL35" i="1" s="1"/>
  <c r="AT172" i="1"/>
  <c r="AS172" i="1" s="1"/>
  <c r="AR172" i="1" s="1"/>
  <c r="AQ172" i="1" s="1"/>
  <c r="AP172" i="1" s="1"/>
  <c r="AO172" i="1" s="1"/>
  <c r="AN172" i="1" s="1"/>
  <c r="AM172" i="1" s="1"/>
  <c r="AL172" i="1" s="1"/>
  <c r="AI409" i="1"/>
  <c r="AK409" i="1"/>
  <c r="AJ409" i="1"/>
  <c r="AI419" i="1"/>
  <c r="AJ419" i="1"/>
  <c r="AK419" i="1"/>
  <c r="AF338" i="1"/>
  <c r="AC338" i="1"/>
  <c r="I338" i="1"/>
  <c r="AT313" i="1"/>
  <c r="AS313" i="1" s="1"/>
  <c r="AR313" i="1" s="1"/>
  <c r="AQ313" i="1" s="1"/>
  <c r="AP313" i="1" s="1"/>
  <c r="AO313" i="1" s="1"/>
  <c r="AN313" i="1" s="1"/>
  <c r="AM313" i="1" s="1"/>
  <c r="AL313" i="1" s="1"/>
  <c r="AE121" i="1"/>
  <c r="AD204" i="1"/>
  <c r="AH89" i="1"/>
  <c r="AA89" i="1" s="1"/>
  <c r="AD89" i="1" s="1"/>
  <c r="AC552" i="1"/>
  <c r="I552" i="1"/>
  <c r="AF552" i="1"/>
  <c r="AC514" i="1"/>
  <c r="I514" i="1"/>
  <c r="AF514" i="1"/>
  <c r="AK524" i="1"/>
  <c r="AI524" i="1"/>
  <c r="AJ524" i="1"/>
  <c r="AF632" i="1"/>
  <c r="K632" i="1"/>
  <c r="AC632" i="1"/>
  <c r="AF494" i="1"/>
  <c r="I494" i="1"/>
  <c r="AC494" i="1"/>
  <c r="AE554" i="1"/>
  <c r="AD554" i="1"/>
  <c r="AC261" i="1"/>
  <c r="H261" i="1"/>
  <c r="AF261" i="1"/>
  <c r="AA404" i="1"/>
  <c r="AB404" i="1"/>
  <c r="AF276" i="1"/>
  <c r="H276" i="1"/>
  <c r="AC276" i="1"/>
  <c r="AK417" i="1"/>
  <c r="AJ417" i="1"/>
  <c r="AI417" i="1"/>
  <c r="AA155" i="1"/>
  <c r="AI78" i="1"/>
  <c r="AH78" i="1" s="1"/>
  <c r="AK78" i="1"/>
  <c r="AJ78" i="1"/>
  <c r="AF611" i="1"/>
  <c r="J611" i="1"/>
  <c r="AC611" i="1"/>
  <c r="AT494" i="1"/>
  <c r="AS494" i="1" s="1"/>
  <c r="AR494" i="1" s="1"/>
  <c r="AQ494" i="1" s="1"/>
  <c r="AP494" i="1" s="1"/>
  <c r="AO494" i="1" s="1"/>
  <c r="AN494" i="1" s="1"/>
  <c r="AM494" i="1" s="1"/>
  <c r="AL494" i="1" s="1"/>
  <c r="AJ380" i="1"/>
  <c r="AK380" i="1"/>
  <c r="AI380" i="1"/>
  <c r="AJ657" i="1"/>
  <c r="AI657" i="1"/>
  <c r="AK657" i="1"/>
  <c r="AJ261" i="1"/>
  <c r="AK261" i="1"/>
  <c r="AI261" i="1"/>
  <c r="AS592" i="1"/>
  <c r="AR592" i="1" s="1"/>
  <c r="AQ592" i="1" s="1"/>
  <c r="AP592" i="1" s="1"/>
  <c r="AO592" i="1" s="1"/>
  <c r="AN592" i="1" s="1"/>
  <c r="AM592" i="1" s="1"/>
  <c r="AL592" i="1" s="1"/>
  <c r="AT592" i="1"/>
  <c r="AK620" i="1"/>
  <c r="AJ620" i="1"/>
  <c r="AI620" i="1"/>
  <c r="AF444" i="1"/>
  <c r="AC444" i="1"/>
  <c r="I444" i="1"/>
  <c r="AD587" i="1"/>
  <c r="AH203" i="1"/>
  <c r="AB622" i="1"/>
  <c r="AE627" i="1"/>
  <c r="AD627" i="1"/>
  <c r="I438" i="1"/>
  <c r="AF438" i="1"/>
  <c r="AC438" i="1"/>
  <c r="AJ634" i="1"/>
  <c r="AK634" i="1"/>
  <c r="AI634" i="1"/>
  <c r="AK410" i="1"/>
  <c r="AJ410" i="1"/>
  <c r="AI410" i="1"/>
  <c r="AJ611" i="1"/>
  <c r="AK611" i="1"/>
  <c r="AI611" i="1"/>
  <c r="AH611" i="1" s="1"/>
  <c r="AA594" i="1"/>
  <c r="AJ576" i="1"/>
  <c r="AK576" i="1"/>
  <c r="AI576" i="1"/>
  <c r="AH148" i="1"/>
  <c r="I599" i="1"/>
  <c r="AC599" i="1"/>
  <c r="AF599" i="1"/>
  <c r="AJ301" i="1"/>
  <c r="AI301" i="1"/>
  <c r="AK301" i="1"/>
  <c r="AC592" i="1"/>
  <c r="I592" i="1"/>
  <c r="AF592" i="1"/>
  <c r="AA536" i="1"/>
  <c r="AH187" i="1"/>
  <c r="H128" i="1"/>
  <c r="AC128" i="1"/>
  <c r="AF128" i="1"/>
  <c r="I524" i="1"/>
  <c r="AF524" i="1"/>
  <c r="AC524" i="1"/>
  <c r="AC365" i="1"/>
  <c r="AF365" i="1"/>
  <c r="I365" i="1"/>
  <c r="AZ35" i="1"/>
  <c r="AX35" i="1" s="1"/>
  <c r="AZ71" i="1"/>
  <c r="AX71" i="1" s="1"/>
  <c r="AB416" i="1"/>
  <c r="AH331" i="1"/>
  <c r="AF634" i="1"/>
  <c r="AC634" i="1"/>
  <c r="K634" i="1"/>
  <c r="AE522" i="1"/>
  <c r="AD522" i="1"/>
  <c r="AC410" i="1"/>
  <c r="I410" i="1"/>
  <c r="AF410" i="1"/>
  <c r="AC576" i="1"/>
  <c r="I576" i="1"/>
  <c r="AF576" i="1"/>
  <c r="AF664" i="1"/>
  <c r="K664" i="1"/>
  <c r="AC664" i="1"/>
  <c r="AI465" i="1"/>
  <c r="AJ465" i="1"/>
  <c r="AK465" i="1"/>
  <c r="AK599" i="1"/>
  <c r="AI599" i="1"/>
  <c r="AJ599" i="1"/>
  <c r="AK482" i="1"/>
  <c r="AI482" i="1"/>
  <c r="AJ482" i="1"/>
  <c r="AC301" i="1"/>
  <c r="I301" i="1"/>
  <c r="AF301" i="1"/>
  <c r="AJ288" i="1"/>
  <c r="AI288" i="1"/>
  <c r="AK288" i="1"/>
  <c r="AT514" i="1"/>
  <c r="AS514" i="1" s="1"/>
  <c r="AR514" i="1" s="1"/>
  <c r="AQ514" i="1" s="1"/>
  <c r="AP514" i="1" s="1"/>
  <c r="AO514" i="1" s="1"/>
  <c r="AN514" i="1" s="1"/>
  <c r="AM514" i="1" s="1"/>
  <c r="AL514" i="1" s="1"/>
  <c r="AD416" i="1"/>
  <c r="AK199" i="1"/>
  <c r="AJ199" i="1"/>
  <c r="AI199" i="1"/>
  <c r="AH199" i="1" s="1"/>
  <c r="AA199" i="1" s="1"/>
  <c r="AE199" i="1" s="1"/>
  <c r="AJ345" i="1"/>
  <c r="AK345" i="1"/>
  <c r="AI345" i="1"/>
  <c r="AH345" i="1" s="1"/>
  <c r="AT618" i="1"/>
  <c r="AS618" i="1" s="1"/>
  <c r="AR618" i="1" s="1"/>
  <c r="AQ618" i="1" s="1"/>
  <c r="AP618" i="1" s="1"/>
  <c r="AO618" i="1" s="1"/>
  <c r="AN618" i="1" s="1"/>
  <c r="AM618" i="1" s="1"/>
  <c r="AL618" i="1" s="1"/>
  <c r="AJ581" i="1"/>
  <c r="AK581" i="1"/>
  <c r="AI581" i="1"/>
  <c r="AT311" i="1"/>
  <c r="AS311" i="1" s="1"/>
  <c r="AR311" i="1" s="1"/>
  <c r="AQ311" i="1" s="1"/>
  <c r="AP311" i="1" s="1"/>
  <c r="AO311" i="1" s="1"/>
  <c r="AN311" i="1" s="1"/>
  <c r="AM311" i="1" s="1"/>
  <c r="AL311" i="1" s="1"/>
  <c r="AJ266" i="1"/>
  <c r="AI266" i="1"/>
  <c r="AK266" i="1"/>
  <c r="AZ10" i="1"/>
  <c r="AX10" i="1" s="1"/>
  <c r="AJ333" i="1"/>
  <c r="AI333" i="1"/>
  <c r="AK333" i="1"/>
  <c r="AF465" i="1"/>
  <c r="I465" i="1"/>
  <c r="AC465" i="1"/>
  <c r="AT431" i="1"/>
  <c r="AS431" i="1" s="1"/>
  <c r="AR431" i="1" s="1"/>
  <c r="AQ431" i="1" s="1"/>
  <c r="AP431" i="1" s="1"/>
  <c r="AO431" i="1" s="1"/>
  <c r="AN431" i="1" s="1"/>
  <c r="AM431" i="1" s="1"/>
  <c r="AL431" i="1" s="1"/>
  <c r="AH606" i="1"/>
  <c r="AH73" i="1"/>
  <c r="AH139" i="1"/>
  <c r="AB139" i="1" s="1"/>
  <c r="AB363" i="1"/>
  <c r="AH223" i="1"/>
  <c r="AA223" i="1" s="1"/>
  <c r="AE223" i="1" s="1"/>
  <c r="AH556" i="1"/>
  <c r="AH542" i="1"/>
  <c r="AH665" i="1"/>
  <c r="AC266" i="1"/>
  <c r="AF266" i="1"/>
  <c r="H266" i="1"/>
  <c r="AH356" i="1"/>
  <c r="AI664" i="1"/>
  <c r="AJ664" i="1"/>
  <c r="AK664" i="1"/>
  <c r="AC333" i="1"/>
  <c r="AF333" i="1"/>
  <c r="I333" i="1"/>
  <c r="AF417" i="1"/>
  <c r="I417" i="1"/>
  <c r="AC417" i="1"/>
  <c r="AF288" i="1"/>
  <c r="AC288" i="1"/>
  <c r="H288" i="1"/>
  <c r="AA671" i="1"/>
  <c r="AB671" i="1"/>
  <c r="AD58" i="1"/>
  <c r="AE58" i="1"/>
  <c r="AJ632" i="1"/>
  <c r="AK632" i="1"/>
  <c r="AI632" i="1"/>
  <c r="AB564" i="1"/>
  <c r="AK552" i="1"/>
  <c r="AJ552" i="1"/>
  <c r="AI552" i="1"/>
  <c r="AC618" i="1"/>
  <c r="AF618" i="1"/>
  <c r="K618" i="1"/>
  <c r="AF581" i="1"/>
  <c r="I581" i="1"/>
  <c r="AC581" i="1"/>
  <c r="AI128" i="1"/>
  <c r="AH128" i="1" s="1"/>
  <c r="AK128" i="1"/>
  <c r="AJ128" i="1"/>
  <c r="AF311" i="1"/>
  <c r="I311" i="1"/>
  <c r="AC311" i="1"/>
  <c r="I590" i="1"/>
  <c r="AC590" i="1"/>
  <c r="AF590" i="1"/>
  <c r="AF172" i="1"/>
  <c r="H172" i="1"/>
  <c r="AC172" i="1"/>
  <c r="AI444" i="1"/>
  <c r="AJ444" i="1"/>
  <c r="AK444" i="1"/>
  <c r="AI365" i="1"/>
  <c r="AH365" i="1" s="1"/>
  <c r="AA365" i="1" s="1"/>
  <c r="AD365" i="1" s="1"/>
  <c r="AJ365" i="1"/>
  <c r="AK365" i="1"/>
  <c r="AF419" i="1"/>
  <c r="AC419" i="1"/>
  <c r="I419" i="1"/>
  <c r="AH591" i="1"/>
  <c r="AD236" i="1"/>
  <c r="AE236" i="1"/>
  <c r="AK338" i="1"/>
  <c r="AJ338" i="1"/>
  <c r="AI338" i="1"/>
  <c r="AH338" i="1" s="1"/>
  <c r="AA338" i="1" s="1"/>
  <c r="AE338" i="1" s="1"/>
  <c r="AC431" i="1"/>
  <c r="AF431" i="1"/>
  <c r="I431" i="1"/>
  <c r="AH284" i="1"/>
  <c r="I313" i="1"/>
  <c r="AC313" i="1"/>
  <c r="AF313" i="1"/>
  <c r="AT276" i="1"/>
  <c r="AS276" i="1" s="1"/>
  <c r="AR276" i="1" s="1"/>
  <c r="AQ276" i="1" s="1"/>
  <c r="AP276" i="1" s="1"/>
  <c r="AO276" i="1" s="1"/>
  <c r="AN276" i="1" s="1"/>
  <c r="AM276" i="1" s="1"/>
  <c r="AL276" i="1" s="1"/>
  <c r="AH132" i="1"/>
  <c r="AA132" i="1" s="1"/>
  <c r="AE132" i="1" s="1"/>
  <c r="AJ682" i="1"/>
  <c r="AK682" i="1"/>
  <c r="AI682" i="1"/>
  <c r="AH682" i="1" s="1"/>
  <c r="AA332" i="1"/>
  <c r="AE332" i="1" s="1"/>
  <c r="AE258" i="1"/>
  <c r="AA109" i="1"/>
  <c r="AE472" i="1"/>
  <c r="AA462" i="1"/>
  <c r="AD462" i="1" s="1"/>
  <c r="AD513" i="1"/>
  <c r="AB230" i="1"/>
  <c r="AE282" i="1"/>
  <c r="AD647" i="1"/>
  <c r="AD244" i="1"/>
  <c r="AE244" i="1"/>
  <c r="AE122" i="1"/>
  <c r="AD122" i="1"/>
  <c r="AD81" i="1"/>
  <c r="AE81" i="1"/>
  <c r="AD143" i="1"/>
  <c r="AE143" i="1"/>
  <c r="AE228" i="1"/>
  <c r="AD228" i="1"/>
  <c r="AD677" i="1"/>
  <c r="AE677" i="1"/>
  <c r="AE663" i="1"/>
  <c r="AD663" i="1"/>
  <c r="AD43" i="1"/>
  <c r="AE43" i="1"/>
  <c r="AD114" i="1"/>
  <c r="AE114" i="1"/>
  <c r="AB124" i="1"/>
  <c r="AA164" i="1"/>
  <c r="AD164" i="1" s="1"/>
  <c r="AE221" i="1"/>
  <c r="AD221" i="1"/>
  <c r="AD249" i="1"/>
  <c r="AE249" i="1"/>
  <c r="AE613" i="1"/>
  <c r="AD613" i="1"/>
  <c r="AD183" i="1"/>
  <c r="AE183" i="1"/>
  <c r="AE159" i="1"/>
  <c r="AD159" i="1"/>
  <c r="AE658" i="1"/>
  <c r="AD658" i="1"/>
  <c r="AD619" i="1"/>
  <c r="AE619" i="1"/>
  <c r="AE526" i="1"/>
  <c r="AD526" i="1"/>
  <c r="AD467" i="1"/>
  <c r="AE467" i="1"/>
  <c r="AB198" i="1"/>
  <c r="AE317" i="1"/>
  <c r="AD317" i="1"/>
  <c r="AE614" i="1"/>
  <c r="AD614" i="1"/>
  <c r="AE595" i="1"/>
  <c r="AD595" i="1"/>
  <c r="AD220" i="1"/>
  <c r="AE220" i="1"/>
  <c r="AD386" i="1"/>
  <c r="AE386" i="1"/>
  <c r="AD142" i="1"/>
  <c r="AE142" i="1"/>
  <c r="AD527" i="1"/>
  <c r="AE527" i="1"/>
  <c r="AE182" i="1"/>
  <c r="AD182" i="1"/>
  <c r="AE96" i="1"/>
  <c r="AD96" i="1"/>
  <c r="AA533" i="1"/>
  <c r="AB264" i="1"/>
  <c r="AD37" i="1"/>
  <c r="AE37" i="1"/>
  <c r="AE299" i="1"/>
  <c r="AD299" i="1"/>
  <c r="AE106" i="1"/>
  <c r="AD106" i="1"/>
  <c r="AD622" i="1"/>
  <c r="AE622" i="1"/>
  <c r="AD84" i="1"/>
  <c r="AE84" i="1"/>
  <c r="AD210" i="1"/>
  <c r="AE210" i="1"/>
  <c r="AE205" i="1"/>
  <c r="AD205" i="1"/>
  <c r="AD546" i="1"/>
  <c r="AE546" i="1"/>
  <c r="AD355" i="1"/>
  <c r="AE355" i="1"/>
  <c r="AE134" i="1"/>
  <c r="AD134" i="1"/>
  <c r="AE245" i="1"/>
  <c r="AD245" i="1"/>
  <c r="AE155" i="1"/>
  <c r="AD155" i="1"/>
  <c r="AB605" i="1"/>
  <c r="AE82" i="1"/>
  <c r="AD82" i="1"/>
  <c r="AD420" i="1"/>
  <c r="AE420" i="1"/>
  <c r="AE364" i="1"/>
  <c r="AD364" i="1"/>
  <c r="AD652" i="1"/>
  <c r="AE652" i="1"/>
  <c r="AD486" i="1"/>
  <c r="AE486" i="1"/>
  <c r="AD418" i="1"/>
  <c r="AE418" i="1"/>
  <c r="AE49" i="1"/>
  <c r="AD49" i="1"/>
  <c r="AE226" i="1"/>
  <c r="AD226" i="1"/>
  <c r="AE154" i="1"/>
  <c r="AD154" i="1"/>
  <c r="AE101" i="1"/>
  <c r="AD101" i="1"/>
  <c r="AE62" i="1"/>
  <c r="AD62" i="1"/>
  <c r="AE621" i="1"/>
  <c r="AD621" i="1"/>
  <c r="AD367" i="1"/>
  <c r="AE367" i="1"/>
  <c r="AD338" i="1"/>
  <c r="AE98" i="1"/>
  <c r="AD98" i="1"/>
  <c r="AD378" i="1"/>
  <c r="AE378" i="1"/>
  <c r="AE339" i="1"/>
  <c r="AD339" i="1"/>
  <c r="AE25" i="1"/>
  <c r="AD25" i="1"/>
  <c r="AD64" i="1"/>
  <c r="AE64" i="1"/>
  <c r="AE303" i="1"/>
  <c r="AD303" i="1"/>
  <c r="AD427" i="1"/>
  <c r="AE427" i="1"/>
  <c r="AD506" i="1"/>
  <c r="AE506" i="1"/>
  <c r="AD507" i="1"/>
  <c r="AE507" i="1"/>
  <c r="AE60" i="1"/>
  <c r="AD60" i="1"/>
  <c r="AE476" i="1"/>
  <c r="AD476" i="1"/>
  <c r="AD428" i="1"/>
  <c r="AE428" i="1"/>
  <c r="AD31" i="1"/>
  <c r="AE31" i="1"/>
  <c r="AE519" i="1"/>
  <c r="AD519" i="1"/>
  <c r="AI681" i="1"/>
  <c r="AH681" i="1" s="1"/>
  <c r="AJ681" i="1"/>
  <c r="AK681" i="1"/>
  <c r="AJ680" i="1"/>
  <c r="AK680" i="1"/>
  <c r="AI680" i="1"/>
  <c r="AB586" i="1"/>
  <c r="AB310" i="1"/>
  <c r="AA489" i="1"/>
  <c r="AD489" i="1" s="1"/>
  <c r="BA46" i="1"/>
  <c r="BB46" i="1"/>
  <c r="BA54" i="1"/>
  <c r="BB54" i="1"/>
  <c r="BA40" i="1"/>
  <c r="BB40" i="1"/>
  <c r="AJ211" i="1"/>
  <c r="AK211" i="1"/>
  <c r="AI211" i="1"/>
  <c r="AK208" i="1"/>
  <c r="AI208" i="1"/>
  <c r="AJ208" i="1"/>
  <c r="BB88" i="1"/>
  <c r="BA88" i="1"/>
  <c r="BA37" i="1"/>
  <c r="BB37" i="1"/>
  <c r="BA64" i="1"/>
  <c r="BB64" i="1"/>
  <c r="AJ424" i="1"/>
  <c r="AI424" i="1"/>
  <c r="AK424" i="1"/>
  <c r="BB95" i="1"/>
  <c r="BA95" i="1"/>
  <c r="BA41" i="1"/>
  <c r="BB41" i="1"/>
  <c r="BA36" i="1"/>
  <c r="BB36" i="1"/>
  <c r="BB48" i="1"/>
  <c r="BA48" i="1"/>
  <c r="AJ488" i="1"/>
  <c r="AK488" i="1"/>
  <c r="AI488" i="1"/>
  <c r="AJ113" i="1"/>
  <c r="AK113" i="1"/>
  <c r="AI113" i="1"/>
  <c r="BA68" i="1"/>
  <c r="BB68" i="1"/>
  <c r="BA90" i="1"/>
  <c r="BB90" i="1"/>
  <c r="BA82" i="1"/>
  <c r="BB82" i="1"/>
  <c r="BA92" i="1"/>
  <c r="BB92" i="1"/>
  <c r="BA62" i="1"/>
  <c r="BB62" i="1"/>
  <c r="BB94" i="1"/>
  <c r="BA94" i="1"/>
  <c r="BA55" i="1"/>
  <c r="BB55" i="1"/>
  <c r="AK104" i="1"/>
  <c r="AJ104" i="1"/>
  <c r="AI104" i="1"/>
  <c r="BA27" i="1"/>
  <c r="BB27" i="1"/>
  <c r="BA73" i="1"/>
  <c r="BB73" i="1"/>
  <c r="AI565" i="1"/>
  <c r="AJ565" i="1"/>
  <c r="AK565" i="1"/>
  <c r="BA53" i="1"/>
  <c r="BB53" i="1"/>
  <c r="BA78" i="1"/>
  <c r="BB78" i="1"/>
  <c r="BA38" i="1"/>
  <c r="BB38" i="1"/>
  <c r="BB60" i="1"/>
  <c r="BA60" i="1"/>
  <c r="AI162" i="1"/>
  <c r="AJ162" i="1"/>
  <c r="AK162" i="1"/>
  <c r="AI593" i="1"/>
  <c r="AK593" i="1"/>
  <c r="AJ593" i="1"/>
  <c r="BA17" i="1"/>
  <c r="BB17" i="1"/>
  <c r="BA76" i="1"/>
  <c r="BB76" i="1"/>
  <c r="BB89" i="1"/>
  <c r="BA89" i="1"/>
  <c r="BA42" i="1"/>
  <c r="BB42" i="1"/>
  <c r="BB81" i="1"/>
  <c r="BA81" i="1"/>
  <c r="AJ61" i="1"/>
  <c r="AK61" i="1"/>
  <c r="AI61" i="1"/>
  <c r="BA98" i="1"/>
  <c r="BB98" i="1"/>
  <c r="BA58" i="1"/>
  <c r="BB58" i="1"/>
  <c r="BA45" i="1"/>
  <c r="BB45" i="1"/>
  <c r="AD145" i="1"/>
  <c r="AE145" i="1"/>
  <c r="AK216" i="1"/>
  <c r="AI216" i="1"/>
  <c r="AJ216" i="1"/>
  <c r="BA57" i="1"/>
  <c r="BB57" i="1"/>
  <c r="BB83" i="1"/>
  <c r="BA83" i="1"/>
  <c r="AK540" i="1"/>
  <c r="AJ540" i="1"/>
  <c r="AI540" i="1"/>
  <c r="BA75" i="1"/>
  <c r="BB75" i="1"/>
  <c r="BB87" i="1"/>
  <c r="BA87" i="1"/>
  <c r="AI433" i="1"/>
  <c r="AJ433" i="1"/>
  <c r="AK433" i="1"/>
  <c r="BA39" i="1"/>
  <c r="BB39" i="1"/>
  <c r="BA22" i="1"/>
  <c r="BB22" i="1"/>
  <c r="BA24" i="1"/>
  <c r="BB24" i="1"/>
  <c r="AJ575" i="1"/>
  <c r="AK575" i="1"/>
  <c r="AI575" i="1"/>
  <c r="AJ201" i="1"/>
  <c r="AK201" i="1"/>
  <c r="AI201" i="1"/>
  <c r="BA74" i="1"/>
  <c r="BB74" i="1"/>
  <c r="BA31" i="1"/>
  <c r="BB31" i="1"/>
  <c r="AK222" i="1"/>
  <c r="AI222" i="1"/>
  <c r="AJ222" i="1"/>
  <c r="AI398" i="1"/>
  <c r="AJ398" i="1"/>
  <c r="AK398" i="1"/>
  <c r="BA59" i="1"/>
  <c r="BB59" i="1"/>
  <c r="BA86" i="1"/>
  <c r="BB86" i="1"/>
  <c r="BA97" i="1"/>
  <c r="BB97" i="1"/>
  <c r="AJ235" i="1"/>
  <c r="AK235" i="1"/>
  <c r="AI235" i="1"/>
  <c r="BA26" i="1"/>
  <c r="BB26" i="1"/>
  <c r="BB101" i="1"/>
  <c r="BA101" i="1"/>
  <c r="AJ192" i="1"/>
  <c r="AI192" i="1"/>
  <c r="AK192" i="1"/>
  <c r="BB69" i="1"/>
  <c r="BA69" i="1"/>
  <c r="BA44" i="1"/>
  <c r="BB44" i="1"/>
  <c r="BA34" i="1"/>
  <c r="BB34" i="1"/>
  <c r="BA49" i="1"/>
  <c r="BB49" i="1"/>
  <c r="BA66" i="1"/>
  <c r="BB66" i="1"/>
  <c r="BA63" i="1"/>
  <c r="BB63" i="1"/>
  <c r="BA91" i="1"/>
  <c r="BB91" i="1"/>
  <c r="BA102" i="1"/>
  <c r="BB102" i="1"/>
  <c r="AJ441" i="1"/>
  <c r="AK441" i="1"/>
  <c r="AI441" i="1"/>
  <c r="BA47" i="1"/>
  <c r="BB47" i="1"/>
  <c r="BA67" i="1"/>
  <c r="BB67" i="1"/>
  <c r="BB72" i="1"/>
  <c r="BA72" i="1"/>
  <c r="BA79" i="1"/>
  <c r="BB79" i="1"/>
  <c r="BA96" i="1"/>
  <c r="BB96" i="1"/>
  <c r="BB80" i="1"/>
  <c r="BA80" i="1"/>
  <c r="AJ569" i="1"/>
  <c r="AI569" i="1"/>
  <c r="AK569" i="1"/>
  <c r="BA84" i="1"/>
  <c r="BB84" i="1"/>
  <c r="BA93" i="1"/>
  <c r="BB93" i="1"/>
  <c r="BB29" i="1"/>
  <c r="BA29" i="1"/>
  <c r="AJ243" i="1"/>
  <c r="AK243" i="1"/>
  <c r="AI243" i="1"/>
  <c r="BB77" i="1"/>
  <c r="BA77" i="1"/>
  <c r="BA25" i="1"/>
  <c r="BB25" i="1"/>
  <c r="BA43" i="1"/>
  <c r="BB43" i="1"/>
  <c r="AJ206" i="1"/>
  <c r="AK206" i="1"/>
  <c r="AI206" i="1"/>
  <c r="BA50" i="1"/>
  <c r="AZ50" i="1" s="1"/>
  <c r="AX50" i="1" s="1"/>
  <c r="BB50" i="1"/>
  <c r="BB30" i="1"/>
  <c r="BA30" i="1"/>
  <c r="BA70" i="1"/>
  <c r="BB70" i="1"/>
  <c r="BA56" i="1"/>
  <c r="BB56" i="1"/>
  <c r="BA100" i="1"/>
  <c r="AZ100" i="1" s="1"/>
  <c r="AX100" i="1" s="1"/>
  <c r="BB100" i="1"/>
  <c r="BB85" i="1"/>
  <c r="BA85" i="1"/>
  <c r="BA99" i="1"/>
  <c r="BB99" i="1"/>
  <c r="BB51" i="1"/>
  <c r="BA51" i="1"/>
  <c r="AB145" i="1"/>
  <c r="AH70" i="1"/>
  <c r="AB70" i="1" s="1"/>
  <c r="AD448" i="1"/>
  <c r="AD503" i="1"/>
  <c r="AE503" i="1"/>
  <c r="AE278" i="1"/>
  <c r="AD278" i="1"/>
  <c r="AT483" i="1"/>
  <c r="AS483" i="1" s="1"/>
  <c r="AR483" i="1" s="1"/>
  <c r="AQ483" i="1" s="1"/>
  <c r="AP483" i="1" s="1"/>
  <c r="AO483" i="1" s="1"/>
  <c r="AN483" i="1" s="1"/>
  <c r="AM483" i="1" s="1"/>
  <c r="AL483" i="1" s="1"/>
  <c r="AD655" i="1"/>
  <c r="AE655" i="1"/>
  <c r="AH144" i="1"/>
  <c r="AH285" i="1"/>
  <c r="AA309" i="1"/>
  <c r="AB309" i="1"/>
  <c r="AE127" i="1"/>
  <c r="AD127" i="1"/>
  <c r="AA521" i="1"/>
  <c r="AD521" i="1" s="1"/>
  <c r="AB633" i="1"/>
  <c r="AB448" i="1"/>
  <c r="AJ232" i="1"/>
  <c r="AI232" i="1"/>
  <c r="AK232" i="1"/>
  <c r="AC449" i="1"/>
  <c r="I449" i="1"/>
  <c r="AF449" i="1"/>
  <c r="AE32" i="1"/>
  <c r="AD32" i="1"/>
  <c r="AI357" i="1"/>
  <c r="AJ357" i="1"/>
  <c r="AK357" i="1"/>
  <c r="AE366" i="1"/>
  <c r="AD366" i="1"/>
  <c r="AF504" i="1"/>
  <c r="AC504" i="1"/>
  <c r="I504" i="1"/>
  <c r="AJ26" i="1"/>
  <c r="AI26" i="1"/>
  <c r="AH26" i="1" s="1"/>
  <c r="AK26" i="1"/>
  <c r="AK434" i="1"/>
  <c r="AI434" i="1"/>
  <c r="AH434" i="1" s="1"/>
  <c r="AJ434" i="1"/>
  <c r="AI103" i="1"/>
  <c r="AK103" i="1"/>
  <c r="AJ103" i="1"/>
  <c r="AD414" i="1"/>
  <c r="AE414" i="1"/>
  <c r="AI358" i="1"/>
  <c r="AJ358" i="1"/>
  <c r="AK358" i="1"/>
  <c r="AJ93" i="1"/>
  <c r="AK93" i="1"/>
  <c r="AI93" i="1"/>
  <c r="AK438" i="1"/>
  <c r="AI438" i="1"/>
  <c r="AJ438" i="1"/>
  <c r="AD567" i="1"/>
  <c r="AE567" i="1"/>
  <c r="AH184" i="1"/>
  <c r="AB184" i="1" s="1"/>
  <c r="AJ504" i="1"/>
  <c r="AK504" i="1"/>
  <c r="AI504" i="1"/>
  <c r="AD322" i="1"/>
  <c r="AE322" i="1"/>
  <c r="AT604" i="1"/>
  <c r="AS604" i="1" s="1"/>
  <c r="AR604" i="1" s="1"/>
  <c r="AQ604" i="1" s="1"/>
  <c r="AP604" i="1" s="1"/>
  <c r="AO604" i="1" s="1"/>
  <c r="AN604" i="1" s="1"/>
  <c r="AM604" i="1" s="1"/>
  <c r="AL604" i="1" s="1"/>
  <c r="AD147" i="1"/>
  <c r="AE147" i="1"/>
  <c r="AZ7" i="1"/>
  <c r="AX7" i="1" s="1"/>
  <c r="AE481" i="1"/>
  <c r="AD481" i="1"/>
  <c r="AZ8" i="1"/>
  <c r="AX8" i="1" s="1"/>
  <c r="AC358" i="1"/>
  <c r="AF358" i="1"/>
  <c r="I358" i="1"/>
  <c r="AC326" i="1"/>
  <c r="I326" i="1"/>
  <c r="AF326" i="1"/>
  <c r="AE395" i="1"/>
  <c r="AE77" i="1"/>
  <c r="AD77" i="1"/>
  <c r="AE347" i="1"/>
  <c r="AD347" i="1"/>
  <c r="AI449" i="1"/>
  <c r="AJ449" i="1"/>
  <c r="AK449" i="1"/>
  <c r="AD290" i="1"/>
  <c r="AE290" i="1"/>
  <c r="AD246" i="1"/>
  <c r="AE246" i="1"/>
  <c r="AF604" i="1"/>
  <c r="I604" i="1"/>
  <c r="AC604" i="1"/>
  <c r="AK181" i="1"/>
  <c r="AI181" i="1"/>
  <c r="AJ181" i="1"/>
  <c r="AB223" i="1"/>
  <c r="AK382" i="1"/>
  <c r="AJ382" i="1"/>
  <c r="AI382" i="1"/>
  <c r="AT470" i="1"/>
  <c r="AS470" i="1" s="1"/>
  <c r="AR470" i="1" s="1"/>
  <c r="AQ470" i="1" s="1"/>
  <c r="AP470" i="1" s="1"/>
  <c r="AO470" i="1" s="1"/>
  <c r="AN470" i="1" s="1"/>
  <c r="AM470" i="1" s="1"/>
  <c r="AL470" i="1" s="1"/>
  <c r="AJ177" i="1"/>
  <c r="AK177" i="1"/>
  <c r="AI177" i="1"/>
  <c r="AB585" i="1"/>
  <c r="AA585" i="1"/>
  <c r="AD124" i="1"/>
  <c r="AH123" i="1"/>
  <c r="AH29" i="1"/>
  <c r="AA29" i="1" s="1"/>
  <c r="AT326" i="1"/>
  <c r="AS326" i="1" s="1"/>
  <c r="AR326" i="1" s="1"/>
  <c r="AQ326" i="1" s="1"/>
  <c r="AP326" i="1" s="1"/>
  <c r="AO326" i="1" s="1"/>
  <c r="AN326" i="1" s="1"/>
  <c r="AM326" i="1" s="1"/>
  <c r="AL326" i="1" s="1"/>
  <c r="AD490" i="1"/>
  <c r="AE490" i="1"/>
  <c r="AH189" i="1"/>
  <c r="AD596" i="1"/>
  <c r="AE596" i="1"/>
  <c r="AD135" i="1"/>
  <c r="AE135" i="1"/>
  <c r="AD645" i="1"/>
  <c r="AE645" i="1"/>
  <c r="AH169" i="1"/>
  <c r="AE67" i="1"/>
  <c r="AD67" i="1"/>
  <c r="AH413" i="1"/>
  <c r="AD491" i="1"/>
  <c r="AE491" i="1"/>
  <c r="AH349" i="1"/>
  <c r="AZ32" i="1"/>
  <c r="AX32" i="1" s="1"/>
  <c r="AH224" i="1"/>
  <c r="AA91" i="1"/>
  <c r="AB91" i="1"/>
  <c r="AB485" i="1"/>
  <c r="AA485" i="1"/>
  <c r="AD233" i="1"/>
  <c r="AE233" i="1"/>
  <c r="AC502" i="1"/>
  <c r="I502" i="1"/>
  <c r="AF502" i="1"/>
  <c r="AD624" i="1"/>
  <c r="AE624" i="1"/>
  <c r="AE283" i="1"/>
  <c r="AD283" i="1"/>
  <c r="AE196" i="1"/>
  <c r="AD196" i="1"/>
  <c r="AI161" i="1"/>
  <c r="AK161" i="1"/>
  <c r="AJ161" i="1"/>
  <c r="AC470" i="1"/>
  <c r="AF470" i="1"/>
  <c r="I470" i="1"/>
  <c r="AH629" i="1"/>
  <c r="AB629" i="1" s="1"/>
  <c r="AD74" i="1"/>
  <c r="AE74" i="1"/>
  <c r="AJ219" i="1"/>
  <c r="AK219" i="1"/>
  <c r="AI219" i="1"/>
  <c r="AD260" i="1"/>
  <c r="AE260" i="1"/>
  <c r="AT502" i="1"/>
  <c r="AS502" i="1"/>
  <c r="AR502" i="1" s="1"/>
  <c r="AQ502" i="1" s="1"/>
  <c r="AP502" i="1" s="1"/>
  <c r="AO502" i="1" s="1"/>
  <c r="AN502" i="1" s="1"/>
  <c r="AM502" i="1" s="1"/>
  <c r="AL502" i="1" s="1"/>
  <c r="AA390" i="1"/>
  <c r="AB390" i="1"/>
  <c r="AE672" i="1"/>
  <c r="AD672" i="1"/>
  <c r="AE68" i="1"/>
  <c r="AD68" i="1"/>
  <c r="AJ385" i="1"/>
  <c r="AK385" i="1"/>
  <c r="AI385" i="1"/>
  <c r="AD498" i="1"/>
  <c r="AE498" i="1"/>
  <c r="AE250" i="1"/>
  <c r="AD250" i="1"/>
  <c r="AE151" i="1"/>
  <c r="AD151" i="1"/>
  <c r="AC408" i="1"/>
  <c r="I408" i="1"/>
  <c r="AF408" i="1"/>
  <c r="AA391" i="1"/>
  <c r="AB391" i="1"/>
  <c r="AH173" i="1"/>
  <c r="AJ639" i="1"/>
  <c r="AK639" i="1"/>
  <c r="AI639" i="1"/>
  <c r="AH639" i="1" s="1"/>
  <c r="AB639" i="1" s="1"/>
  <c r="AD543" i="1"/>
  <c r="AE543" i="1"/>
  <c r="AE269" i="1"/>
  <c r="AD269" i="1"/>
  <c r="AC385" i="1"/>
  <c r="AF385" i="1"/>
  <c r="J385" i="1"/>
  <c r="AF483" i="1"/>
  <c r="I483" i="1"/>
  <c r="AC483" i="1"/>
  <c r="AJ501" i="1"/>
  <c r="AK501" i="1"/>
  <c r="AI501" i="1"/>
  <c r="AH501" i="1" s="1"/>
  <c r="AI408" i="1"/>
  <c r="AJ408" i="1"/>
  <c r="AK408" i="1"/>
  <c r="AI451" i="1"/>
  <c r="AJ451" i="1"/>
  <c r="AK451" i="1"/>
  <c r="AE374" i="1"/>
  <c r="AD374" i="1"/>
  <c r="AI558" i="1"/>
  <c r="AJ558" i="1"/>
  <c r="AK558" i="1"/>
  <c r="AK447" i="1"/>
  <c r="AJ447" i="1"/>
  <c r="AI447" i="1"/>
  <c r="AI557" i="1"/>
  <c r="AK557" i="1"/>
  <c r="AJ557" i="1"/>
  <c r="AI480" i="1"/>
  <c r="AK480" i="1"/>
  <c r="AJ480" i="1"/>
  <c r="AJ110" i="1"/>
  <c r="AI110" i="1"/>
  <c r="AK110" i="1"/>
  <c r="AJ45" i="1"/>
  <c r="AI45" i="1"/>
  <c r="AK45" i="1"/>
  <c r="AI515" i="1"/>
  <c r="AJ515" i="1"/>
  <c r="AK515" i="1"/>
  <c r="AK496" i="1"/>
  <c r="AI496" i="1"/>
  <c r="AJ496" i="1"/>
  <c r="AJ328" i="1"/>
  <c r="AK328" i="1"/>
  <c r="AI328" i="1"/>
  <c r="AK193" i="1"/>
  <c r="AJ193" i="1"/>
  <c r="AI193" i="1"/>
  <c r="AK437" i="1"/>
  <c r="AI437" i="1"/>
  <c r="AJ437" i="1"/>
  <c r="AI212" i="1"/>
  <c r="AJ212" i="1"/>
  <c r="AK212" i="1"/>
  <c r="AK247" i="1"/>
  <c r="AJ247" i="1"/>
  <c r="AI247" i="1"/>
  <c r="AK579" i="1"/>
  <c r="AJ579" i="1"/>
  <c r="AI579" i="1"/>
  <c r="AJ520" i="1"/>
  <c r="AK520" i="1"/>
  <c r="AI520" i="1"/>
  <c r="AJ291" i="1"/>
  <c r="AK291" i="1"/>
  <c r="AI291" i="1"/>
  <c r="AI403" i="1"/>
  <c r="AK403" i="1"/>
  <c r="AJ403" i="1"/>
  <c r="AI53" i="1"/>
  <c r="AJ53" i="1"/>
  <c r="AK53" i="1"/>
  <c r="AK111" i="1"/>
  <c r="AJ111" i="1"/>
  <c r="AI111" i="1"/>
  <c r="AJ641" i="1"/>
  <c r="AI641" i="1"/>
  <c r="AK641" i="1"/>
  <c r="AK497" i="1"/>
  <c r="AI497" i="1"/>
  <c r="AJ497" i="1"/>
  <c r="AI337" i="1"/>
  <c r="AK337" i="1"/>
  <c r="AJ337" i="1"/>
  <c r="AI479" i="1"/>
  <c r="AJ479" i="1"/>
  <c r="AK479" i="1"/>
  <c r="AJ296" i="1"/>
  <c r="AK296" i="1"/>
  <c r="AI296" i="1"/>
  <c r="AK136" i="1"/>
  <c r="AI136" i="1"/>
  <c r="AJ136" i="1"/>
  <c r="AJ563" i="1"/>
  <c r="AI563" i="1"/>
  <c r="AH563" i="1" s="1"/>
  <c r="AK563" i="1"/>
  <c r="AK537" i="1"/>
  <c r="AI537" i="1"/>
  <c r="AJ537" i="1"/>
  <c r="AJ207" i="1"/>
  <c r="AK207" i="1"/>
  <c r="AI207" i="1"/>
  <c r="AK400" i="1"/>
  <c r="AI400" i="1"/>
  <c r="AJ400" i="1"/>
  <c r="AJ23" i="1"/>
  <c r="AK23" i="1"/>
  <c r="AI23" i="1"/>
  <c r="AK320" i="1"/>
  <c r="AI320" i="1"/>
  <c r="AJ320" i="1"/>
  <c r="AJ97" i="1"/>
  <c r="AI97" i="1"/>
  <c r="AK97" i="1"/>
  <c r="AI63" i="1"/>
  <c r="AK63" i="1"/>
  <c r="AJ63" i="1"/>
  <c r="AK637" i="1"/>
  <c r="AI637" i="1"/>
  <c r="AH637" i="1" s="1"/>
  <c r="AJ637" i="1"/>
  <c r="AI157" i="1"/>
  <c r="AJ157" i="1"/>
  <c r="AK157" i="1"/>
  <c r="AK541" i="1"/>
  <c r="AI541" i="1"/>
  <c r="AJ541" i="1"/>
  <c r="AJ85" i="1"/>
  <c r="AI85" i="1"/>
  <c r="AK85" i="1"/>
  <c r="AJ426" i="1"/>
  <c r="AK426" i="1"/>
  <c r="AI426" i="1"/>
  <c r="AK176" i="1"/>
  <c r="AJ176" i="1"/>
  <c r="AI176" i="1"/>
  <c r="AH176" i="1" s="1"/>
  <c r="AK505" i="1"/>
  <c r="AI505" i="1"/>
  <c r="AJ505" i="1"/>
  <c r="AJ240" i="1"/>
  <c r="AK240" i="1"/>
  <c r="AI240" i="1"/>
  <c r="AJ41" i="1"/>
  <c r="AK41" i="1"/>
  <c r="AI41" i="1"/>
  <c r="AI625" i="1"/>
  <c r="AJ625" i="1"/>
  <c r="AK625" i="1"/>
  <c r="AI590" i="1"/>
  <c r="AJ590" i="1"/>
  <c r="AK590" i="1"/>
  <c r="AI248" i="1"/>
  <c r="AH248" i="1" s="1"/>
  <c r="AJ248" i="1"/>
  <c r="AK248" i="1"/>
  <c r="AI48" i="1"/>
  <c r="AK48" i="1"/>
  <c r="AJ48" i="1"/>
  <c r="AI75" i="1"/>
  <c r="AJ75" i="1"/>
  <c r="AK75" i="1"/>
  <c r="AI492" i="1"/>
  <c r="AK492" i="1"/>
  <c r="AJ492" i="1"/>
  <c r="AI550" i="1"/>
  <c r="AK550" i="1"/>
  <c r="AJ550" i="1"/>
  <c r="AJ86" i="1"/>
  <c r="AK86" i="1"/>
  <c r="AI86" i="1"/>
  <c r="AK185" i="1"/>
  <c r="AJ185" i="1"/>
  <c r="AI185" i="1"/>
  <c r="AJ36" i="1"/>
  <c r="AK36" i="1"/>
  <c r="AI36" i="1"/>
  <c r="AI327" i="1"/>
  <c r="AH327" i="1" s="1"/>
  <c r="AJ327" i="1"/>
  <c r="AK327" i="1"/>
  <c r="AI115" i="1"/>
  <c r="AJ115" i="1"/>
  <c r="AK115" i="1"/>
  <c r="AK59" i="1"/>
  <c r="AJ59" i="1"/>
  <c r="AI59" i="1"/>
  <c r="AH59" i="1" s="1"/>
  <c r="AJ69" i="1"/>
  <c r="AK69" i="1"/>
  <c r="AI69" i="1"/>
  <c r="AK295" i="1"/>
  <c r="AI295" i="1"/>
  <c r="AJ295" i="1"/>
  <c r="AJ456" i="1"/>
  <c r="AI456" i="1"/>
  <c r="AH456" i="1" s="1"/>
  <c r="AK456" i="1"/>
  <c r="AJ231" i="1"/>
  <c r="AK231" i="1"/>
  <c r="AI231" i="1"/>
  <c r="AI71" i="1"/>
  <c r="AJ71" i="1"/>
  <c r="AK71" i="1"/>
  <c r="AI361" i="1"/>
  <c r="AH361" i="1" s="1"/>
  <c r="AJ361" i="1"/>
  <c r="AK361" i="1"/>
  <c r="AJ429" i="1"/>
  <c r="AK429" i="1"/>
  <c r="AI429" i="1"/>
  <c r="AI79" i="1"/>
  <c r="AJ79" i="1"/>
  <c r="AK79" i="1"/>
  <c r="AK432" i="1"/>
  <c r="AJ432" i="1"/>
  <c r="AI432" i="1"/>
  <c r="AK463" i="1"/>
  <c r="AJ463" i="1"/>
  <c r="AI463" i="1"/>
  <c r="AI379" i="1"/>
  <c r="AJ379" i="1"/>
  <c r="AK379" i="1"/>
  <c r="AJ459" i="1"/>
  <c r="AI459" i="1"/>
  <c r="AK459" i="1"/>
  <c r="AI271" i="1"/>
  <c r="AK271" i="1"/>
  <c r="AJ271" i="1"/>
  <c r="AK56" i="1"/>
  <c r="AI56" i="1"/>
  <c r="AJ56" i="1"/>
  <c r="AK21" i="1"/>
  <c r="AI21" i="1"/>
  <c r="AJ21" i="1"/>
  <c r="AI137" i="1"/>
  <c r="AJ137" i="1"/>
  <c r="AK137" i="1"/>
  <c r="AI239" i="1"/>
  <c r="AK239" i="1"/>
  <c r="AJ239" i="1"/>
  <c r="AI517" i="1"/>
  <c r="AK517" i="1"/>
  <c r="AJ517" i="1"/>
  <c r="AI368" i="1"/>
  <c r="AJ368" i="1"/>
  <c r="AK368" i="1"/>
  <c r="AI116" i="1"/>
  <c r="AJ116" i="1"/>
  <c r="AK116" i="1"/>
  <c r="AK646" i="1"/>
  <c r="AI646" i="1"/>
  <c r="AJ646" i="1"/>
  <c r="AI464" i="1"/>
  <c r="AJ464" i="1"/>
  <c r="AK464" i="1"/>
  <c r="AK297" i="1"/>
  <c r="AJ297" i="1"/>
  <c r="AI297" i="1"/>
  <c r="AK34" i="1"/>
  <c r="AI34" i="1"/>
  <c r="AJ34" i="1"/>
  <c r="AI39" i="1"/>
  <c r="AJ39" i="1"/>
  <c r="AK39" i="1"/>
  <c r="AJ516" i="1"/>
  <c r="AI516" i="1"/>
  <c r="AK516" i="1"/>
  <c r="AK555" i="1"/>
  <c r="AI555" i="1"/>
  <c r="AJ555" i="1"/>
  <c r="AK117" i="1"/>
  <c r="AI117" i="1"/>
  <c r="AJ117" i="1"/>
  <c r="AK112" i="1"/>
  <c r="AI112" i="1"/>
  <c r="AJ112" i="1"/>
  <c r="AI662" i="1"/>
  <c r="AJ662" i="1"/>
  <c r="AK662" i="1"/>
  <c r="AJ277" i="1"/>
  <c r="AK277" i="1"/>
  <c r="AI277" i="1"/>
  <c r="AJ105" i="1"/>
  <c r="AK105" i="1"/>
  <c r="AI105" i="1"/>
  <c r="AK531" i="1"/>
  <c r="AJ531" i="1"/>
  <c r="AI531" i="1"/>
  <c r="AK294" i="1"/>
  <c r="AJ294" i="1"/>
  <c r="AI294" i="1"/>
  <c r="AK344" i="1"/>
  <c r="AJ344" i="1"/>
  <c r="AI344" i="1"/>
  <c r="AI52" i="1"/>
  <c r="AK52" i="1"/>
  <c r="AJ52" i="1"/>
  <c r="AK95" i="1"/>
  <c r="AJ95" i="1"/>
  <c r="AI95" i="1"/>
  <c r="AI648" i="1"/>
  <c r="AH648" i="1" s="1"/>
  <c r="AK648" i="1"/>
  <c r="AJ648" i="1"/>
  <c r="AJ493" i="1"/>
  <c r="AK493" i="1"/>
  <c r="AI493" i="1"/>
  <c r="AI133" i="1"/>
  <c r="AK133" i="1"/>
  <c r="AJ133" i="1"/>
  <c r="AJ397" i="1"/>
  <c r="AK397" i="1"/>
  <c r="AI397" i="1"/>
  <c r="AJ141" i="1"/>
  <c r="AK141" i="1"/>
  <c r="AI141" i="1"/>
  <c r="AI538" i="1"/>
  <c r="AJ538" i="1"/>
  <c r="AK538" i="1"/>
  <c r="AJ455" i="1"/>
  <c r="AK455" i="1"/>
  <c r="AI455" i="1"/>
  <c r="AK643" i="1"/>
  <c r="AI643" i="1"/>
  <c r="AJ643" i="1"/>
  <c r="AJ475" i="1"/>
  <c r="AK475" i="1"/>
  <c r="AI475" i="1"/>
  <c r="AI215" i="1"/>
  <c r="AJ215" i="1"/>
  <c r="AK215" i="1"/>
  <c r="AJ131" i="1"/>
  <c r="AK131" i="1"/>
  <c r="AI131" i="1"/>
  <c r="AJ405" i="1"/>
  <c r="AK405" i="1"/>
  <c r="AI405" i="1"/>
  <c r="AI500" i="1"/>
  <c r="AJ500" i="1"/>
  <c r="AK500" i="1"/>
  <c r="AK153" i="1"/>
  <c r="AI153" i="1"/>
  <c r="AJ153" i="1"/>
  <c r="AK44" i="1"/>
  <c r="AI44" i="1"/>
  <c r="AJ44" i="1"/>
  <c r="AI65" i="1"/>
  <c r="AJ65" i="1"/>
  <c r="AK65" i="1"/>
  <c r="AI396" i="1"/>
  <c r="AJ396" i="1"/>
  <c r="AK396" i="1"/>
  <c r="AJ442" i="1"/>
  <c r="AI442" i="1"/>
  <c r="AK442" i="1"/>
  <c r="AK107" i="1"/>
  <c r="AJ107" i="1"/>
  <c r="AI107" i="1"/>
  <c r="AH107" i="1" s="1"/>
  <c r="AI263" i="1"/>
  <c r="AJ263" i="1"/>
  <c r="AK263" i="1"/>
  <c r="AJ549" i="1"/>
  <c r="AI549" i="1"/>
  <c r="AK549" i="1"/>
  <c r="AJ160" i="1"/>
  <c r="AK160" i="1"/>
  <c r="AI160" i="1"/>
  <c r="AJ353" i="1"/>
  <c r="AI353" i="1"/>
  <c r="AK353" i="1"/>
  <c r="AK80" i="1"/>
  <c r="AJ80" i="1"/>
  <c r="AI80" i="1"/>
  <c r="AI99" i="1"/>
  <c r="AH99" i="1" s="1"/>
  <c r="AK99" i="1"/>
  <c r="AJ99" i="1"/>
  <c r="AK279" i="1"/>
  <c r="AI279" i="1"/>
  <c r="AJ279" i="1"/>
  <c r="AI118" i="1"/>
  <c r="AJ118" i="1"/>
  <c r="AK118" i="1"/>
  <c r="AI566" i="1"/>
  <c r="AJ566" i="1"/>
  <c r="AK566" i="1"/>
  <c r="AK471" i="1"/>
  <c r="AJ471" i="1"/>
  <c r="AI471" i="1"/>
  <c r="AK336" i="1"/>
  <c r="AI336" i="1"/>
  <c r="AJ336" i="1"/>
  <c r="AI165" i="1"/>
  <c r="AK165" i="1"/>
  <c r="AJ165" i="1"/>
  <c r="AI529" i="1"/>
  <c r="AK529" i="1"/>
  <c r="AJ529" i="1"/>
  <c r="AJ197" i="1"/>
  <c r="AK197" i="1"/>
  <c r="AI197" i="1"/>
  <c r="AJ635" i="1"/>
  <c r="AI635" i="1"/>
  <c r="AK635" i="1"/>
  <c r="AJ129" i="1"/>
  <c r="AI129" i="1"/>
  <c r="AK129" i="1"/>
  <c r="AK40" i="1"/>
  <c r="AI40" i="1"/>
  <c r="AJ40" i="1"/>
  <c r="AJ227" i="1"/>
  <c r="AK227" i="1"/>
  <c r="AI227" i="1"/>
  <c r="AJ394" i="1"/>
  <c r="AI394" i="1"/>
  <c r="AH394" i="1" s="1"/>
  <c r="AK394" i="1"/>
  <c r="AJ421" i="1"/>
  <c r="AK421" i="1"/>
  <c r="AI421" i="1"/>
  <c r="AJ352" i="1"/>
  <c r="AI352" i="1"/>
  <c r="AK352" i="1"/>
  <c r="AI149" i="1"/>
  <c r="AJ149" i="1"/>
  <c r="AK149" i="1"/>
  <c r="AJ304" i="1"/>
  <c r="AK304" i="1"/>
  <c r="AI304" i="1"/>
  <c r="AK574" i="1"/>
  <c r="AI574" i="1"/>
  <c r="AJ574" i="1"/>
  <c r="AI509" i="1"/>
  <c r="AK509" i="1"/>
  <c r="AJ509" i="1"/>
  <c r="AI209" i="1"/>
  <c r="AJ209" i="1"/>
  <c r="AK209" i="1"/>
  <c r="AD653" i="1"/>
  <c r="AE653" i="1"/>
  <c r="AE589" i="1"/>
  <c r="AD589" i="1"/>
  <c r="AB342" i="1"/>
  <c r="AA342" i="1"/>
  <c r="AD535" i="1"/>
  <c r="AE535" i="1"/>
  <c r="AE412" i="1"/>
  <c r="AD412" i="1"/>
  <c r="AB615" i="1"/>
  <c r="AA615" i="1"/>
  <c r="AA600" i="1"/>
  <c r="AB600" i="1"/>
  <c r="AD612" i="1"/>
  <c r="AE612" i="1"/>
  <c r="AD280" i="1"/>
  <c r="AE280" i="1"/>
  <c r="AA528" i="1"/>
  <c r="AB528" i="1"/>
  <c r="AE425" i="1"/>
  <c r="AD425" i="1"/>
  <c r="AB473" i="1"/>
  <c r="AA473" i="1"/>
  <c r="AH551" i="1"/>
  <c r="AD633" i="1"/>
  <c r="AA323" i="1"/>
  <c r="AB324" i="1"/>
  <c r="AA324" i="1"/>
  <c r="AH72" i="1"/>
  <c r="AE119" i="1"/>
  <c r="AD119" i="1"/>
  <c r="AD553" i="1"/>
  <c r="AE553" i="1"/>
  <c r="AH571" i="1"/>
  <c r="AB238" i="1"/>
  <c r="AA238" i="1"/>
  <c r="AB457" i="1"/>
  <c r="AA457" i="1"/>
  <c r="AD377" i="1"/>
  <c r="AE377" i="1"/>
  <c r="AD348" i="1"/>
  <c r="AE348" i="1"/>
  <c r="AE76" i="1"/>
  <c r="AD76" i="1"/>
  <c r="AE229" i="1"/>
  <c r="AD229" i="1"/>
  <c r="AB584" i="1"/>
  <c r="AA584" i="1"/>
  <c r="AB446" i="1"/>
  <c r="AA446" i="1"/>
  <c r="AA623" i="1"/>
  <c r="AB623" i="1"/>
  <c r="AH631" i="1"/>
  <c r="AB375" i="1"/>
  <c r="AA375" i="1"/>
  <c r="AA272" i="1"/>
  <c r="AB272" i="1"/>
  <c r="AE545" i="1"/>
  <c r="AD545" i="1"/>
  <c r="AE462" i="1"/>
  <c r="AA534" i="1"/>
  <c r="AB534" i="1"/>
  <c r="AD305" i="1"/>
  <c r="AE305" i="1"/>
  <c r="AD120" i="1"/>
  <c r="AE120" i="1"/>
  <c r="AA638" i="1"/>
  <c r="AB638" i="1"/>
  <c r="AD225" i="1"/>
  <c r="AE225" i="1"/>
  <c r="AE508" i="1"/>
  <c r="AD508" i="1"/>
  <c r="AE628" i="1"/>
  <c r="AD628" i="1"/>
  <c r="AB601" i="1"/>
  <c r="AA601" i="1"/>
  <c r="AA532" i="1"/>
  <c r="AB532" i="1"/>
  <c r="AB340" i="1"/>
  <c r="AA340" i="1"/>
  <c r="AE561" i="1"/>
  <c r="AD561" i="1"/>
  <c r="AA88" i="1"/>
  <c r="AB88" i="1"/>
  <c r="AB654" i="1"/>
  <c r="AA654" i="1"/>
  <c r="AB30" i="1"/>
  <c r="AA30" i="1"/>
  <c r="AE350" i="1"/>
  <c r="AD350" i="1"/>
  <c r="AH573" i="1"/>
  <c r="AD330" i="1"/>
  <c r="AE330" i="1"/>
  <c r="AE252" i="1"/>
  <c r="AD252" i="1"/>
  <c r="AD454" i="1"/>
  <c r="AE454" i="1"/>
  <c r="AD325" i="1"/>
  <c r="AE325" i="1"/>
  <c r="AE138" i="1"/>
  <c r="AD138" i="1"/>
  <c r="AB487" i="1"/>
  <c r="AA487" i="1"/>
  <c r="AD363" i="1"/>
  <c r="AE363" i="1"/>
  <c r="AD586" i="1"/>
  <c r="AE586" i="1"/>
  <c r="AH33" i="1"/>
  <c r="AB402" i="1"/>
  <c r="AA402" i="1"/>
  <c r="AB539" i="1"/>
  <c r="AA539" i="1"/>
  <c r="AA130" i="1"/>
  <c r="AB130" i="1"/>
  <c r="AB673" i="1"/>
  <c r="AA673" i="1"/>
  <c r="AB202" i="1"/>
  <c r="AA202" i="1"/>
  <c r="AB661" i="1"/>
  <c r="AA661" i="1"/>
  <c r="AB168" i="1"/>
  <c r="AA168" i="1"/>
  <c r="AE452" i="1"/>
  <c r="AD452" i="1"/>
  <c r="AE564" i="1"/>
  <c r="AD564" i="1"/>
  <c r="AD264" i="1"/>
  <c r="AE264" i="1"/>
  <c r="AD533" i="1"/>
  <c r="AE533" i="1"/>
  <c r="AE381" i="1"/>
  <c r="AD381" i="1"/>
  <c r="AB616" i="1"/>
  <c r="AA616" i="1"/>
  <c r="AB436" i="1"/>
  <c r="AA436" i="1"/>
  <c r="AD559" i="1"/>
  <c r="AE559" i="1"/>
  <c r="AB354" i="1"/>
  <c r="AA354" i="1"/>
  <c r="AA484" i="1"/>
  <c r="AB484" i="1"/>
  <c r="AD675" i="1"/>
  <c r="AE675" i="1"/>
  <c r="AD253" i="1"/>
  <c r="AE253" i="1"/>
  <c r="AA335" i="1"/>
  <c r="AB335" i="1"/>
  <c r="AE560" i="1"/>
  <c r="AD560" i="1"/>
  <c r="AB651" i="1"/>
  <c r="AA651" i="1"/>
  <c r="AA450" i="1"/>
  <c r="AB450" i="1"/>
  <c r="AB602" i="1"/>
  <c r="AA602" i="1"/>
  <c r="AA392" i="1"/>
  <c r="AB392" i="1"/>
  <c r="AH54" i="1"/>
  <c r="AD306" i="1"/>
  <c r="AE306" i="1"/>
  <c r="AD298" i="1"/>
  <c r="AE298" i="1"/>
  <c r="AD307" i="1"/>
  <c r="AB430" i="1"/>
  <c r="AA430" i="1"/>
  <c r="AA393" i="1"/>
  <c r="AB393" i="1"/>
  <c r="AE230" i="1"/>
  <c r="AD230" i="1"/>
  <c r="AE274" i="1"/>
  <c r="AD274" i="1"/>
  <c r="AB660" i="1"/>
  <c r="AA660" i="1"/>
  <c r="AE630" i="1"/>
  <c r="AD630" i="1"/>
  <c r="AE453" i="1"/>
  <c r="AD453" i="1"/>
  <c r="AD362" i="1"/>
  <c r="AE362" i="1"/>
  <c r="AD440" i="1"/>
  <c r="AE440" i="1"/>
  <c r="AD318" i="1"/>
  <c r="AE318" i="1"/>
  <c r="AB314" i="1"/>
  <c r="AA314" i="1"/>
  <c r="AH46" i="1"/>
  <c r="AD458" i="1"/>
  <c r="AE458" i="1"/>
  <c r="AA319" i="1"/>
  <c r="AB319" i="1"/>
  <c r="AD200" i="1"/>
  <c r="AE200" i="1"/>
  <c r="AA478" i="1"/>
  <c r="AB478" i="1"/>
  <c r="AE268" i="1"/>
  <c r="AD268" i="1"/>
  <c r="AE489" i="1"/>
  <c r="AB547" i="1"/>
  <c r="AA547" i="1"/>
  <c r="AA445" i="1"/>
  <c r="AB445" i="1"/>
  <c r="AB669" i="1"/>
  <c r="AA669" i="1"/>
  <c r="AD315" i="1"/>
  <c r="AE315" i="1"/>
  <c r="AB495" i="1"/>
  <c r="AA495" i="1"/>
  <c r="AB123" i="1"/>
  <c r="AA123" i="1"/>
  <c r="AD310" i="1"/>
  <c r="AE310" i="1"/>
  <c r="AD610" i="1"/>
  <c r="AE610" i="1"/>
  <c r="AD605" i="1"/>
  <c r="AE605" i="1"/>
  <c r="AB570" i="1"/>
  <c r="AA570" i="1"/>
  <c r="AD140" i="1"/>
  <c r="AE140" i="1"/>
  <c r="AE321" i="1"/>
  <c r="AD321" i="1"/>
  <c r="AE422" i="1"/>
  <c r="AD422" i="1"/>
  <c r="AD302" i="1"/>
  <c r="AE302" i="1"/>
  <c r="AB659" i="1"/>
  <c r="AA659" i="1"/>
  <c r="AB174" i="1"/>
  <c r="AA174" i="1"/>
  <c r="AB676" i="1"/>
  <c r="AA676" i="1"/>
  <c r="AB180" i="1"/>
  <c r="AA180" i="1"/>
  <c r="AH42" i="1"/>
  <c r="AA70" i="1"/>
  <c r="AE198" i="1"/>
  <c r="AD198" i="1"/>
  <c r="AD578" i="1"/>
  <c r="AE578" i="1"/>
  <c r="AA50" i="1"/>
  <c r="AB50" i="1"/>
  <c r="AA383" i="1"/>
  <c r="AB383" i="1"/>
  <c r="AA257" i="1"/>
  <c r="AB257" i="1"/>
  <c r="AH609" i="1"/>
  <c r="AB83" i="1"/>
  <c r="AA83" i="1"/>
  <c r="AJ678" i="1"/>
  <c r="AK678" i="1"/>
  <c r="AI678" i="1"/>
  <c r="AI679" i="1"/>
  <c r="AJ679" i="1"/>
  <c r="AK679" i="1"/>
  <c r="AA683" i="1" l="1"/>
  <c r="AB683" i="1"/>
  <c r="AD270" i="1"/>
  <c r="AA55" i="1"/>
  <c r="AA512" i="1"/>
  <c r="F16" i="1"/>
  <c r="F18" i="1" s="1"/>
  <c r="AB608" i="1"/>
  <c r="AA477" i="1"/>
  <c r="C18" i="1"/>
  <c r="AK281" i="1"/>
  <c r="AJ281" i="1"/>
  <c r="AI281" i="1"/>
  <c r="AH281" i="1" s="1"/>
  <c r="AI163" i="1"/>
  <c r="AJ163" i="1"/>
  <c r="AK163" i="1"/>
  <c r="AK642" i="1"/>
  <c r="AJ642" i="1"/>
  <c r="AI642" i="1"/>
  <c r="AI499" i="1"/>
  <c r="AJ499" i="1"/>
  <c r="AK499" i="1"/>
  <c r="AH504" i="1"/>
  <c r="AA504" i="1" s="1"/>
  <c r="AD504" i="1" s="1"/>
  <c r="AH235" i="1"/>
  <c r="AH104" i="1"/>
  <c r="AB104" i="1" s="1"/>
  <c r="AH424" i="1"/>
  <c r="AH634" i="1"/>
  <c r="AB634" i="1" s="1"/>
  <c r="AH351" i="1"/>
  <c r="AH191" i="1"/>
  <c r="AH265" i="1"/>
  <c r="AH308" i="1"/>
  <c r="AH552" i="1"/>
  <c r="AA552" i="1" s="1"/>
  <c r="AE552" i="1" s="1"/>
  <c r="AH288" i="1"/>
  <c r="AB288" i="1" s="1"/>
  <c r="AB346" i="1"/>
  <c r="AA346" i="1"/>
  <c r="AA66" i="1"/>
  <c r="AB66" i="1"/>
  <c r="AJ369" i="1"/>
  <c r="AK369" i="1"/>
  <c r="AI369" i="1"/>
  <c r="AH369" i="1" s="1"/>
  <c r="AH125" i="1"/>
  <c r="AA24" i="1"/>
  <c r="AB24" i="1"/>
  <c r="AH382" i="1"/>
  <c r="AH206" i="1"/>
  <c r="AB206" i="1" s="1"/>
  <c r="AZ96" i="1"/>
  <c r="AX96" i="1" s="1"/>
  <c r="AZ47" i="1"/>
  <c r="AX47" i="1" s="1"/>
  <c r="AH222" i="1"/>
  <c r="AZ75" i="1"/>
  <c r="AX75" i="1" s="1"/>
  <c r="AZ58" i="1"/>
  <c r="AX58" i="1" s="1"/>
  <c r="AH565" i="1"/>
  <c r="AA565" i="1" s="1"/>
  <c r="AZ64" i="1"/>
  <c r="AX64" i="1" s="1"/>
  <c r="AZ46" i="1"/>
  <c r="AX46" i="1" s="1"/>
  <c r="AH333" i="1"/>
  <c r="AH581" i="1"/>
  <c r="AH261" i="1"/>
  <c r="AH419" i="1"/>
  <c r="AH568" i="1"/>
  <c r="AH525" i="1"/>
  <c r="AH273" i="1"/>
  <c r="AH359" i="1"/>
  <c r="AH406" i="1"/>
  <c r="AH667" i="1"/>
  <c r="AA300" i="1"/>
  <c r="AB300" i="1"/>
  <c r="AH131" i="1"/>
  <c r="AA131" i="1" s="1"/>
  <c r="AH105" i="1"/>
  <c r="AB105" i="1" s="1"/>
  <c r="AH520" i="1"/>
  <c r="AH474" i="1"/>
  <c r="AA407" i="1"/>
  <c r="AB407" i="1"/>
  <c r="AZ69" i="1"/>
  <c r="AX69" i="1" s="1"/>
  <c r="AZ89" i="1"/>
  <c r="AX89" i="1" s="1"/>
  <c r="AZ94" i="1"/>
  <c r="AX94" i="1" s="1"/>
  <c r="AZ95" i="1"/>
  <c r="AX95" i="1" s="1"/>
  <c r="AH632" i="1"/>
  <c r="AB411" i="1"/>
  <c r="AA411" i="1"/>
  <c r="AH562" i="1"/>
  <c r="AD384" i="1"/>
  <c r="AE384" i="1"/>
  <c r="AB656" i="1"/>
  <c r="AA656" i="1"/>
  <c r="AA28" i="1"/>
  <c r="AB28" i="1"/>
  <c r="AH583" i="1"/>
  <c r="AH678" i="1"/>
  <c r="AB678" i="1" s="1"/>
  <c r="AH178" i="1"/>
  <c r="AD588" i="1"/>
  <c r="AE588" i="1"/>
  <c r="AB582" i="1"/>
  <c r="AA582" i="1"/>
  <c r="AH461" i="1"/>
  <c r="AK494" i="1"/>
  <c r="AJ494" i="1"/>
  <c r="AI494" i="1"/>
  <c r="AH494" i="1" s="1"/>
  <c r="AI313" i="1"/>
  <c r="AK313" i="1"/>
  <c r="AJ313" i="1"/>
  <c r="AI618" i="1"/>
  <c r="AH618" i="1" s="1"/>
  <c r="AK618" i="1"/>
  <c r="AJ618" i="1"/>
  <c r="AI514" i="1"/>
  <c r="AK514" i="1"/>
  <c r="AJ514" i="1"/>
  <c r="AJ172" i="1"/>
  <c r="AI172" i="1"/>
  <c r="AK172" i="1"/>
  <c r="AK35" i="1"/>
  <c r="AJ35" i="1"/>
  <c r="AI35" i="1"/>
  <c r="AH35" i="1" s="1"/>
  <c r="AA35" i="1" s="1"/>
  <c r="AE35" i="1" s="1"/>
  <c r="AD332" i="1"/>
  <c r="AE89" i="1"/>
  <c r="AA632" i="1"/>
  <c r="AB632" i="1"/>
  <c r="AB345" i="1"/>
  <c r="AA345" i="1"/>
  <c r="AH465" i="1"/>
  <c r="AE365" i="1"/>
  <c r="AH301" i="1"/>
  <c r="AH657" i="1"/>
  <c r="AH417" i="1"/>
  <c r="AA572" i="1"/>
  <c r="AB572" i="1"/>
  <c r="AB674" i="1"/>
  <c r="AA674" i="1"/>
  <c r="AH385" i="1"/>
  <c r="AA385" i="1" s="1"/>
  <c r="AD385" i="1" s="1"/>
  <c r="AD223" i="1"/>
  <c r="AZ56" i="1"/>
  <c r="AX56" i="1" s="1"/>
  <c r="AH243" i="1"/>
  <c r="AB243" i="1" s="1"/>
  <c r="AZ84" i="1"/>
  <c r="AX84" i="1" s="1"/>
  <c r="AH441" i="1"/>
  <c r="AB441" i="1" s="1"/>
  <c r="AZ63" i="1"/>
  <c r="AX63" i="1" s="1"/>
  <c r="AZ44" i="1"/>
  <c r="AX44" i="1" s="1"/>
  <c r="AZ86" i="1"/>
  <c r="AX86" i="1" s="1"/>
  <c r="AH575" i="1"/>
  <c r="AZ39" i="1"/>
  <c r="AX39" i="1" s="1"/>
  <c r="AH540" i="1"/>
  <c r="AB540" i="1" s="1"/>
  <c r="AH216" i="1"/>
  <c r="AB216" i="1" s="1"/>
  <c r="AZ42" i="1"/>
  <c r="AX42" i="1" s="1"/>
  <c r="AZ38" i="1"/>
  <c r="AX38" i="1" s="1"/>
  <c r="AZ55" i="1"/>
  <c r="AX55" i="1" s="1"/>
  <c r="AZ82" i="1"/>
  <c r="AX82" i="1" s="1"/>
  <c r="AH488" i="1"/>
  <c r="AZ41" i="1"/>
  <c r="AX41" i="1" s="1"/>
  <c r="AA284" i="1"/>
  <c r="AB284" i="1"/>
  <c r="AB665" i="1"/>
  <c r="AA665" i="1"/>
  <c r="AB73" i="1"/>
  <c r="AA73" i="1"/>
  <c r="AD477" i="1"/>
  <c r="AE477" i="1"/>
  <c r="AH482" i="1"/>
  <c r="AA482" i="1" s="1"/>
  <c r="AE482" i="1" s="1"/>
  <c r="AB187" i="1"/>
  <c r="AA187" i="1"/>
  <c r="AD594" i="1"/>
  <c r="AE594" i="1"/>
  <c r="AB203" i="1"/>
  <c r="AA203" i="1"/>
  <c r="AH380" i="1"/>
  <c r="AB552" i="1"/>
  <c r="AH170" i="1"/>
  <c r="AH593" i="1"/>
  <c r="AB591" i="1"/>
  <c r="AA591" i="1"/>
  <c r="AA542" i="1"/>
  <c r="AB542" i="1"/>
  <c r="AB606" i="1"/>
  <c r="AA606" i="1"/>
  <c r="AB333" i="1"/>
  <c r="AA333" i="1"/>
  <c r="AA331" i="1"/>
  <c r="AB331" i="1"/>
  <c r="AE536" i="1"/>
  <c r="AD536" i="1"/>
  <c r="AB611" i="1"/>
  <c r="AA611" i="1"/>
  <c r="AJ592" i="1"/>
  <c r="AI592" i="1"/>
  <c r="AK592" i="1"/>
  <c r="AD552" i="1"/>
  <c r="AB460" i="1"/>
  <c r="AA460" i="1"/>
  <c r="AE164" i="1"/>
  <c r="AA139" i="1"/>
  <c r="AE139" i="1" s="1"/>
  <c r="AH358" i="1"/>
  <c r="AA358" i="1" s="1"/>
  <c r="AE358" i="1" s="1"/>
  <c r="AB128" i="1"/>
  <c r="AA128" i="1"/>
  <c r="AA556" i="1"/>
  <c r="AB556" i="1"/>
  <c r="AK431" i="1"/>
  <c r="AI431" i="1"/>
  <c r="AJ431" i="1"/>
  <c r="AA288" i="1"/>
  <c r="AA261" i="1"/>
  <c r="AB261" i="1"/>
  <c r="AB78" i="1"/>
  <c r="AA78" i="1"/>
  <c r="AH387" i="1"/>
  <c r="AJ311" i="1"/>
  <c r="AK311" i="1"/>
  <c r="AI311" i="1"/>
  <c r="AH421" i="1"/>
  <c r="AH455" i="1"/>
  <c r="AH231" i="1"/>
  <c r="AA231" i="1" s="1"/>
  <c r="AH408" i="1"/>
  <c r="AA408" i="1" s="1"/>
  <c r="AD408" i="1" s="1"/>
  <c r="AH357" i="1"/>
  <c r="AZ43" i="1"/>
  <c r="AX43" i="1" s="1"/>
  <c r="AZ29" i="1"/>
  <c r="AX29" i="1" s="1"/>
  <c r="AH433" i="1"/>
  <c r="AB433" i="1" s="1"/>
  <c r="AZ83" i="1"/>
  <c r="AX83" i="1" s="1"/>
  <c r="AZ27" i="1"/>
  <c r="AX27" i="1" s="1"/>
  <c r="AZ48" i="1"/>
  <c r="AX48" i="1" s="1"/>
  <c r="AZ40" i="1"/>
  <c r="AX40" i="1" s="1"/>
  <c r="AB89" i="1"/>
  <c r="AH444" i="1"/>
  <c r="AH664" i="1"/>
  <c r="AH599" i="1"/>
  <c r="AA148" i="1"/>
  <c r="AB148" i="1"/>
  <c r="AH524" i="1"/>
  <c r="AH341" i="1"/>
  <c r="AJ276" i="1"/>
  <c r="AK276" i="1"/>
  <c r="AI276" i="1"/>
  <c r="AH276" i="1" s="1"/>
  <c r="AB338" i="1"/>
  <c r="AD671" i="1"/>
  <c r="AE671" i="1"/>
  <c r="AB356" i="1"/>
  <c r="AA356" i="1"/>
  <c r="AH410" i="1"/>
  <c r="AE512" i="1"/>
  <c r="AD512" i="1"/>
  <c r="AH409" i="1"/>
  <c r="AZ25" i="1"/>
  <c r="AX25" i="1" s="1"/>
  <c r="AZ67" i="1"/>
  <c r="AX67" i="1" s="1"/>
  <c r="AH398" i="1"/>
  <c r="AA398" i="1" s="1"/>
  <c r="AH201" i="1"/>
  <c r="AZ45" i="1"/>
  <c r="AX45" i="1" s="1"/>
  <c r="AZ81" i="1"/>
  <c r="AX81" i="1" s="1"/>
  <c r="AZ60" i="1"/>
  <c r="AX60" i="1" s="1"/>
  <c r="AH113" i="1"/>
  <c r="AH266" i="1"/>
  <c r="AB365" i="1"/>
  <c r="AH576" i="1"/>
  <c r="AH620" i="1"/>
  <c r="AD404" i="1"/>
  <c r="AE404" i="1"/>
  <c r="AB682" i="1"/>
  <c r="AA682" i="1"/>
  <c r="AB29" i="1"/>
  <c r="AA629" i="1"/>
  <c r="AE629" i="1" s="1"/>
  <c r="AD109" i="1"/>
  <c r="AE109" i="1"/>
  <c r="AH680" i="1"/>
  <c r="AA681" i="1"/>
  <c r="AB681" i="1"/>
  <c r="AI483" i="1"/>
  <c r="AJ483" i="1"/>
  <c r="AK483" i="1"/>
  <c r="AI470" i="1"/>
  <c r="AJ470" i="1"/>
  <c r="AK470" i="1"/>
  <c r="AK604" i="1"/>
  <c r="AJ604" i="1"/>
  <c r="AI604" i="1"/>
  <c r="AJ326" i="1"/>
  <c r="AK326" i="1"/>
  <c r="AI326" i="1"/>
  <c r="AA575" i="1"/>
  <c r="AB575" i="1"/>
  <c r="AH40" i="1"/>
  <c r="AB40" i="1" s="1"/>
  <c r="AH116" i="1"/>
  <c r="AB116" i="1" s="1"/>
  <c r="AH625" i="1"/>
  <c r="AB625" i="1" s="1"/>
  <c r="AH505" i="1"/>
  <c r="AH157" i="1"/>
  <c r="AA157" i="1" s="1"/>
  <c r="AH496" i="1"/>
  <c r="AA496" i="1" s="1"/>
  <c r="AB413" i="1"/>
  <c r="AA413" i="1"/>
  <c r="AH177" i="1"/>
  <c r="AA382" i="1"/>
  <c r="AB382" i="1"/>
  <c r="AA144" i="1"/>
  <c r="AB144" i="1"/>
  <c r="AZ99" i="1"/>
  <c r="AX99" i="1" s="1"/>
  <c r="AZ70" i="1"/>
  <c r="AX70" i="1" s="1"/>
  <c r="AZ79" i="1"/>
  <c r="AX79" i="1" s="1"/>
  <c r="AZ26" i="1"/>
  <c r="AX26" i="1" s="1"/>
  <c r="AZ98" i="1"/>
  <c r="AX98" i="1" s="1"/>
  <c r="AA593" i="1"/>
  <c r="AB593" i="1"/>
  <c r="AZ73" i="1"/>
  <c r="AX73" i="1" s="1"/>
  <c r="AZ37" i="1"/>
  <c r="AX37" i="1" s="1"/>
  <c r="AA501" i="1"/>
  <c r="AB501" i="1"/>
  <c r="AA434" i="1"/>
  <c r="AB434" i="1"/>
  <c r="AA243" i="1"/>
  <c r="AH509" i="1"/>
  <c r="AA509" i="1" s="1"/>
  <c r="AH566" i="1"/>
  <c r="AB566" i="1" s="1"/>
  <c r="AH160" i="1"/>
  <c r="AA160" i="1" s="1"/>
  <c r="AH263" i="1"/>
  <c r="AH344" i="1"/>
  <c r="AB344" i="1" s="1"/>
  <c r="AH39" i="1"/>
  <c r="AB39" i="1" s="1"/>
  <c r="AH239" i="1"/>
  <c r="AB239" i="1" s="1"/>
  <c r="AH56" i="1"/>
  <c r="AH492" i="1"/>
  <c r="AB492" i="1" s="1"/>
  <c r="AH400" i="1"/>
  <c r="AA400" i="1" s="1"/>
  <c r="AH161" i="1"/>
  <c r="AZ85" i="1"/>
  <c r="AX85" i="1" s="1"/>
  <c r="AZ30" i="1"/>
  <c r="AX30" i="1" s="1"/>
  <c r="AH569" i="1"/>
  <c r="AZ72" i="1"/>
  <c r="AX72" i="1" s="1"/>
  <c r="AZ66" i="1"/>
  <c r="AX66" i="1" s="1"/>
  <c r="AZ59" i="1"/>
  <c r="AX59" i="1" s="1"/>
  <c r="AZ31" i="1"/>
  <c r="AX31" i="1" s="1"/>
  <c r="AH61" i="1"/>
  <c r="AZ78" i="1"/>
  <c r="AX78" i="1" s="1"/>
  <c r="AZ90" i="1"/>
  <c r="AX90" i="1" s="1"/>
  <c r="AZ88" i="1"/>
  <c r="AX88" i="1" s="1"/>
  <c r="AD390" i="1"/>
  <c r="AE390" i="1"/>
  <c r="AA540" i="1"/>
  <c r="AA173" i="1"/>
  <c r="AB173" i="1"/>
  <c r="AK502" i="1"/>
  <c r="AI502" i="1"/>
  <c r="AJ502" i="1"/>
  <c r="AD55" i="1"/>
  <c r="AE55" i="1"/>
  <c r="AD91" i="1"/>
  <c r="AE91" i="1"/>
  <c r="AA26" i="1"/>
  <c r="AB26" i="1"/>
  <c r="AH129" i="1"/>
  <c r="AH80" i="1"/>
  <c r="AA80" i="1" s="1"/>
  <c r="AH95" i="1"/>
  <c r="AH451" i="1"/>
  <c r="AA224" i="1"/>
  <c r="AB224" i="1"/>
  <c r="AH438" i="1"/>
  <c r="AH232" i="1"/>
  <c r="AE309" i="1"/>
  <c r="AD309" i="1"/>
  <c r="AA639" i="1"/>
  <c r="AZ80" i="1"/>
  <c r="AX80" i="1" s="1"/>
  <c r="AZ102" i="1"/>
  <c r="AX102" i="1" s="1"/>
  <c r="AZ49" i="1"/>
  <c r="AX49" i="1" s="1"/>
  <c r="AH192" i="1"/>
  <c r="AB235" i="1"/>
  <c r="AA235" i="1"/>
  <c r="AZ74" i="1"/>
  <c r="AX74" i="1" s="1"/>
  <c r="AZ24" i="1"/>
  <c r="AX24" i="1" s="1"/>
  <c r="AZ87" i="1"/>
  <c r="AX87" i="1" s="1"/>
  <c r="AZ76" i="1"/>
  <c r="AX76" i="1" s="1"/>
  <c r="AH162" i="1"/>
  <c r="AZ53" i="1"/>
  <c r="AX53" i="1" s="1"/>
  <c r="AA104" i="1"/>
  <c r="AZ62" i="1"/>
  <c r="AX62" i="1" s="1"/>
  <c r="AZ68" i="1"/>
  <c r="AX68" i="1" s="1"/>
  <c r="AA424" i="1"/>
  <c r="AB424" i="1"/>
  <c r="AD485" i="1"/>
  <c r="AE485" i="1"/>
  <c r="AD391" i="1"/>
  <c r="AE391" i="1"/>
  <c r="AB169" i="1"/>
  <c r="AA169" i="1"/>
  <c r="AA189" i="1"/>
  <c r="AB189" i="1"/>
  <c r="AE504" i="1"/>
  <c r="AA357" i="1"/>
  <c r="AB357" i="1"/>
  <c r="AA285" i="1"/>
  <c r="AB285" i="1"/>
  <c r="AB201" i="1"/>
  <c r="AA201" i="1"/>
  <c r="AA113" i="1"/>
  <c r="AB113" i="1"/>
  <c r="AH208" i="1"/>
  <c r="AZ54" i="1"/>
  <c r="AX54" i="1" s="1"/>
  <c r="AA488" i="1"/>
  <c r="AB488" i="1"/>
  <c r="AE521" i="1"/>
  <c r="AH304" i="1"/>
  <c r="AA304" i="1" s="1"/>
  <c r="AH529" i="1"/>
  <c r="AB529" i="1" s="1"/>
  <c r="AH549" i="1"/>
  <c r="AB549" i="1" s="1"/>
  <c r="AH65" i="1"/>
  <c r="AH493" i="1"/>
  <c r="AB493" i="1" s="1"/>
  <c r="AH277" i="1"/>
  <c r="AA277" i="1" s="1"/>
  <c r="AH516" i="1"/>
  <c r="AB516" i="1" s="1"/>
  <c r="AH297" i="1"/>
  <c r="AH271" i="1"/>
  <c r="AA271" i="1" s="1"/>
  <c r="AH429" i="1"/>
  <c r="AA429" i="1" s="1"/>
  <c r="AH71" i="1"/>
  <c r="AA71" i="1" s="1"/>
  <c r="AH295" i="1"/>
  <c r="AA295" i="1" s="1"/>
  <c r="AH590" i="1"/>
  <c r="AA590" i="1" s="1"/>
  <c r="AH426" i="1"/>
  <c r="AB426" i="1" s="1"/>
  <c r="AH23" i="1"/>
  <c r="AA23" i="1" s="1"/>
  <c r="AE23" i="1" s="1"/>
  <c r="AH136" i="1"/>
  <c r="AH579" i="1"/>
  <c r="AA579" i="1" s="1"/>
  <c r="AH212" i="1"/>
  <c r="AB212" i="1" s="1"/>
  <c r="AH480" i="1"/>
  <c r="AB480" i="1" s="1"/>
  <c r="AH219" i="1"/>
  <c r="AA349" i="1"/>
  <c r="AB349" i="1"/>
  <c r="AH181" i="1"/>
  <c r="AH449" i="1"/>
  <c r="AH93" i="1"/>
  <c r="AH103" i="1"/>
  <c r="AZ51" i="1"/>
  <c r="AX51" i="1" s="1"/>
  <c r="AZ77" i="1"/>
  <c r="AX77" i="1" s="1"/>
  <c r="AZ93" i="1"/>
  <c r="AX93" i="1" s="1"/>
  <c r="AZ91" i="1"/>
  <c r="AX91" i="1" s="1"/>
  <c r="AZ34" i="1"/>
  <c r="AX34" i="1" s="1"/>
  <c r="AZ101" i="1"/>
  <c r="AX101" i="1" s="1"/>
  <c r="AZ97" i="1"/>
  <c r="AX97" i="1" s="1"/>
  <c r="AZ22" i="1"/>
  <c r="AX22" i="1" s="1"/>
  <c r="AZ57" i="1"/>
  <c r="AX57" i="1" s="1"/>
  <c r="AZ17" i="1"/>
  <c r="AX17" i="1" s="1"/>
  <c r="AZ92" i="1"/>
  <c r="AX92" i="1" s="1"/>
  <c r="AZ36" i="1"/>
  <c r="AX36" i="1" s="1"/>
  <c r="AA184" i="1"/>
  <c r="AH635" i="1"/>
  <c r="AA635" i="1" s="1"/>
  <c r="AH442" i="1"/>
  <c r="AA442" i="1" s="1"/>
  <c r="AH517" i="1"/>
  <c r="AA517" i="1" s="1"/>
  <c r="AH185" i="1"/>
  <c r="AA185" i="1" s="1"/>
  <c r="AH550" i="1"/>
  <c r="AA550" i="1" s="1"/>
  <c r="AH63" i="1"/>
  <c r="AB63" i="1" s="1"/>
  <c r="AH111" i="1"/>
  <c r="AB111" i="1" s="1"/>
  <c r="AH403" i="1"/>
  <c r="AH45" i="1"/>
  <c r="AA45" i="1" s="1"/>
  <c r="AE408" i="1"/>
  <c r="AE585" i="1"/>
  <c r="AD585" i="1"/>
  <c r="AA206" i="1"/>
  <c r="AB222" i="1"/>
  <c r="AA222" i="1"/>
  <c r="AH211" i="1"/>
  <c r="AE436" i="1"/>
  <c r="AD436" i="1"/>
  <c r="AD168" i="1"/>
  <c r="AE168" i="1"/>
  <c r="AA33" i="1"/>
  <c r="AB33" i="1"/>
  <c r="AE654" i="1"/>
  <c r="AD654" i="1"/>
  <c r="AE340" i="1"/>
  <c r="AD340" i="1"/>
  <c r="AE272" i="1"/>
  <c r="AD272" i="1"/>
  <c r="AD446" i="1"/>
  <c r="AE446" i="1"/>
  <c r="AB551" i="1"/>
  <c r="AA551" i="1"/>
  <c r="AE528" i="1"/>
  <c r="AD528" i="1"/>
  <c r="AH353" i="1"/>
  <c r="AH44" i="1"/>
  <c r="AH405" i="1"/>
  <c r="AH215" i="1"/>
  <c r="AH397" i="1"/>
  <c r="AH531" i="1"/>
  <c r="AH117" i="1"/>
  <c r="AH459" i="1"/>
  <c r="AH432" i="1"/>
  <c r="AH69" i="1"/>
  <c r="AH115" i="1"/>
  <c r="AH48" i="1"/>
  <c r="AH537" i="1"/>
  <c r="AH296" i="1"/>
  <c r="AH337" i="1"/>
  <c r="AH291" i="1"/>
  <c r="AA291" i="1" s="1"/>
  <c r="AE291" i="1" s="1"/>
  <c r="AH437" i="1"/>
  <c r="AE83" i="1"/>
  <c r="AD83" i="1"/>
  <c r="AD50" i="1"/>
  <c r="AE50" i="1"/>
  <c r="AD180" i="1"/>
  <c r="AE180" i="1"/>
  <c r="AD570" i="1"/>
  <c r="AE570" i="1"/>
  <c r="AE669" i="1"/>
  <c r="AD669" i="1"/>
  <c r="AD139" i="1"/>
  <c r="AD29" i="1"/>
  <c r="AE29" i="1"/>
  <c r="AD430" i="1"/>
  <c r="AE430" i="1"/>
  <c r="AD450" i="1"/>
  <c r="AE450" i="1"/>
  <c r="AE335" i="1"/>
  <c r="AD335" i="1"/>
  <c r="AE484" i="1"/>
  <c r="AD484" i="1"/>
  <c r="AD130" i="1"/>
  <c r="AE130" i="1"/>
  <c r="AE375" i="1"/>
  <c r="AD375" i="1"/>
  <c r="AH197" i="1"/>
  <c r="AH165" i="1"/>
  <c r="AH475" i="1"/>
  <c r="AH52" i="1"/>
  <c r="AA505" i="1"/>
  <c r="AB505" i="1"/>
  <c r="AH97" i="1"/>
  <c r="AH247" i="1"/>
  <c r="AH557" i="1"/>
  <c r="AB609" i="1"/>
  <c r="AA609" i="1"/>
  <c r="AD676" i="1"/>
  <c r="AE676" i="1"/>
  <c r="AD123" i="1"/>
  <c r="AE123" i="1"/>
  <c r="AB46" i="1"/>
  <c r="AA46" i="1"/>
  <c r="AE651" i="1"/>
  <c r="AD651" i="1"/>
  <c r="AD616" i="1"/>
  <c r="AE616" i="1"/>
  <c r="AE661" i="1"/>
  <c r="AD661" i="1"/>
  <c r="AE539" i="1"/>
  <c r="AD539" i="1"/>
  <c r="AD584" i="1"/>
  <c r="AE584" i="1"/>
  <c r="AD457" i="1"/>
  <c r="AE457" i="1"/>
  <c r="AA263" i="1"/>
  <c r="AB263" i="1"/>
  <c r="AA56" i="1"/>
  <c r="AB56" i="1"/>
  <c r="AH86" i="1"/>
  <c r="AH41" i="1"/>
  <c r="AH85" i="1"/>
  <c r="AH497" i="1"/>
  <c r="AH193" i="1"/>
  <c r="AH110" i="1"/>
  <c r="AH447" i="1"/>
  <c r="AD445" i="1"/>
  <c r="AE445" i="1"/>
  <c r="AD319" i="1"/>
  <c r="AE319" i="1"/>
  <c r="AD314" i="1"/>
  <c r="AE314" i="1"/>
  <c r="AA54" i="1"/>
  <c r="AB54" i="1"/>
  <c r="AA573" i="1"/>
  <c r="AB573" i="1"/>
  <c r="AE88" i="1"/>
  <c r="AD88" i="1"/>
  <c r="AD532" i="1"/>
  <c r="AE532" i="1"/>
  <c r="AA631" i="1"/>
  <c r="AB631" i="1"/>
  <c r="AA72" i="1"/>
  <c r="AB72" i="1"/>
  <c r="AD473" i="1"/>
  <c r="AE473" i="1"/>
  <c r="AE600" i="1"/>
  <c r="AD600" i="1"/>
  <c r="AH149" i="1"/>
  <c r="AA394" i="1"/>
  <c r="AB394" i="1"/>
  <c r="AH336" i="1"/>
  <c r="AB99" i="1"/>
  <c r="AA99" i="1"/>
  <c r="AB107" i="1"/>
  <c r="AA107" i="1"/>
  <c r="AH396" i="1"/>
  <c r="AH153" i="1"/>
  <c r="AB131" i="1"/>
  <c r="AB648" i="1"/>
  <c r="AA648" i="1"/>
  <c r="AA105" i="1"/>
  <c r="AH662" i="1"/>
  <c r="AH555" i="1"/>
  <c r="AH464" i="1"/>
  <c r="AB361" i="1"/>
  <c r="AA361" i="1"/>
  <c r="AA456" i="1"/>
  <c r="AB456" i="1"/>
  <c r="AA59" i="1"/>
  <c r="AB59" i="1"/>
  <c r="AB327" i="1"/>
  <c r="AA327" i="1"/>
  <c r="AA248" i="1"/>
  <c r="AB248" i="1"/>
  <c r="AA176" i="1"/>
  <c r="AB176" i="1"/>
  <c r="AA637" i="1"/>
  <c r="AB637" i="1"/>
  <c r="AA563" i="1"/>
  <c r="AB563" i="1"/>
  <c r="AB520" i="1"/>
  <c r="AA520" i="1"/>
  <c r="AD354" i="1"/>
  <c r="AE354" i="1"/>
  <c r="AE257" i="1"/>
  <c r="AD257" i="1"/>
  <c r="AE174" i="1"/>
  <c r="AD174" i="1"/>
  <c r="AE495" i="1"/>
  <c r="AD495" i="1"/>
  <c r="AD547" i="1"/>
  <c r="AE547" i="1"/>
  <c r="AD202" i="1"/>
  <c r="AE202" i="1"/>
  <c r="AE402" i="1"/>
  <c r="AD402" i="1"/>
  <c r="AD601" i="1"/>
  <c r="AE601" i="1"/>
  <c r="AE238" i="1"/>
  <c r="AD238" i="1"/>
  <c r="AE324" i="1"/>
  <c r="AD324" i="1"/>
  <c r="AE615" i="1"/>
  <c r="AD615" i="1"/>
  <c r="AH574" i="1"/>
  <c r="AB129" i="1"/>
  <c r="AA129" i="1"/>
  <c r="AH538" i="1"/>
  <c r="AA95" i="1"/>
  <c r="AB95" i="1"/>
  <c r="AH34" i="1"/>
  <c r="AH368" i="1"/>
  <c r="AH379" i="1"/>
  <c r="AH36" i="1"/>
  <c r="AH320" i="1"/>
  <c r="AH207" i="1"/>
  <c r="AH53" i="1"/>
  <c r="AB42" i="1"/>
  <c r="AA42" i="1"/>
  <c r="AE478" i="1"/>
  <c r="AD478" i="1"/>
  <c r="AE392" i="1"/>
  <c r="AD392" i="1"/>
  <c r="AD608" i="1"/>
  <c r="AE608" i="1"/>
  <c r="AE487" i="1"/>
  <c r="AD487" i="1"/>
  <c r="AE638" i="1"/>
  <c r="AD638" i="1"/>
  <c r="AD623" i="1"/>
  <c r="AE623" i="1"/>
  <c r="AD342" i="1"/>
  <c r="AE342" i="1"/>
  <c r="AH352" i="1"/>
  <c r="AH227" i="1"/>
  <c r="AH471" i="1"/>
  <c r="AH118" i="1"/>
  <c r="AH643" i="1"/>
  <c r="AH141" i="1"/>
  <c r="AH133" i="1"/>
  <c r="AH294" i="1"/>
  <c r="AH112" i="1"/>
  <c r="AH646" i="1"/>
  <c r="AH137" i="1"/>
  <c r="AH463" i="1"/>
  <c r="AH79" i="1"/>
  <c r="AH75" i="1"/>
  <c r="AH240" i="1"/>
  <c r="AH541" i="1"/>
  <c r="AH479" i="1"/>
  <c r="AH641" i="1"/>
  <c r="AH328" i="1"/>
  <c r="AH515" i="1"/>
  <c r="AD383" i="1"/>
  <c r="AE383" i="1"/>
  <c r="AE659" i="1"/>
  <c r="AD659" i="1"/>
  <c r="AD393" i="1"/>
  <c r="AE393" i="1"/>
  <c r="AD602" i="1"/>
  <c r="AE602" i="1"/>
  <c r="AD673" i="1"/>
  <c r="AE673" i="1"/>
  <c r="AD30" i="1"/>
  <c r="AE30" i="1"/>
  <c r="AA571" i="1"/>
  <c r="AB571" i="1"/>
  <c r="AE323" i="1"/>
  <c r="AD323" i="1"/>
  <c r="AA65" i="1"/>
  <c r="AB65" i="1"/>
  <c r="AB297" i="1"/>
  <c r="AA297" i="1"/>
  <c r="AB295" i="1"/>
  <c r="AA136" i="1"/>
  <c r="AB136" i="1"/>
  <c r="AA480" i="1"/>
  <c r="AD70" i="1"/>
  <c r="AE70" i="1"/>
  <c r="AE660" i="1"/>
  <c r="AD660" i="1"/>
  <c r="AD534" i="1"/>
  <c r="AE534" i="1"/>
  <c r="AE184" i="1"/>
  <c r="AD184" i="1"/>
  <c r="AH209" i="1"/>
  <c r="AB421" i="1"/>
  <c r="AA421" i="1"/>
  <c r="AH279" i="1"/>
  <c r="AH500" i="1"/>
  <c r="AA455" i="1"/>
  <c r="AB455" i="1"/>
  <c r="AB517" i="1"/>
  <c r="AH21" i="1"/>
  <c r="AA21" i="1" s="1"/>
  <c r="AE21" i="1" s="1"/>
  <c r="AB231" i="1"/>
  <c r="AB185" i="1"/>
  <c r="AB550" i="1"/>
  <c r="AB403" i="1"/>
  <c r="AA403" i="1"/>
  <c r="AH558" i="1"/>
  <c r="AH679" i="1"/>
  <c r="AD683" i="1" l="1"/>
  <c r="AE683" i="1"/>
  <c r="AB565" i="1"/>
  <c r="AD629" i="1"/>
  <c r="AA549" i="1"/>
  <c r="AB504" i="1"/>
  <c r="AB160" i="1"/>
  <c r="AA216" i="1"/>
  <c r="AE216" i="1" s="1"/>
  <c r="AA678" i="1"/>
  <c r="AB398" i="1"/>
  <c r="AA433" i="1"/>
  <c r="AE385" i="1"/>
  <c r="AB71" i="1"/>
  <c r="AB385" i="1"/>
  <c r="F17" i="1"/>
  <c r="AB408" i="1"/>
  <c r="AA634" i="1"/>
  <c r="AD634" i="1" s="1"/>
  <c r="AB277" i="1"/>
  <c r="AA426" i="1"/>
  <c r="AA568" i="1"/>
  <c r="AB568" i="1"/>
  <c r="AE24" i="1"/>
  <c r="AD24" i="1"/>
  <c r="AA419" i="1"/>
  <c r="AB419" i="1"/>
  <c r="AB125" i="1"/>
  <c r="AA125" i="1"/>
  <c r="AB178" i="1"/>
  <c r="AA178" i="1"/>
  <c r="AE300" i="1"/>
  <c r="AD300" i="1"/>
  <c r="AB369" i="1"/>
  <c r="AA369" i="1"/>
  <c r="AB562" i="1"/>
  <c r="AA562" i="1"/>
  <c r="AB667" i="1"/>
  <c r="AA667" i="1"/>
  <c r="AB581" i="1"/>
  <c r="AA581" i="1"/>
  <c r="AA308" i="1"/>
  <c r="AB308" i="1"/>
  <c r="AA583" i="1"/>
  <c r="AB583" i="1"/>
  <c r="AE411" i="1"/>
  <c r="AD411" i="1"/>
  <c r="AE407" i="1"/>
  <c r="AD407" i="1"/>
  <c r="AB406" i="1"/>
  <c r="AA406" i="1"/>
  <c r="AA265" i="1"/>
  <c r="AB265" i="1"/>
  <c r="AH163" i="1"/>
  <c r="AB461" i="1"/>
  <c r="AA461" i="1"/>
  <c r="AA474" i="1"/>
  <c r="AB474" i="1"/>
  <c r="AA359" i="1"/>
  <c r="AB359" i="1"/>
  <c r="AA191" i="1"/>
  <c r="AB191" i="1"/>
  <c r="AA281" i="1"/>
  <c r="AB281" i="1"/>
  <c r="AE582" i="1"/>
  <c r="AD582" i="1"/>
  <c r="AD28" i="1"/>
  <c r="AE28" i="1"/>
  <c r="AA273" i="1"/>
  <c r="AB273" i="1"/>
  <c r="AE66" i="1"/>
  <c r="AD66" i="1"/>
  <c r="AA351" i="1"/>
  <c r="AB351" i="1"/>
  <c r="AH499" i="1"/>
  <c r="AH483" i="1"/>
  <c r="AB483" i="1" s="1"/>
  <c r="AE656" i="1"/>
  <c r="AD656" i="1"/>
  <c r="AA525" i="1"/>
  <c r="AB525" i="1"/>
  <c r="AD346" i="1"/>
  <c r="AE346" i="1"/>
  <c r="AH642" i="1"/>
  <c r="AB618" i="1"/>
  <c r="AA618" i="1"/>
  <c r="AA116" i="1"/>
  <c r="AE116" i="1" s="1"/>
  <c r="AB358" i="1"/>
  <c r="AD358" i="1"/>
  <c r="AA620" i="1"/>
  <c r="AB620" i="1"/>
  <c r="AB410" i="1"/>
  <c r="AA410" i="1"/>
  <c r="AA387" i="1"/>
  <c r="AB387" i="1"/>
  <c r="AH431" i="1"/>
  <c r="AA380" i="1"/>
  <c r="AB380" i="1"/>
  <c r="AD572" i="1"/>
  <c r="AE572" i="1"/>
  <c r="AH172" i="1"/>
  <c r="AB444" i="1"/>
  <c r="AA444" i="1"/>
  <c r="AD611" i="1"/>
  <c r="AE611" i="1"/>
  <c r="AA39" i="1"/>
  <c r="AE39" i="1" s="1"/>
  <c r="AA576" i="1"/>
  <c r="AB576" i="1"/>
  <c r="AE356" i="1"/>
  <c r="AD356" i="1"/>
  <c r="AB341" i="1"/>
  <c r="AA341" i="1"/>
  <c r="AE78" i="1"/>
  <c r="AD78" i="1"/>
  <c r="AE460" i="1"/>
  <c r="AD460" i="1"/>
  <c r="AD203" i="1"/>
  <c r="AE203" i="1"/>
  <c r="AD284" i="1"/>
  <c r="AE284" i="1"/>
  <c r="AA417" i="1"/>
  <c r="AB417" i="1"/>
  <c r="AD632" i="1"/>
  <c r="AE632" i="1"/>
  <c r="AA276" i="1"/>
  <c r="AB276" i="1"/>
  <c r="AE288" i="1"/>
  <c r="AD288" i="1"/>
  <c r="AB170" i="1"/>
  <c r="AA170" i="1"/>
  <c r="AE345" i="1"/>
  <c r="AD345" i="1"/>
  <c r="AD606" i="1"/>
  <c r="AE606" i="1"/>
  <c r="AB524" i="1"/>
  <c r="AA524" i="1"/>
  <c r="AE542" i="1"/>
  <c r="AD542" i="1"/>
  <c r="AE73" i="1"/>
  <c r="AD73" i="1"/>
  <c r="AB657" i="1"/>
  <c r="AA657" i="1"/>
  <c r="AH313" i="1"/>
  <c r="AB664" i="1"/>
  <c r="AA664" i="1"/>
  <c r="AA63" i="1"/>
  <c r="AE63" i="1" s="1"/>
  <c r="AA441" i="1"/>
  <c r="AD441" i="1" s="1"/>
  <c r="AH326" i="1"/>
  <c r="AB326" i="1" s="1"/>
  <c r="AA266" i="1"/>
  <c r="AB266" i="1"/>
  <c r="AD556" i="1"/>
  <c r="AE556" i="1"/>
  <c r="AD591" i="1"/>
  <c r="AE591" i="1"/>
  <c r="AB301" i="1"/>
  <c r="AA301" i="1"/>
  <c r="AA494" i="1"/>
  <c r="AB494" i="1"/>
  <c r="AD148" i="1"/>
  <c r="AE148" i="1"/>
  <c r="AE261" i="1"/>
  <c r="AD261" i="1"/>
  <c r="AE128" i="1"/>
  <c r="AD128" i="1"/>
  <c r="AD331" i="1"/>
  <c r="AE331" i="1"/>
  <c r="AD665" i="1"/>
  <c r="AE665" i="1"/>
  <c r="AH514" i="1"/>
  <c r="AA409" i="1"/>
  <c r="AB409" i="1"/>
  <c r="AB599" i="1"/>
  <c r="AA599" i="1"/>
  <c r="AH311" i="1"/>
  <c r="AH592" i="1"/>
  <c r="AD333" i="1"/>
  <c r="AE333" i="1"/>
  <c r="AE187" i="1"/>
  <c r="AD187" i="1"/>
  <c r="AD674" i="1"/>
  <c r="AE674" i="1"/>
  <c r="AA465" i="1"/>
  <c r="AB465" i="1"/>
  <c r="AD682" i="1"/>
  <c r="AE682" i="1"/>
  <c r="AA492" i="1"/>
  <c r="AD492" i="1" s="1"/>
  <c r="AB442" i="1"/>
  <c r="AB45" i="1"/>
  <c r="AB271" i="1"/>
  <c r="AB635" i="1"/>
  <c r="AB304" i="1"/>
  <c r="AA239" i="1"/>
  <c r="AE239" i="1" s="1"/>
  <c r="AA625" i="1"/>
  <c r="AD625" i="1" s="1"/>
  <c r="AA516" i="1"/>
  <c r="AE516" i="1" s="1"/>
  <c r="AB80" i="1"/>
  <c r="AA111" i="1"/>
  <c r="AA493" i="1"/>
  <c r="AE493" i="1" s="1"/>
  <c r="AA344" i="1"/>
  <c r="AD344" i="1" s="1"/>
  <c r="AB590" i="1"/>
  <c r="AA40" i="1"/>
  <c r="AE40" i="1" s="1"/>
  <c r="AE681" i="1"/>
  <c r="AD681" i="1"/>
  <c r="AA680" i="1"/>
  <c r="AB680" i="1"/>
  <c r="AA212" i="1"/>
  <c r="AE212" i="1" s="1"/>
  <c r="AB400" i="1"/>
  <c r="AB496" i="1"/>
  <c r="AA566" i="1"/>
  <c r="AE566" i="1" s="1"/>
  <c r="AA529" i="1"/>
  <c r="AE529" i="1" s="1"/>
  <c r="AB429" i="1"/>
  <c r="AB93" i="1"/>
  <c r="AA93" i="1"/>
  <c r="AE169" i="1"/>
  <c r="AD169" i="1"/>
  <c r="AD224" i="1"/>
  <c r="AE224" i="1"/>
  <c r="AE441" i="1"/>
  <c r="AH470" i="1"/>
  <c r="AD113" i="1"/>
  <c r="AE113" i="1"/>
  <c r="AE357" i="1"/>
  <c r="AD357" i="1"/>
  <c r="AE424" i="1"/>
  <c r="AD424" i="1"/>
  <c r="AB451" i="1"/>
  <c r="AA451" i="1"/>
  <c r="AB509" i="1"/>
  <c r="AD206" i="1"/>
  <c r="AE206" i="1"/>
  <c r="AA181" i="1"/>
  <c r="AB181" i="1"/>
  <c r="AE201" i="1"/>
  <c r="AD201" i="1"/>
  <c r="AE639" i="1"/>
  <c r="AD639" i="1"/>
  <c r="AD26" i="1"/>
  <c r="AE26" i="1"/>
  <c r="AH502" i="1"/>
  <c r="AD144" i="1"/>
  <c r="AE144" i="1"/>
  <c r="AB579" i="1"/>
  <c r="AD243" i="1"/>
  <c r="AE243" i="1"/>
  <c r="AD593" i="1"/>
  <c r="AE593" i="1"/>
  <c r="AH604" i="1"/>
  <c r="AA449" i="1"/>
  <c r="AB449" i="1"/>
  <c r="AB211" i="1"/>
  <c r="AA211" i="1"/>
  <c r="AE349" i="1"/>
  <c r="AD349" i="1"/>
  <c r="AD488" i="1"/>
  <c r="AE488" i="1"/>
  <c r="AD216" i="1"/>
  <c r="AD235" i="1"/>
  <c r="AE235" i="1"/>
  <c r="AA569" i="1"/>
  <c r="AB569" i="1"/>
  <c r="AD382" i="1"/>
  <c r="AE382" i="1"/>
  <c r="AB157" i="1"/>
  <c r="AB219" i="1"/>
  <c r="AA219" i="1"/>
  <c r="AD398" i="1"/>
  <c r="AE398" i="1"/>
  <c r="AD104" i="1"/>
  <c r="AE104" i="1"/>
  <c r="AB232" i="1"/>
  <c r="AA232" i="1"/>
  <c r="AE173" i="1"/>
  <c r="AD173" i="1"/>
  <c r="AD434" i="1"/>
  <c r="AE434" i="1"/>
  <c r="AA177" i="1"/>
  <c r="AB177" i="1"/>
  <c r="AD565" i="1"/>
  <c r="AE565" i="1"/>
  <c r="AB192" i="1"/>
  <c r="AA192" i="1"/>
  <c r="AB438" i="1"/>
  <c r="AA438" i="1"/>
  <c r="AE433" i="1"/>
  <c r="AD433" i="1"/>
  <c r="AD540" i="1"/>
  <c r="AE540" i="1"/>
  <c r="AD413" i="1"/>
  <c r="AE413" i="1"/>
  <c r="AD222" i="1"/>
  <c r="AE222" i="1"/>
  <c r="AA103" i="1"/>
  <c r="AB103" i="1"/>
  <c r="AB208" i="1"/>
  <c r="AA208" i="1"/>
  <c r="AD285" i="1"/>
  <c r="AE285" i="1"/>
  <c r="AE189" i="1"/>
  <c r="AD189" i="1"/>
  <c r="AA162" i="1"/>
  <c r="AB162" i="1"/>
  <c r="AA61" i="1"/>
  <c r="AB61" i="1"/>
  <c r="AA161" i="1"/>
  <c r="AB161" i="1"/>
  <c r="AD501" i="1"/>
  <c r="AE501" i="1"/>
  <c r="AE575" i="1"/>
  <c r="AD575" i="1"/>
  <c r="AD579" i="1"/>
  <c r="AE579" i="1"/>
  <c r="AD111" i="1"/>
  <c r="AE111" i="1"/>
  <c r="AD442" i="1"/>
  <c r="AE442" i="1"/>
  <c r="AE71" i="1"/>
  <c r="AD71" i="1"/>
  <c r="AE549" i="1"/>
  <c r="AD549" i="1"/>
  <c r="AB641" i="1"/>
  <c r="AA641" i="1"/>
  <c r="AB646" i="1"/>
  <c r="AA646" i="1"/>
  <c r="AA227" i="1"/>
  <c r="AB227" i="1"/>
  <c r="AA207" i="1"/>
  <c r="AB207" i="1"/>
  <c r="AA538" i="1"/>
  <c r="AB538" i="1"/>
  <c r="AE105" i="1"/>
  <c r="AD105" i="1"/>
  <c r="AB497" i="1"/>
  <c r="AA497" i="1"/>
  <c r="AB97" i="1"/>
  <c r="AA97" i="1"/>
  <c r="AA48" i="1"/>
  <c r="AB48" i="1"/>
  <c r="AA215" i="1"/>
  <c r="AB215" i="1"/>
  <c r="AD231" i="1"/>
  <c r="AE231" i="1"/>
  <c r="AD136" i="1"/>
  <c r="AE136" i="1"/>
  <c r="AD571" i="1"/>
  <c r="AE571" i="1"/>
  <c r="AB479" i="1"/>
  <c r="AA479" i="1"/>
  <c r="AB112" i="1"/>
  <c r="AA112" i="1"/>
  <c r="AB352" i="1"/>
  <c r="AA352" i="1"/>
  <c r="AB320" i="1"/>
  <c r="AA320" i="1"/>
  <c r="AD80" i="1"/>
  <c r="AE80" i="1"/>
  <c r="AE176" i="1"/>
  <c r="AD176" i="1"/>
  <c r="AD456" i="1"/>
  <c r="AE456" i="1"/>
  <c r="AD648" i="1"/>
  <c r="AE648" i="1"/>
  <c r="AD99" i="1"/>
  <c r="AE99" i="1"/>
  <c r="AE56" i="1"/>
  <c r="AD56" i="1"/>
  <c r="AD263" i="1"/>
  <c r="AE263" i="1"/>
  <c r="AB52" i="1"/>
  <c r="AA52" i="1"/>
  <c r="AB115" i="1"/>
  <c r="AA115" i="1"/>
  <c r="AA405" i="1"/>
  <c r="AB405" i="1"/>
  <c r="AD63" i="1"/>
  <c r="AA279" i="1"/>
  <c r="AB279" i="1"/>
  <c r="AE480" i="1"/>
  <c r="AD480" i="1"/>
  <c r="AD426" i="1"/>
  <c r="AE426" i="1"/>
  <c r="AB541" i="1"/>
  <c r="AA541" i="1"/>
  <c r="AB294" i="1"/>
  <c r="AA294" i="1"/>
  <c r="AB36" i="1"/>
  <c r="AA36" i="1"/>
  <c r="AD520" i="1"/>
  <c r="AE520" i="1"/>
  <c r="AE361" i="1"/>
  <c r="AD361" i="1"/>
  <c r="AD400" i="1"/>
  <c r="AE400" i="1"/>
  <c r="AE609" i="1"/>
  <c r="AD609" i="1"/>
  <c r="AE157" i="1"/>
  <c r="AD157" i="1"/>
  <c r="AA475" i="1"/>
  <c r="AB475" i="1"/>
  <c r="AA69" i="1"/>
  <c r="AB69" i="1"/>
  <c r="AA44" i="1"/>
  <c r="AB44" i="1"/>
  <c r="AB558" i="1"/>
  <c r="AA558" i="1"/>
  <c r="AE517" i="1"/>
  <c r="AD517" i="1"/>
  <c r="AE635" i="1"/>
  <c r="AD635" i="1"/>
  <c r="AD429" i="1"/>
  <c r="AE429" i="1"/>
  <c r="AE277" i="1"/>
  <c r="AD277" i="1"/>
  <c r="AA240" i="1"/>
  <c r="AB240" i="1"/>
  <c r="AA133" i="1"/>
  <c r="AB133" i="1"/>
  <c r="AB379" i="1"/>
  <c r="AA379" i="1"/>
  <c r="AD129" i="1"/>
  <c r="AE129" i="1"/>
  <c r="AD248" i="1"/>
  <c r="AE248" i="1"/>
  <c r="AE131" i="1"/>
  <c r="AD131" i="1"/>
  <c r="AB336" i="1"/>
  <c r="AA336" i="1"/>
  <c r="AA85" i="1"/>
  <c r="AB85" i="1"/>
  <c r="AE160" i="1"/>
  <c r="AD160" i="1"/>
  <c r="AA165" i="1"/>
  <c r="AB165" i="1"/>
  <c r="AA437" i="1"/>
  <c r="AB437" i="1"/>
  <c r="AA432" i="1"/>
  <c r="AB432" i="1"/>
  <c r="AA353" i="1"/>
  <c r="AB353" i="1"/>
  <c r="AD33" i="1"/>
  <c r="AE33" i="1"/>
  <c r="AE550" i="1"/>
  <c r="AD550" i="1"/>
  <c r="AB75" i="1"/>
  <c r="AA75" i="1"/>
  <c r="AA141" i="1"/>
  <c r="AB141" i="1"/>
  <c r="AD42" i="1"/>
  <c r="AE42" i="1"/>
  <c r="AB368" i="1"/>
  <c r="AA368" i="1"/>
  <c r="AD327" i="1"/>
  <c r="AE327" i="1"/>
  <c r="AA464" i="1"/>
  <c r="AB464" i="1"/>
  <c r="AE72" i="1"/>
  <c r="AD72" i="1"/>
  <c r="AD573" i="1"/>
  <c r="AE573" i="1"/>
  <c r="AB41" i="1"/>
  <c r="AA41" i="1"/>
  <c r="AD566" i="1"/>
  <c r="AD46" i="1"/>
  <c r="AE46" i="1"/>
  <c r="AA557" i="1"/>
  <c r="AB557" i="1"/>
  <c r="AD505" i="1"/>
  <c r="AE505" i="1"/>
  <c r="AA197" i="1"/>
  <c r="AB197" i="1"/>
  <c r="AA459" i="1"/>
  <c r="AB459" i="1"/>
  <c r="AD45" i="1"/>
  <c r="AE45" i="1"/>
  <c r="AE421" i="1"/>
  <c r="AD421" i="1"/>
  <c r="AE590" i="1"/>
  <c r="AD590" i="1"/>
  <c r="AE271" i="1"/>
  <c r="AD271" i="1"/>
  <c r="AE304" i="1"/>
  <c r="AD304" i="1"/>
  <c r="AB79" i="1"/>
  <c r="AA79" i="1"/>
  <c r="AA643" i="1"/>
  <c r="AB643" i="1"/>
  <c r="AA34" i="1"/>
  <c r="AB34" i="1"/>
  <c r="AB574" i="1"/>
  <c r="AA574" i="1"/>
  <c r="AE563" i="1"/>
  <c r="AD563" i="1"/>
  <c r="AA555" i="1"/>
  <c r="AB555" i="1"/>
  <c r="AA153" i="1"/>
  <c r="AB153" i="1"/>
  <c r="AD394" i="1"/>
  <c r="AE394" i="1"/>
  <c r="AB447" i="1"/>
  <c r="AA447" i="1"/>
  <c r="AB337" i="1"/>
  <c r="AA337" i="1"/>
  <c r="AB117" i="1"/>
  <c r="AA117" i="1"/>
  <c r="AD403" i="1"/>
  <c r="AE403" i="1"/>
  <c r="AE455" i="1"/>
  <c r="AD455" i="1"/>
  <c r="AD297" i="1"/>
  <c r="AE297" i="1"/>
  <c r="AA515" i="1"/>
  <c r="AB515" i="1"/>
  <c r="AA463" i="1"/>
  <c r="AB463" i="1"/>
  <c r="AB118" i="1"/>
  <c r="AA118" i="1"/>
  <c r="AA662" i="1"/>
  <c r="AB662" i="1"/>
  <c r="AB396" i="1"/>
  <c r="AA396" i="1"/>
  <c r="AA149" i="1"/>
  <c r="AB149" i="1"/>
  <c r="AE631" i="1"/>
  <c r="AD631" i="1"/>
  <c r="AD54" i="1"/>
  <c r="AE54" i="1"/>
  <c r="AB110" i="1"/>
  <c r="AA110" i="1"/>
  <c r="AE344" i="1"/>
  <c r="AD496" i="1"/>
  <c r="AE496" i="1"/>
  <c r="AB296" i="1"/>
  <c r="AA296" i="1"/>
  <c r="AB531" i="1"/>
  <c r="AA531" i="1"/>
  <c r="AE551" i="1"/>
  <c r="AD551" i="1"/>
  <c r="AD185" i="1"/>
  <c r="AE185" i="1"/>
  <c r="AB500" i="1"/>
  <c r="AA500" i="1"/>
  <c r="AB209" i="1"/>
  <c r="AA209" i="1"/>
  <c r="AE295" i="1"/>
  <c r="AD295" i="1"/>
  <c r="AE65" i="1"/>
  <c r="AD65" i="1"/>
  <c r="AA328" i="1"/>
  <c r="AB328" i="1"/>
  <c r="AB137" i="1"/>
  <c r="AA137" i="1"/>
  <c r="AB471" i="1"/>
  <c r="AA471" i="1"/>
  <c r="AB53" i="1"/>
  <c r="AA53" i="1"/>
  <c r="AD95" i="1"/>
  <c r="AE95" i="1"/>
  <c r="AE637" i="1"/>
  <c r="AD637" i="1"/>
  <c r="AE59" i="1"/>
  <c r="AD59" i="1"/>
  <c r="AD107" i="1"/>
  <c r="AE107" i="1"/>
  <c r="AB193" i="1"/>
  <c r="AA193" i="1"/>
  <c r="AB86" i="1"/>
  <c r="AA86" i="1"/>
  <c r="AE509" i="1"/>
  <c r="AD509" i="1"/>
  <c r="AA247" i="1"/>
  <c r="AB247" i="1"/>
  <c r="AD116" i="1"/>
  <c r="AA537" i="1"/>
  <c r="AB537" i="1"/>
  <c r="AA397" i="1"/>
  <c r="AB397" i="1"/>
  <c r="AD678" i="1"/>
  <c r="AE678" i="1"/>
  <c r="AA679" i="1"/>
  <c r="AB679" i="1"/>
  <c r="AA483" i="1" l="1"/>
  <c r="AE634" i="1"/>
  <c r="AE492" i="1"/>
  <c r="AE625" i="1"/>
  <c r="AA642" i="1"/>
  <c r="AB642" i="1"/>
  <c r="AB499" i="1"/>
  <c r="AA499" i="1"/>
  <c r="AE359" i="1"/>
  <c r="AD359" i="1"/>
  <c r="AE406" i="1"/>
  <c r="AD406" i="1"/>
  <c r="AE369" i="1"/>
  <c r="AD369" i="1"/>
  <c r="AD308" i="1"/>
  <c r="AE308" i="1"/>
  <c r="AE419" i="1"/>
  <c r="AD419" i="1"/>
  <c r="AE351" i="1"/>
  <c r="AD351" i="1"/>
  <c r="AE474" i="1"/>
  <c r="AD474" i="1"/>
  <c r="AD581" i="1"/>
  <c r="AE581" i="1"/>
  <c r="AD461" i="1"/>
  <c r="AE461" i="1"/>
  <c r="AE525" i="1"/>
  <c r="AD525" i="1"/>
  <c r="AD281" i="1"/>
  <c r="AE281" i="1"/>
  <c r="AD667" i="1"/>
  <c r="AE667" i="1"/>
  <c r="AE178" i="1"/>
  <c r="AD178" i="1"/>
  <c r="AA163" i="1"/>
  <c r="AB163" i="1"/>
  <c r="AE568" i="1"/>
  <c r="AD568" i="1"/>
  <c r="AD273" i="1"/>
  <c r="AE273" i="1"/>
  <c r="AE191" i="1"/>
  <c r="AD191" i="1"/>
  <c r="AD562" i="1"/>
  <c r="AE562" i="1"/>
  <c r="AD125" i="1"/>
  <c r="AE125" i="1"/>
  <c r="AE265" i="1"/>
  <c r="AD265" i="1"/>
  <c r="AE583" i="1"/>
  <c r="AD583" i="1"/>
  <c r="AD39" i="1"/>
  <c r="AA592" i="1"/>
  <c r="AB592" i="1"/>
  <c r="AD664" i="1"/>
  <c r="AE664" i="1"/>
  <c r="AD417" i="1"/>
  <c r="AE417" i="1"/>
  <c r="AD380" i="1"/>
  <c r="AE380" i="1"/>
  <c r="AE170" i="1"/>
  <c r="AD170" i="1"/>
  <c r="AE620" i="1"/>
  <c r="AD620" i="1"/>
  <c r="AD465" i="1"/>
  <c r="AE465" i="1"/>
  <c r="AB311" i="1"/>
  <c r="AA311" i="1"/>
  <c r="AD524" i="1"/>
  <c r="AE524" i="1"/>
  <c r="AE341" i="1"/>
  <c r="AD341" i="1"/>
  <c r="AA431" i="1"/>
  <c r="AB431" i="1"/>
  <c r="AA313" i="1"/>
  <c r="AB313" i="1"/>
  <c r="AD444" i="1"/>
  <c r="AE444" i="1"/>
  <c r="AD493" i="1"/>
  <c r="AD239" i="1"/>
  <c r="AA326" i="1"/>
  <c r="AE326" i="1" s="1"/>
  <c r="AE657" i="1"/>
  <c r="AD657" i="1"/>
  <c r="AD387" i="1"/>
  <c r="AE387" i="1"/>
  <c r="AD618" i="1"/>
  <c r="AE618" i="1"/>
  <c r="AE599" i="1"/>
  <c r="AD599" i="1"/>
  <c r="AD40" i="1"/>
  <c r="AD212" i="1"/>
  <c r="AD516" i="1"/>
  <c r="AD494" i="1"/>
  <c r="AE494" i="1"/>
  <c r="AD266" i="1"/>
  <c r="AE266" i="1"/>
  <c r="AD276" i="1"/>
  <c r="AE276" i="1"/>
  <c r="AA172" i="1"/>
  <c r="AB172" i="1"/>
  <c r="AD410" i="1"/>
  <c r="AE410" i="1"/>
  <c r="AE409" i="1"/>
  <c r="AD409" i="1"/>
  <c r="AE301" i="1"/>
  <c r="AD301" i="1"/>
  <c r="AA514" i="1"/>
  <c r="AB514" i="1"/>
  <c r="AD576" i="1"/>
  <c r="AE576" i="1"/>
  <c r="AD529" i="1"/>
  <c r="AD680" i="1"/>
  <c r="AE680" i="1"/>
  <c r="AE177" i="1"/>
  <c r="AD177" i="1"/>
  <c r="AD181" i="1"/>
  <c r="AE181" i="1"/>
  <c r="AD438" i="1"/>
  <c r="AE438" i="1"/>
  <c r="AE569" i="1"/>
  <c r="AD569" i="1"/>
  <c r="AE103" i="1"/>
  <c r="AD103" i="1"/>
  <c r="AA502" i="1"/>
  <c r="AB502" i="1"/>
  <c r="AE211" i="1"/>
  <c r="AD211" i="1"/>
  <c r="AE192" i="1"/>
  <c r="AD192" i="1"/>
  <c r="AE219" i="1"/>
  <c r="AD219" i="1"/>
  <c r="AD161" i="1"/>
  <c r="AE161" i="1"/>
  <c r="AD451" i="1"/>
  <c r="AE451" i="1"/>
  <c r="AB470" i="1"/>
  <c r="AA470" i="1"/>
  <c r="AD162" i="1"/>
  <c r="AE162" i="1"/>
  <c r="AD208" i="1"/>
  <c r="AE208" i="1"/>
  <c r="AD232" i="1"/>
  <c r="AE232" i="1"/>
  <c r="AD449" i="1"/>
  <c r="AE449" i="1"/>
  <c r="AD93" i="1"/>
  <c r="AE93" i="1"/>
  <c r="AA604" i="1"/>
  <c r="AB604" i="1"/>
  <c r="AE61" i="1"/>
  <c r="AD61" i="1"/>
  <c r="AE483" i="1"/>
  <c r="AD483" i="1"/>
  <c r="AD75" i="1"/>
  <c r="AE75" i="1"/>
  <c r="AD646" i="1"/>
  <c r="AE646" i="1"/>
  <c r="AE397" i="1"/>
  <c r="AD397" i="1"/>
  <c r="AD149" i="1"/>
  <c r="AE149" i="1"/>
  <c r="AD463" i="1"/>
  <c r="AE463" i="1"/>
  <c r="AE153" i="1"/>
  <c r="AD153" i="1"/>
  <c r="AD34" i="1"/>
  <c r="AE34" i="1"/>
  <c r="AD557" i="1"/>
  <c r="AE557" i="1"/>
  <c r="AE353" i="1"/>
  <c r="AD353" i="1"/>
  <c r="AD133" i="1"/>
  <c r="AE133" i="1"/>
  <c r="AD69" i="1"/>
  <c r="AE69" i="1"/>
  <c r="AD215" i="1"/>
  <c r="AE215" i="1"/>
  <c r="AE118" i="1"/>
  <c r="AD118" i="1"/>
  <c r="AD41" i="1"/>
  <c r="AE41" i="1"/>
  <c r="AE294" i="1"/>
  <c r="AD294" i="1"/>
  <c r="AD115" i="1"/>
  <c r="AE115" i="1"/>
  <c r="AD479" i="1"/>
  <c r="AE479" i="1"/>
  <c r="AE86" i="1"/>
  <c r="AD86" i="1"/>
  <c r="AD137" i="1"/>
  <c r="AE137" i="1"/>
  <c r="AE209" i="1"/>
  <c r="AD209" i="1"/>
  <c r="AE531" i="1"/>
  <c r="AD531" i="1"/>
  <c r="AE110" i="1"/>
  <c r="AD110" i="1"/>
  <c r="AD396" i="1"/>
  <c r="AE396" i="1"/>
  <c r="AE117" i="1"/>
  <c r="AD117" i="1"/>
  <c r="AE368" i="1"/>
  <c r="AD368" i="1"/>
  <c r="AD541" i="1"/>
  <c r="AE541" i="1"/>
  <c r="AD52" i="1"/>
  <c r="AE52" i="1"/>
  <c r="AD320" i="1"/>
  <c r="AE320" i="1"/>
  <c r="AE641" i="1"/>
  <c r="AD641" i="1"/>
  <c r="AD53" i="1"/>
  <c r="AE53" i="1"/>
  <c r="AD515" i="1"/>
  <c r="AE515" i="1"/>
  <c r="AE555" i="1"/>
  <c r="AD555" i="1"/>
  <c r="AD643" i="1"/>
  <c r="AE643" i="1"/>
  <c r="AD459" i="1"/>
  <c r="AE459" i="1"/>
  <c r="AE432" i="1"/>
  <c r="AD432" i="1"/>
  <c r="AD240" i="1"/>
  <c r="AE240" i="1"/>
  <c r="AD475" i="1"/>
  <c r="AE475" i="1"/>
  <c r="AD279" i="1"/>
  <c r="AE279" i="1"/>
  <c r="AD48" i="1"/>
  <c r="AE48" i="1"/>
  <c r="AD538" i="1"/>
  <c r="AE538" i="1"/>
  <c r="AE471" i="1"/>
  <c r="AD471" i="1"/>
  <c r="AE537" i="1"/>
  <c r="AD537" i="1"/>
  <c r="AD193" i="1"/>
  <c r="AE193" i="1"/>
  <c r="AD296" i="1"/>
  <c r="AE296" i="1"/>
  <c r="AE337" i="1"/>
  <c r="AD337" i="1"/>
  <c r="AD500" i="1"/>
  <c r="AE500" i="1"/>
  <c r="AE447" i="1"/>
  <c r="AD447" i="1"/>
  <c r="AE79" i="1"/>
  <c r="AD79" i="1"/>
  <c r="AD558" i="1"/>
  <c r="AE558" i="1"/>
  <c r="AD352" i="1"/>
  <c r="AE352" i="1"/>
  <c r="AD97" i="1"/>
  <c r="AE97" i="1"/>
  <c r="AE328" i="1"/>
  <c r="AD328" i="1"/>
  <c r="AD662" i="1"/>
  <c r="AE662" i="1"/>
  <c r="AE197" i="1"/>
  <c r="AD197" i="1"/>
  <c r="AE437" i="1"/>
  <c r="AD437" i="1"/>
  <c r="AE85" i="1"/>
  <c r="AD85" i="1"/>
  <c r="AD207" i="1"/>
  <c r="AE207" i="1"/>
  <c r="AD574" i="1"/>
  <c r="AE574" i="1"/>
  <c r="AE336" i="1"/>
  <c r="AD336" i="1"/>
  <c r="AD379" i="1"/>
  <c r="AE379" i="1"/>
  <c r="AE36" i="1"/>
  <c r="AD36" i="1"/>
  <c r="AE112" i="1"/>
  <c r="AD112" i="1"/>
  <c r="AE497" i="1"/>
  <c r="AD497" i="1"/>
  <c r="AD247" i="1"/>
  <c r="AE247" i="1"/>
  <c r="AD464" i="1"/>
  <c r="AE464" i="1"/>
  <c r="AD141" i="1"/>
  <c r="AE141" i="1"/>
  <c r="AD165" i="1"/>
  <c r="AE165" i="1"/>
  <c r="AD44" i="1"/>
  <c r="AE44" i="1"/>
  <c r="AD405" i="1"/>
  <c r="AE405" i="1"/>
  <c r="AD227" i="1"/>
  <c r="AE227" i="1"/>
  <c r="AD679" i="1"/>
  <c r="AE679" i="1"/>
  <c r="AD326" i="1" l="1"/>
  <c r="AE642" i="1"/>
  <c r="AD642" i="1"/>
  <c r="AE163" i="1"/>
  <c r="AD163" i="1"/>
  <c r="AD499" i="1"/>
  <c r="AE499" i="1"/>
  <c r="AD431" i="1"/>
  <c r="AE431" i="1"/>
  <c r="AD313" i="1"/>
  <c r="AE313" i="1"/>
  <c r="AE514" i="1"/>
  <c r="AD514" i="1"/>
  <c r="AE592" i="1"/>
  <c r="AD592" i="1"/>
  <c r="AD172" i="1"/>
  <c r="AE172" i="1"/>
  <c r="AD311" i="1"/>
  <c r="AE311" i="1"/>
  <c r="AC11" i="1"/>
  <c r="AE470" i="1"/>
  <c r="AD470" i="1"/>
  <c r="AD604" i="1"/>
  <c r="AE604" i="1"/>
  <c r="AE502" i="1"/>
  <c r="AD502" i="1"/>
</calcChain>
</file>

<file path=xl/sharedStrings.xml><?xml version="1.0" encoding="utf-8"?>
<sst xmlns="http://schemas.openxmlformats.org/spreadsheetml/2006/main" count="5768" uniqueCount="2108">
  <si>
    <t>RW Tau / GSC 01826-00031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</si>
  <si>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</si>
  <si>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</si>
  <si>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</si>
  <si>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</si>
  <si>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</si>
  <si>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</si>
  <si>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</si>
  <si>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</si>
  <si>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</si>
  <si>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</si>
  <si>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</si>
  <si>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</si>
  <si>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</si>
  <si>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</si>
  <si>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</si>
  <si>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</si>
  <si>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</si>
  <si>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</si>
  <si>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</si>
  <si>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</si>
  <si>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</si>
  <si>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Possible 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</si>
  <si>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</si>
  <si>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</si>
  <si>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</si>
  <si>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</si>
  <si>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</si>
  <si>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</si>
  <si>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</si>
  <si>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</si>
  <si>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</si>
  <si>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</si>
  <si>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</si>
  <si>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</si>
  <si>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</si>
  <si>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</si>
  <si>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</si>
  <si>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</si>
  <si>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</si>
  <si>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</si>
  <si>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</si>
  <si>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</si>
  <si>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</si>
  <si>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</si>
  <si>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</si>
  <si>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</si>
  <si>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</si>
  <si>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</si>
  <si>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</si>
  <si>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</si>
  <si>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</si>
  <si>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</si>
  <si>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</si>
  <si>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</si>
  <si>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</si>
  <si>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</si>
  <si>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</si>
  <si>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</si>
  <si>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</si>
  <si>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</si>
  <si>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</si>
  <si>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</si>
  <si>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</si>
  <si>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</si>
  <si>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</si>
  <si>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</si>
  <si>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</si>
  <si>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</si>
  <si>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</si>
  <si>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</si>
  <si>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</si>
  <si>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</si>
  <si>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</si>
  <si>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</si>
  <si>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</si>
  <si>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</si>
  <si>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</si>
  <si>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</si>
  <si>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</si>
  <si>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</si>
  <si>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</si>
  <si>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</si>
  <si>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</si>
  <si>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</si>
  <si>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</si>
  <si>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</si>
  <si>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</si>
  <si>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</si>
  <si>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</si>
  <si>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</si>
  <si>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</si>
  <si>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</si>
  <si>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</si>
  <si>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</si>
  <si>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</si>
  <si>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CPRI 19.29 </t>
  </si>
  <si>
    <t>I</t>
  </si>
  <si>
    <t> BAN 1.26 </t>
  </si>
  <si>
    <t> HA 69.147 </t>
  </si>
  <si>
    <t> AN 246.288 </t>
  </si>
  <si>
    <t> VB 1.11.194 </t>
  </si>
  <si>
    <t> AN 170.210 </t>
  </si>
  <si>
    <t> JBAA 18.119 </t>
  </si>
  <si>
    <t> MHAM 11.93 </t>
  </si>
  <si>
    <t> BAN 1.25 </t>
  </si>
  <si>
    <t> AN 194.14 </t>
  </si>
  <si>
    <t> AN 194.166 </t>
  </si>
  <si>
    <t> BAN 1.27 </t>
  </si>
  <si>
    <t> AA 26.343 </t>
  </si>
  <si>
    <t> BZ 3.12 </t>
  </si>
  <si>
    <t> BAN 2.131 </t>
  </si>
  <si>
    <t> CRAC 19 </t>
  </si>
  <si>
    <t> BZ 5.8 </t>
  </si>
  <si>
    <t> BAN 6.118 </t>
  </si>
  <si>
    <t> BAN 9.176 </t>
  </si>
  <si>
    <t> AAC 1.30 </t>
  </si>
  <si>
    <t> AAC 1.97 </t>
  </si>
  <si>
    <t> AAC 1.154 </t>
  </si>
  <si>
    <t> AN 267.325 </t>
  </si>
  <si>
    <t> AAC 3.95 </t>
  </si>
  <si>
    <t> AC 175.19 </t>
  </si>
  <si>
    <t> AAC 3.96 </t>
  </si>
  <si>
    <t> AAC 2.140 </t>
  </si>
  <si>
    <t> AC 209.24 </t>
  </si>
  <si>
    <t> AN 261.255 </t>
  </si>
  <si>
    <t> AAC 3.313 </t>
  </si>
  <si>
    <t> AA 26.344 </t>
  </si>
  <si>
    <t> AC 13 </t>
  </si>
  <si>
    <t> IODE 4.3.28 </t>
  </si>
  <si>
    <t> AAC 4.83 </t>
  </si>
  <si>
    <t> AAC 4.115 </t>
  </si>
  <si>
    <t> AC 103 </t>
  </si>
  <si>
    <t> AAC 4.132 </t>
  </si>
  <si>
    <t> AAC 5.6 </t>
  </si>
  <si>
    <t> AAC 5.9 </t>
  </si>
  <si>
    <t> JO 34.19 </t>
  </si>
  <si>
    <t> AAC 5.12 </t>
  </si>
  <si>
    <t> JO 37.141 </t>
  </si>
  <si>
    <t> AAC 5.192 </t>
  </si>
  <si>
    <t> AA 6.145 </t>
  </si>
  <si>
    <t> AAC 5.195 </t>
  </si>
  <si>
    <t> AA 6.143 </t>
  </si>
  <si>
    <t> AC 167.22 </t>
  </si>
  <si>
    <t> APJ 129.62 </t>
  </si>
  <si>
    <t> AC 177.17 </t>
  </si>
  <si>
    <t> AC 175.20 </t>
  </si>
  <si>
    <t> AA 8.192 </t>
  </si>
  <si>
    <t> MVS 2.126 </t>
  </si>
  <si>
    <t> AC 200.16 </t>
  </si>
  <si>
    <t> AA 9.49 </t>
  </si>
  <si>
    <t> AA 10.70 </t>
  </si>
  <si>
    <t> AC 217.12 </t>
  </si>
  <si>
    <t> AA 18.322 </t>
  </si>
  <si>
    <t> AA 17.62 </t>
  </si>
  <si>
    <t> AC 228.24 </t>
  </si>
  <si>
    <t>BAVM 15 </t>
  </si>
  <si>
    <t>IBVS 0035</t>
  </si>
  <si>
    <t> BRNO 6 </t>
  </si>
  <si>
    <t> AA 16.158 </t>
  </si>
  <si>
    <t>BBSAG Bull....2</t>
  </si>
  <si>
    <t>BBSAG Bull....3</t>
  </si>
  <si>
    <t>IBVS 0299</t>
  </si>
  <si>
    <t>BAVM 18 </t>
  </si>
  <si>
    <t>IBVS 0119</t>
  </si>
  <si>
    <t>IBVS 0129</t>
  </si>
  <si>
    <t>BBSAG Bull....4</t>
  </si>
  <si>
    <t>BBSAG Bull....6</t>
  </si>
  <si>
    <t>IBVS 0221</t>
  </si>
  <si>
    <t>IBVS 0247</t>
  </si>
  <si>
    <t>Mallama 1980</t>
  </si>
  <si>
    <t> AVSJ 3.66 </t>
  </si>
  <si>
    <t> PASP 89.539 </t>
  </si>
  <si>
    <t> AA 19.174 </t>
  </si>
  <si>
    <t>IBVS 0456</t>
  </si>
  <si>
    <t>IBVS 0328</t>
  </si>
  <si>
    <t> BRNO 9 </t>
  </si>
  <si>
    <t>BBSAG Bull...21</t>
  </si>
  <si>
    <t>BBSAG Bull...22</t>
  </si>
  <si>
    <t>BBSAG Bull...27</t>
  </si>
  <si>
    <t>BBSAG Bull...28</t>
  </si>
  <si>
    <t>BBSAG Bull...31</t>
  </si>
  <si>
    <t>BBSAG Bull...32</t>
  </si>
  <si>
    <t> AVSJ 5.38 </t>
  </si>
  <si>
    <t>BBSAG Bull...33</t>
  </si>
  <si>
    <t>BAVM 25 </t>
  </si>
  <si>
    <t>BBSAG Bull.1</t>
  </si>
  <si>
    <t>BAVM 26 </t>
  </si>
  <si>
    <t>BBSAG Bull.6</t>
  </si>
  <si>
    <t>BBSAG Bull.7</t>
  </si>
  <si>
    <t> AVSJ 5.89 </t>
  </si>
  <si>
    <t>BBSAG Bull.8</t>
  </si>
  <si>
    <t> MVS 7.32 </t>
  </si>
  <si>
    <t>BBSAG Bull.11</t>
  </si>
  <si>
    <t>BBSAG Bull.12</t>
  </si>
  <si>
    <t>BBSAG Bull.13</t>
  </si>
  <si>
    <t> BRNO 17 </t>
  </si>
  <si>
    <t>BBSAG Bull.14</t>
  </si>
  <si>
    <t>IBVS 0953</t>
  </si>
  <si>
    <t> JBAA 85.446 </t>
  </si>
  <si>
    <t>BBSAG Bull.17</t>
  </si>
  <si>
    <t>BBSAG Bull.18</t>
  </si>
  <si>
    <t>BBSAG Bull.19</t>
  </si>
  <si>
    <t>BBSAG Bull.20</t>
  </si>
  <si>
    <t> AVSJ 7.40 </t>
  </si>
  <si>
    <t>BBSAG Bull.21</t>
  </si>
  <si>
    <t>BBSAG Bull.26</t>
  </si>
  <si>
    <t>OMT #1</t>
  </si>
  <si>
    <t> AOEB 1 </t>
  </si>
  <si>
    <t>BAVM 29 </t>
  </si>
  <si>
    <t>BBSAG Bull.32</t>
  </si>
  <si>
    <t>BBSAG Bull.33</t>
  </si>
  <si>
    <t> MVS 8.79 </t>
  </si>
  <si>
    <t>BBSAG Bull.39</t>
  </si>
  <si>
    <t>IBVS 1938</t>
  </si>
  <si>
    <t>BBSAG Bull.40</t>
  </si>
  <si>
    <t>BBSAG Bull.41</t>
  </si>
  <si>
    <t> MVS 8.137 </t>
  </si>
  <si>
    <t>BBSAG Bull.45</t>
  </si>
  <si>
    <t>MVS 9,193</t>
  </si>
  <si>
    <t>IBVS 1839</t>
  </si>
  <si>
    <t>BBSAG Bull.46</t>
  </si>
  <si>
    <t>BBSAG Bull.47</t>
  </si>
  <si>
    <t>BBSAG Bull.51</t>
  </si>
  <si>
    <t>BBSAG Bull.52</t>
  </si>
  <si>
    <t>BBSAG Bull.56</t>
  </si>
  <si>
    <t>MVS 9,163</t>
  </si>
  <si>
    <t>BBSAG Bull.58</t>
  </si>
  <si>
    <t>BBSAG Bull.59</t>
  </si>
  <si>
    <t>IBVS 2321</t>
  </si>
  <si>
    <t>BBSAG Bull.63</t>
  </si>
  <si>
    <t>BBSAG Bull.64</t>
  </si>
  <si>
    <t>MVS 10,42</t>
  </si>
  <si>
    <t>BAV-M 36</t>
  </si>
  <si>
    <t>BBSAG Bull.65</t>
  </si>
  <si>
    <t>GCVS 4</t>
  </si>
  <si>
    <t>BBSAG Bull.70</t>
  </si>
  <si>
    <t>BBSAG Bull.71</t>
  </si>
  <si>
    <t>BAAVSS 61,14</t>
  </si>
  <si>
    <t>MVS 10,104</t>
  </si>
  <si>
    <t>BRNO 26</t>
  </si>
  <si>
    <t>BBSAG Bull.73</t>
  </si>
  <si>
    <t>BBSAG Bull.74</t>
  </si>
  <si>
    <t>BBSAG Bull.75</t>
  </si>
  <si>
    <t> VSSC 68.34 </t>
  </si>
  <si>
    <t>BBSAG Bull.76</t>
  </si>
  <si>
    <t>BBSAG Bull.78</t>
  </si>
  <si>
    <t>BAV-M 43</t>
  </si>
  <si>
    <t>BBSAG Bull.79</t>
  </si>
  <si>
    <t>BBSAG Bull.82</t>
  </si>
  <si>
    <t>BBSAG Bull.83</t>
  </si>
  <si>
    <t>BBSAG Bull.85</t>
  </si>
  <si>
    <t>BBSAG Bull.86</t>
  </si>
  <si>
    <t>BRNO 30</t>
  </si>
  <si>
    <t>BBSAG Bull.89</t>
  </si>
  <si>
    <t>IBVS 3423</t>
  </si>
  <si>
    <t>BBSAG Bull.90</t>
  </si>
  <si>
    <t>BBSAG Bull.91</t>
  </si>
  <si>
    <t>BBSAG Bull.92</t>
  </si>
  <si>
    <t>BBSAG Bull.93</t>
  </si>
  <si>
    <t>BBSAG Bull.94</t>
  </si>
  <si>
    <t>BRNO 31</t>
  </si>
  <si>
    <t>BBSAG Bull.97</t>
  </si>
  <si>
    <t>BBSAG Bull.99</t>
  </si>
  <si>
    <t>PASP 105,689,731</t>
  </si>
  <si>
    <t>OMT #6</t>
  </si>
  <si>
    <t>BBSAG Bull.100</t>
  </si>
  <si>
    <t>BBSAG Bull.101</t>
  </si>
  <si>
    <t>BBSAG Bull.103</t>
  </si>
  <si>
    <t>BBSAG Bull.104</t>
  </si>
  <si>
    <t>VSB 47 </t>
  </si>
  <si>
    <t> VSOL 1995.5 </t>
  </si>
  <si>
    <t>BBSAG Bull.108</t>
  </si>
  <si>
    <t> IAPP 69.23 </t>
  </si>
  <si>
    <t>BBSAG Bull.110</t>
  </si>
  <si>
    <t>BBSAG Bull.111</t>
  </si>
  <si>
    <t>BBSAG Bull.114</t>
  </si>
  <si>
    <t>VSB 23.1 </t>
  </si>
  <si>
    <t>BBSAG Bull.116</t>
  </si>
  <si>
    <t>BBSAG Bull.117</t>
  </si>
  <si>
    <t>BAV-M 113</t>
  </si>
  <si>
    <t>BAVM 122 </t>
  </si>
  <si>
    <t>BBSAG 119</t>
  </si>
  <si>
    <t>IBVS 4912</t>
  </si>
  <si>
    <t> BBS 123 </t>
  </si>
  <si>
    <t>IBVS 4840</t>
  </si>
  <si>
    <t> BBS 122 </t>
  </si>
  <si>
    <t> AOEB 11 </t>
  </si>
  <si>
    <t> BBS 126 </t>
  </si>
  <si>
    <t>IBVS 5548</t>
  </si>
  <si>
    <t>BAVM 154 </t>
  </si>
  <si>
    <t>VSB 39 </t>
  </si>
  <si>
    <t> BBS 127 </t>
  </si>
  <si>
    <t>IBVS 5438</t>
  </si>
  <si>
    <t>IBVS 5543</t>
  </si>
  <si>
    <t>VSB 42 </t>
  </si>
  <si>
    <t>OEJV 0003</t>
  </si>
  <si>
    <t>IBVS 5843</t>
  </si>
  <si>
    <t>OEJV 0001</t>
  </si>
  <si>
    <t>IBVS 5731</t>
  </si>
  <si>
    <t>IBVS 5657</t>
  </si>
  <si>
    <t>VSB 44 </t>
  </si>
  <si>
    <t>OEJV 0028</t>
  </si>
  <si>
    <t> AOEB 12 </t>
  </si>
  <si>
    <t>IBVS 5761</t>
  </si>
  <si>
    <t>JAVSO..36..171</t>
  </si>
  <si>
    <t>VSB 46 </t>
  </si>
  <si>
    <t>IBVS 5931</t>
  </si>
  <si>
    <t>VSB 50 </t>
  </si>
  <si>
    <t>JAVSO..38..183</t>
  </si>
  <si>
    <t>OEJV 0137 </t>
  </si>
  <si>
    <t>OEJV 0137</t>
  </si>
  <si>
    <t>JAVSO..39..177</t>
  </si>
  <si>
    <t>II</t>
  </si>
  <si>
    <t>2JAVSO..40..975</t>
  </si>
  <si>
    <t>JAVSO..40....1</t>
  </si>
  <si>
    <t>BAVM 225 </t>
  </si>
  <si>
    <t>VSB 53 </t>
  </si>
  <si>
    <t> JAAVSO 41;122 </t>
  </si>
  <si>
    <t>JAVSO..41..122</t>
  </si>
  <si>
    <t> JAAVSO 43-1 </t>
  </si>
  <si>
    <t>JAVSO..42..426</t>
  </si>
  <si>
    <t>IBVS 6118</t>
  </si>
  <si>
    <t>JAVSO..43...77</t>
  </si>
  <si>
    <t>JAVSO..43..238</t>
  </si>
  <si>
    <t>JAVSO..44…69</t>
  </si>
  <si>
    <t>JAVSO..45..121</t>
  </si>
  <si>
    <t>JAVSO..46…79 (2018)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</si>
  <si>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</si>
  <si>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</si>
  <si>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</si>
  <si>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</si>
  <si>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</si>
  <si>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</si>
  <si>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</si>
  <si>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</si>
  <si>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</si>
  <si>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2438759.342 </t>
  </si>
  <si>
    <t> 29.12.1964 20:12 </t>
  </si>
  <si>
    <t> -0.004 </t>
  </si>
  <si>
    <t>V </t>
  </si>
  <si>
    <t> H.Peter </t>
  </si>
  <si>
    <t>2439008.540 </t>
  </si>
  <si>
    <t> 05.09.1965 00:57 </t>
  </si>
  <si>
    <t> -0.001 </t>
  </si>
  <si>
    <t> L.Locher </t>
  </si>
  <si>
    <t> ORI 95 </t>
  </si>
  <si>
    <t>2439022.390 </t>
  </si>
  <si>
    <t> 18.09.1965 21:21 </t>
  </si>
  <si>
    <t> 0.004 </t>
  </si>
  <si>
    <t>F </t>
  </si>
  <si>
    <t> I.Todoran </t>
  </si>
  <si>
    <t>IBVS 299 </t>
  </si>
  <si>
    <t>2439077.762 </t>
  </si>
  <si>
    <t> 13.11.1965 06:17 </t>
  </si>
  <si>
    <t> -0.000 </t>
  </si>
  <si>
    <t> M.Baldwin </t>
  </si>
  <si>
    <t>IBVS 119 </t>
  </si>
  <si>
    <t>2439102.679 </t>
  </si>
  <si>
    <t> 08.12.1965 04:17 </t>
  </si>
  <si>
    <t> -0.003 </t>
  </si>
  <si>
    <t>IBVS 129 </t>
  </si>
  <si>
    <t>2439202.358 </t>
  </si>
  <si>
    <t> 17.03.1966 20:35 </t>
  </si>
  <si>
    <t> -0.002 </t>
  </si>
  <si>
    <t> ORI 97 </t>
  </si>
  <si>
    <t>2439393.408 </t>
  </si>
  <si>
    <t> 24.09.1966 21:47 </t>
  </si>
  <si>
    <t> ORI 100 </t>
  </si>
  <si>
    <t>2439404.487 </t>
  </si>
  <si>
    <t> 05.10.1966 23:41 </t>
  </si>
  <si>
    <t> 0.002 </t>
  </si>
  <si>
    <t>2439473.703 </t>
  </si>
  <si>
    <t> 14.12.1966 04:52 </t>
  </si>
  <si>
    <t>IBVS 221 </t>
  </si>
  <si>
    <t>2439534.618 </t>
  </si>
  <si>
    <t> 13.02.1967 02:49 </t>
  </si>
  <si>
    <t>IBVS 247 </t>
  </si>
  <si>
    <t>2440160.3758 </t>
  </si>
  <si>
    <t> 30.10.1968 21:01 </t>
  </si>
  <si>
    <t> -0.0012 </t>
  </si>
  <si>
    <t>E </t>
  </si>
  <si>
    <t>?</t>
  </si>
  <si>
    <t> Güdür &amp; Ibanoglu </t>
  </si>
  <si>
    <t>IBVS 456 </t>
  </si>
  <si>
    <t>2440207.444 </t>
  </si>
  <si>
    <t> 16.12.1968 22:39 </t>
  </si>
  <si>
    <t> P.Flin </t>
  </si>
  <si>
    <t>IBVS 328 </t>
  </si>
  <si>
    <t>2440232.368 </t>
  </si>
  <si>
    <t> 10.01.1969 20:49 </t>
  </si>
  <si>
    <t> 0.001 </t>
  </si>
  <si>
    <t>2440531.402 </t>
  </si>
  <si>
    <t> 05.11.1969 21:38 </t>
  </si>
  <si>
    <t> ORI 116 </t>
  </si>
  <si>
    <t>2440531.403 </t>
  </si>
  <si>
    <t> 05.11.1969 21:40 </t>
  </si>
  <si>
    <t> K.Locher </t>
  </si>
  <si>
    <t>2440589.546 </t>
  </si>
  <si>
    <t> 03.01.1970 01:06 </t>
  </si>
  <si>
    <t> R.Diethelm </t>
  </si>
  <si>
    <t> ORI 117 </t>
  </si>
  <si>
    <t>2440589.549 </t>
  </si>
  <si>
    <t> 03.01.1970 01:10 </t>
  </si>
  <si>
    <t> 0.003 </t>
  </si>
  <si>
    <t>2440913.506 </t>
  </si>
  <si>
    <t> 23.11.1970 00:08 </t>
  </si>
  <si>
    <t> 0.006 </t>
  </si>
  <si>
    <t> ORI 122 </t>
  </si>
  <si>
    <t>2440927.347 </t>
  </si>
  <si>
    <t> 06.12.1970 20:19 </t>
  </si>
  <si>
    <t> R.Germann </t>
  </si>
  <si>
    <t>2440938.429 </t>
  </si>
  <si>
    <t> 17.12.1970 22:17 </t>
  </si>
  <si>
    <t> 0.009 </t>
  </si>
  <si>
    <t> ORI 123 </t>
  </si>
  <si>
    <t>2441176.552 </t>
  </si>
  <si>
    <t> 13.08.1971 01:14 </t>
  </si>
  <si>
    <t> 0.012 </t>
  </si>
  <si>
    <t> ORI 126 </t>
  </si>
  <si>
    <t>2441212.544 </t>
  </si>
  <si>
    <t> 18.09.1971 01:03 </t>
  </si>
  <si>
    <t> ORI 127 </t>
  </si>
  <si>
    <t>2441248.539 </t>
  </si>
  <si>
    <t> 24.10.1971 00:56 </t>
  </si>
  <si>
    <t> 0.010 </t>
  </si>
  <si>
    <t> ORI 129 </t>
  </si>
  <si>
    <t> W.Werner </t>
  </si>
  <si>
    <t>2441298.385 </t>
  </si>
  <si>
    <t> 12.12.1971 21:14 </t>
  </si>
  <si>
    <t> 0.017 </t>
  </si>
  <si>
    <t> BBS 1 </t>
  </si>
  <si>
    <t>2441334.374 </t>
  </si>
  <si>
    <t> 17.01.1972 20:58 </t>
  </si>
  <si>
    <t> 0.011 </t>
  </si>
  <si>
    <t>2441334.377 </t>
  </si>
  <si>
    <t> 17.01.1972 21:02 </t>
  </si>
  <si>
    <t> 0.014 </t>
  </si>
  <si>
    <t>2441622.332 </t>
  </si>
  <si>
    <t> 31.10.1972 19:58 </t>
  </si>
  <si>
    <t> BBS 6 </t>
  </si>
  <si>
    <t>2441622.334 </t>
  </si>
  <si>
    <t> 31.10.1972 20:00 </t>
  </si>
  <si>
    <t>2441658.327 </t>
  </si>
  <si>
    <t> 06.12.1972 19:50 </t>
  </si>
  <si>
    <t> BBS 7 </t>
  </si>
  <si>
    <t>2441658.331 </t>
  </si>
  <si>
    <t> 06.12.1972 19:56 </t>
  </si>
  <si>
    <t>2441694.321 </t>
  </si>
  <si>
    <t> 11.01.1973 19:42 </t>
  </si>
  <si>
    <t>2441694.322 </t>
  </si>
  <si>
    <t> 11.01.1973 19:43 </t>
  </si>
  <si>
    <t>2441694.324 </t>
  </si>
  <si>
    <t> 11.01.1973 19:46 </t>
  </si>
  <si>
    <t>2441705.401 </t>
  </si>
  <si>
    <t> 22.01.1973 21:37 </t>
  </si>
  <si>
    <t>2441719.248 </t>
  </si>
  <si>
    <t> 05.02.1973 17:57 </t>
  </si>
  <si>
    <t> BBS 8 </t>
  </si>
  <si>
    <t>2441766.313 </t>
  </si>
  <si>
    <t> 24.03.1973 19:30 </t>
  </si>
  <si>
    <t>2441766.314 </t>
  </si>
  <si>
    <t> 24.03.1973 19:32 </t>
  </si>
  <si>
    <t>2441907.526 </t>
  </si>
  <si>
    <t> 13.08.1973 00:37 </t>
  </si>
  <si>
    <t> BBS 11 </t>
  </si>
  <si>
    <t>2441918.599 </t>
  </si>
  <si>
    <t> 24.08.1973 02:22 </t>
  </si>
  <si>
    <t>2441965.672 </t>
  </si>
  <si>
    <t> 10.10.1973 04:07 </t>
  </si>
  <si>
    <t> BBS 12 </t>
  </si>
  <si>
    <t>2442004.434 </t>
  </si>
  <si>
    <t> 17.11.1973 22:24 </t>
  </si>
  <si>
    <t> 0.013 </t>
  </si>
  <si>
    <t>2442004.435 </t>
  </si>
  <si>
    <t> 17.11.1973 22:26 </t>
  </si>
  <si>
    <t>2442018.281 </t>
  </si>
  <si>
    <t> 01.12.1973 18:44 </t>
  </si>
  <si>
    <t> 0.015 </t>
  </si>
  <si>
    <t> BBS 13 </t>
  </si>
  <si>
    <t>2442076.424 </t>
  </si>
  <si>
    <t> 28.01.1974 22:10 </t>
  </si>
  <si>
    <t>2442090.269 </t>
  </si>
  <si>
    <t> 11.02.1974 18:27 </t>
  </si>
  <si>
    <t> BBS 14 </t>
  </si>
  <si>
    <t>2442289.621 </t>
  </si>
  <si>
    <t> 30.08.1974 02:54 </t>
  </si>
  <si>
    <t> BBS 17 </t>
  </si>
  <si>
    <t>2442289.628 </t>
  </si>
  <si>
    <t> 30.08.1974 03:04 </t>
  </si>
  <si>
    <t> 0.016 </t>
  </si>
  <si>
    <t>2442339.466 </t>
  </si>
  <si>
    <t> 18.10.1974 23:11 </t>
  </si>
  <si>
    <t> BBS 18 </t>
  </si>
  <si>
    <t>2442361.616 </t>
  </si>
  <si>
    <t> 10.11.1974 02:47 </t>
  </si>
  <si>
    <t>2442364.384 </t>
  </si>
  <si>
    <t> 12.11.1974 21:12 </t>
  </si>
  <si>
    <t> A.Figer </t>
  </si>
  <si>
    <t> BBS 19 </t>
  </si>
  <si>
    <t> J.Remis </t>
  </si>
  <si>
    <t>2442389.303 </t>
  </si>
  <si>
    <t> 07.12.1974 19:16 </t>
  </si>
  <si>
    <t>2442425.297 </t>
  </si>
  <si>
    <t> 12.01.1975 19:07 </t>
  </si>
  <si>
    <t> BBS 20 </t>
  </si>
  <si>
    <t>2442447.448 </t>
  </si>
  <si>
    <t> 03.02.1975 22:45 </t>
  </si>
  <si>
    <t> BBS 21 </t>
  </si>
  <si>
    <t>2442461.294 </t>
  </si>
  <si>
    <t> 17.02.1975 19:03 </t>
  </si>
  <si>
    <t>2442472.369 </t>
  </si>
  <si>
    <t> 28.02.1975 20:51 </t>
  </si>
  <si>
    <t>2442782.474 </t>
  </si>
  <si>
    <t> 04.01.1976 23:22 </t>
  </si>
  <si>
    <t> BBS 26 </t>
  </si>
  <si>
    <t>2442785.246 </t>
  </si>
  <si>
    <t> 07.01.1976 17:54 </t>
  </si>
  <si>
    <t>2442785.247 </t>
  </si>
  <si>
    <t> 07.01.1976 17:55 </t>
  </si>
  <si>
    <t>2442796.319 </t>
  </si>
  <si>
    <t> 18.01.1976 19:39 </t>
  </si>
  <si>
    <t> A.Royer </t>
  </si>
  <si>
    <t>2442796.321 </t>
  </si>
  <si>
    <t> 18.01.1976 19:42 </t>
  </si>
  <si>
    <t>2442807.394 </t>
  </si>
  <si>
    <t> 29.01.1976 21:27 </t>
  </si>
  <si>
    <t>2442815.701 </t>
  </si>
  <si>
    <t> 07.02.1976 04:49 </t>
  </si>
  <si>
    <t> C.Hesseltine </t>
  </si>
  <si>
    <t> G.Samolyk </t>
  </si>
  <si>
    <t>2442832.317 </t>
  </si>
  <si>
    <t> 23.02.1976 19:36 </t>
  </si>
  <si>
    <t>2443006.752 </t>
  </si>
  <si>
    <t> 16.08.1976 06:02 </t>
  </si>
  <si>
    <t>2443017.826 </t>
  </si>
  <si>
    <t> 27.08.1976 07:49 </t>
  </si>
  <si>
    <t>2443128.577 </t>
  </si>
  <si>
    <t> 16.12.1976 01:50 </t>
  </si>
  <si>
    <t> 0.008 </t>
  </si>
  <si>
    <t>2443139.653 </t>
  </si>
  <si>
    <t> 27.12.1976 03:40 </t>
  </si>
  <si>
    <t> A.MacRobert </t>
  </si>
  <si>
    <t>2443164.571 </t>
  </si>
  <si>
    <t> 21.01.1977 01:42 </t>
  </si>
  <si>
    <t> 0.007 </t>
  </si>
  <si>
    <t>2443175.649 </t>
  </si>
  <si>
    <t> 01.02.1977 03:34 </t>
  </si>
  <si>
    <t>2443203.336 </t>
  </si>
  <si>
    <t> 28.02.1977 20:03 </t>
  </si>
  <si>
    <t> BBS 32 </t>
  </si>
  <si>
    <t>2443203.337 </t>
  </si>
  <si>
    <t> 28.02.1977 20:05 </t>
  </si>
  <si>
    <t>2443239.330 </t>
  </si>
  <si>
    <t> 05.04.1977 19:55 </t>
  </si>
  <si>
    <t> BBS 33 </t>
  </si>
  <si>
    <t>2443571.589 </t>
  </si>
  <si>
    <t> 04.03.1978 02:08 </t>
  </si>
  <si>
    <t>2443762.634 </t>
  </si>
  <si>
    <t> 11.09.1978 03:12 </t>
  </si>
  <si>
    <t> BBS 39 </t>
  </si>
  <si>
    <t>2443765.407 </t>
  </si>
  <si>
    <t> 13.09.1978 21:46 </t>
  </si>
  <si>
    <t>2443776.481 </t>
  </si>
  <si>
    <t> 24.09.1978 23:32 </t>
  </si>
  <si>
    <t> 0.005 </t>
  </si>
  <si>
    <t>2443820.7835 </t>
  </si>
  <si>
    <t> 08.11.1978 06:48 </t>
  </si>
  <si>
    <t> 0.0059 </t>
  </si>
  <si>
    <t> E.C.Olson </t>
  </si>
  <si>
    <t>IBVS 1839 </t>
  </si>
  <si>
    <t>2443837.397 </t>
  </si>
  <si>
    <t> 24.11.1978 21:31 </t>
  </si>
  <si>
    <t> BBS 40 </t>
  </si>
  <si>
    <t>2443848.471 </t>
  </si>
  <si>
    <t> 05.12.1978 23:18 </t>
  </si>
  <si>
    <t> BBS 41 </t>
  </si>
  <si>
    <t>2444122.589 </t>
  </si>
  <si>
    <t> 06.09.1979 02:08 </t>
  </si>
  <si>
    <t> BBS 45 </t>
  </si>
  <si>
    <t>2444147.506 </t>
  </si>
  <si>
    <t> 01.10.1979 00:08 </t>
  </si>
  <si>
    <t> P.Enskonatus </t>
  </si>
  <si>
    <t> MVS 8.193 </t>
  </si>
  <si>
    <t>2444172.425 </t>
  </si>
  <si>
    <t> 25.10.1979 22:12 </t>
  </si>
  <si>
    <t>2444180.7319 </t>
  </si>
  <si>
    <t> 03.11.1979 05:33 </t>
  </si>
  <si>
    <t> 0.0056 </t>
  </si>
  <si>
    <t>2444191.8074 </t>
  </si>
  <si>
    <t> 14.11.1979 07:22 </t>
  </si>
  <si>
    <t> 0.0058 </t>
  </si>
  <si>
    <t>2444191.808 </t>
  </si>
  <si>
    <t> 14.11.1979 07:23 </t>
  </si>
  <si>
    <t>2444208.425 </t>
  </si>
  <si>
    <t> 30.11.1979 22:12 </t>
  </si>
  <si>
    <t>2444216.727 </t>
  </si>
  <si>
    <t> 09.12.1979 05:26 </t>
  </si>
  <si>
    <t> M.Heifner </t>
  </si>
  <si>
    <t>2444258.259 </t>
  </si>
  <si>
    <t> 19.01.1980 18:12 </t>
  </si>
  <si>
    <t> BBS 46 </t>
  </si>
  <si>
    <t>2444258.260 </t>
  </si>
  <si>
    <t> 19.01.1980 18:14 </t>
  </si>
  <si>
    <t>2444316.401 </t>
  </si>
  <si>
    <t> 17.03.1980 21:37 </t>
  </si>
  <si>
    <t> BBS 47 </t>
  </si>
  <si>
    <t>2444543.452 </t>
  </si>
  <si>
    <t> 30.10.1980 22:50 </t>
  </si>
  <si>
    <t> BBS 51 </t>
  </si>
  <si>
    <t>2444576.676 </t>
  </si>
  <si>
    <t> 03.12.1980 04:13 </t>
  </si>
  <si>
    <t>2444598.828 </t>
  </si>
  <si>
    <t> 25.12.1980 07:52 </t>
  </si>
  <si>
    <t> G.Hanson </t>
  </si>
  <si>
    <t>2444604.362 </t>
  </si>
  <si>
    <t> 30.12.1980 20:41 </t>
  </si>
  <si>
    <t> BBS 52 </t>
  </si>
  <si>
    <t>2444612.669 </t>
  </si>
  <si>
    <t> 08.01.1981 04:03 </t>
  </si>
  <si>
    <t>2444626.513 </t>
  </si>
  <si>
    <t> 22.01.1981 00:18 </t>
  </si>
  <si>
    <t>2444629.284 </t>
  </si>
  <si>
    <t> 24.01.1981 18:48 </t>
  </si>
  <si>
    <t>2444842.486 </t>
  </si>
  <si>
    <t> 25.08.1981 23:39 </t>
  </si>
  <si>
    <t> BBS 56 </t>
  </si>
  <si>
    <t>2444853.560 </t>
  </si>
  <si>
    <t> 06.09.1981 01:26 </t>
  </si>
  <si>
    <t> MVS 9.164 </t>
  </si>
  <si>
    <t>2444878.476 </t>
  </si>
  <si>
    <t> 30.09.1981 23:25 </t>
  </si>
  <si>
    <t>2444878.480 </t>
  </si>
  <si>
    <t> 30.09.1981 23:31 </t>
  </si>
  <si>
    <t>2444914.478 </t>
  </si>
  <si>
    <t> 05.11.1981 23:28 </t>
  </si>
  <si>
    <t> G.Mavrofridis </t>
  </si>
  <si>
    <t> BBS 58 </t>
  </si>
  <si>
    <t>2444928.316 </t>
  </si>
  <si>
    <t> 19.11.1981 19:35 </t>
  </si>
  <si>
    <t>2444928.323 </t>
  </si>
  <si>
    <t> 19.11.1981 19:45 </t>
  </si>
  <si>
    <t> N.Stoikidis </t>
  </si>
  <si>
    <t>2444958.778 </t>
  </si>
  <si>
    <t> 20.12.1981 06:40 </t>
  </si>
  <si>
    <t>2444964.320 </t>
  </si>
  <si>
    <t> 25.12.1981 19:40 </t>
  </si>
  <si>
    <t>2444989.232 </t>
  </si>
  <si>
    <t> 19.01.1982 17:34 </t>
  </si>
  <si>
    <t>2445008.616 </t>
  </si>
  <si>
    <t> 08.02.1982 02:47 </t>
  </si>
  <si>
    <t>2445011.382 </t>
  </si>
  <si>
    <t> 10.02.1982 21:10 </t>
  </si>
  <si>
    <t> BBS 59 </t>
  </si>
  <si>
    <t>2445011.387 </t>
  </si>
  <si>
    <t> 10.02.1982 21:17 </t>
  </si>
  <si>
    <t> M.Kohl </t>
  </si>
  <si>
    <t>2445036.300 </t>
  </si>
  <si>
    <t> 07.03.1982 19:12 </t>
  </si>
  <si>
    <t>2445221.8143 </t>
  </si>
  <si>
    <t> 09.09.1982 07:32 </t>
  </si>
  <si>
    <t> D.R.Faulkner </t>
  </si>
  <si>
    <t>IBVS 2321 </t>
  </si>
  <si>
    <t>2445257.8086 </t>
  </si>
  <si>
    <t> 15.10.1982 07:24 </t>
  </si>
  <si>
    <t> 0.0053 </t>
  </si>
  <si>
    <t>2445274.421 </t>
  </si>
  <si>
    <t> 31.10.1982 22:06 </t>
  </si>
  <si>
    <t> BBS 63 </t>
  </si>
  <si>
    <t>2445299.336 </t>
  </si>
  <si>
    <t> 25.11.1982 20:03 </t>
  </si>
  <si>
    <t> 0.000 </t>
  </si>
  <si>
    <t> BBS 64 </t>
  </si>
  <si>
    <t>2445335.341 </t>
  </si>
  <si>
    <t> 31.12.1982 20:11 </t>
  </si>
  <si>
    <t>2445346.412 </t>
  </si>
  <si>
    <t> 11.01.1983 21:53 </t>
  </si>
  <si>
    <t>2445357.488 </t>
  </si>
  <si>
    <t> 22.01.1983 23:42 </t>
  </si>
  <si>
    <t>2445382.405 </t>
  </si>
  <si>
    <t> 16.02.1983 21:43 </t>
  </si>
  <si>
    <t> MVS 10.43 </t>
  </si>
  <si>
    <t>2445407.324 </t>
  </si>
  <si>
    <t> 13.03.1983 19:46 </t>
  </si>
  <si>
    <t>2445407.327 </t>
  </si>
  <si>
    <t> 13.03.1983 19:50 </t>
  </si>
  <si>
    <t> W.Braune </t>
  </si>
  <si>
    <t>BAVM 36 </t>
  </si>
  <si>
    <t> BBS 65 </t>
  </si>
  <si>
    <t>2445407.328 </t>
  </si>
  <si>
    <t> 13.03.1983 19:52 </t>
  </si>
  <si>
    <t> J.Hübscher </t>
  </si>
  <si>
    <t>2445684.204 </t>
  </si>
  <si>
    <t> 15.12.1983 16:53 </t>
  </si>
  <si>
    <t> MVS 10.105 </t>
  </si>
  <si>
    <t>2445731.276 </t>
  </si>
  <si>
    <t> 31.01.1984 18:37 </t>
  </si>
  <si>
    <t> BBS 70 </t>
  </si>
  <si>
    <t>2445731.284 </t>
  </si>
  <si>
    <t> 31.01.1984 18:48 </t>
  </si>
  <si>
    <t> BBS 71 </t>
  </si>
  <si>
    <t>2445731.289 </t>
  </si>
  <si>
    <t> 31.01.1984 18:56 </t>
  </si>
  <si>
    <t> T.Brelstaff </t>
  </si>
  <si>
    <t> VSSC 61.19 </t>
  </si>
  <si>
    <t>2445742.349 </t>
  </si>
  <si>
    <t> 11.02.1984 20:22 </t>
  </si>
  <si>
    <t>2445753.426 </t>
  </si>
  <si>
    <t> 22.02.1984 22:13 </t>
  </si>
  <si>
    <t>2445756.197 </t>
  </si>
  <si>
    <t> 25.02.1984 16:43 </t>
  </si>
  <si>
    <t> J.Silhan </t>
  </si>
  <si>
    <t> BRNO 26 </t>
  </si>
  <si>
    <t>2445761.733 </t>
  </si>
  <si>
    <t> 02.03.1984 05:35 </t>
  </si>
  <si>
    <t> P.Kubicek </t>
  </si>
  <si>
    <t>2445761.739 </t>
  </si>
  <si>
    <t> 02.03.1984 05:44 </t>
  </si>
  <si>
    <t> M.Varady </t>
  </si>
  <si>
    <t>2445767.266 </t>
  </si>
  <si>
    <t> 07.03.1984 18:23 </t>
  </si>
  <si>
    <t>2445778.345 </t>
  </si>
  <si>
    <t> 18.03.1984 20:16 </t>
  </si>
  <si>
    <t>2445919.557 </t>
  </si>
  <si>
    <t> 07.08.1984 01:22 </t>
  </si>
  <si>
    <t> BBS 73 </t>
  </si>
  <si>
    <t>2445944.474 </t>
  </si>
  <si>
    <t> 31.08.1984 23:22 </t>
  </si>
  <si>
    <t> BBS 74 </t>
  </si>
  <si>
    <t>2445999.846 </t>
  </si>
  <si>
    <t> 26.10.1984 08:18 </t>
  </si>
  <si>
    <t> -0.005 </t>
  </si>
  <si>
    <t> D.Williams </t>
  </si>
  <si>
    <t>2446005.386 </t>
  </si>
  <si>
    <t> 31.10.1984 21:15 </t>
  </si>
  <si>
    <t>2446005.387 </t>
  </si>
  <si>
    <t> 31.10.1984 21:17 </t>
  </si>
  <si>
    <t>2446038.612 </t>
  </si>
  <si>
    <t> 04.12.1984 02:41 </t>
  </si>
  <si>
    <t>2446038.613 </t>
  </si>
  <si>
    <t> 04.12.1984 02:42 </t>
  </si>
  <si>
    <t>2446052.457 </t>
  </si>
  <si>
    <t> 17.12.1984 22:58 </t>
  </si>
  <si>
    <t>2446052.461 </t>
  </si>
  <si>
    <t> 17.12.1984 23:03 </t>
  </si>
  <si>
    <t> BBS 75 </t>
  </si>
  <si>
    <t>2446055.233 </t>
  </si>
  <si>
    <t> 20.12.1984 17:35 </t>
  </si>
  <si>
    <t>2446066.310 </t>
  </si>
  <si>
    <t> 31.12.1984 19:26 </t>
  </si>
  <si>
    <t>2446074.608 </t>
  </si>
  <si>
    <t> 09.01.1985 02:35 </t>
  </si>
  <si>
    <t>2446113.375 </t>
  </si>
  <si>
    <t> 16.02.1985 21:00 </t>
  </si>
  <si>
    <t> P.Wils </t>
  </si>
  <si>
    <t> BBS 76 </t>
  </si>
  <si>
    <t>2446121.676 </t>
  </si>
  <si>
    <t> 25.02.1985 04:13 </t>
  </si>
  <si>
    <t> P.Atwood </t>
  </si>
  <si>
    <t>2446290.573 </t>
  </si>
  <si>
    <t> 13.08.1985 01:45 </t>
  </si>
  <si>
    <t> -0.006 </t>
  </si>
  <si>
    <t> BBS 78 </t>
  </si>
  <si>
    <t>2446351.488 </t>
  </si>
  <si>
    <t> 12.10.1985 23:42 </t>
  </si>
  <si>
    <t> E.Wunder </t>
  </si>
  <si>
    <t>BAVM 43 </t>
  </si>
  <si>
    <t>2446373.637 </t>
  </si>
  <si>
    <t> 04.11.1985 03:17 </t>
  </si>
  <si>
    <t> -0.007 </t>
  </si>
  <si>
    <t> BBS 79 </t>
  </si>
  <si>
    <t>2446376.416 </t>
  </si>
  <si>
    <t> 06.11.1985 21:59 </t>
  </si>
  <si>
    <t> A.Paschke </t>
  </si>
  <si>
    <t>2446384.712 </t>
  </si>
  <si>
    <t> 15.11.1985 05:05 </t>
  </si>
  <si>
    <t>2446401.322 </t>
  </si>
  <si>
    <t> 01.12.1985 19:43 </t>
  </si>
  <si>
    <t> -0.010 </t>
  </si>
  <si>
    <t> M.Andrakakou </t>
  </si>
  <si>
    <t>2446401.327 </t>
  </si>
  <si>
    <t> 01.12.1985 19:50 </t>
  </si>
  <si>
    <t>2446401.334 </t>
  </si>
  <si>
    <t> 01.12.1985 20:00 </t>
  </si>
  <si>
    <t>2446420.714 </t>
  </si>
  <si>
    <t> 21.12.1985 05:08 </t>
  </si>
  <si>
    <t>2446445.628 </t>
  </si>
  <si>
    <t> 15.01.1986 03:04 </t>
  </si>
  <si>
    <t>2446456.697 </t>
  </si>
  <si>
    <t> 26.01.1986 04:43 </t>
  </si>
  <si>
    <t> -0.012 </t>
  </si>
  <si>
    <t> R.Hill </t>
  </si>
  <si>
    <t>2446766.807 </t>
  </si>
  <si>
    <t> 02.12.1986 07:22 </t>
  </si>
  <si>
    <t>2446769.576 </t>
  </si>
  <si>
    <t> 05.12.1986 01:49 </t>
  </si>
  <si>
    <t>2446808.344 </t>
  </si>
  <si>
    <t> 12.01.1987 20:15 </t>
  </si>
  <si>
    <t> BBS 82 </t>
  </si>
  <si>
    <t>2446819.415 </t>
  </si>
  <si>
    <t> 23.01.1987 21:57 </t>
  </si>
  <si>
    <t> BBS 83 </t>
  </si>
  <si>
    <t>2446827.721 </t>
  </si>
  <si>
    <t> 01.02.1987 05:18 </t>
  </si>
  <si>
    <t>2446844.335 </t>
  </si>
  <si>
    <t> 17.02.1987 20:02 </t>
  </si>
  <si>
    <t> -0.011 </t>
  </si>
  <si>
    <t>2446877.570 </t>
  </si>
  <si>
    <t> 23.03.1987 01:40 </t>
  </si>
  <si>
    <t>2447057.530 </t>
  </si>
  <si>
    <t> 19.09.1987 00:43 </t>
  </si>
  <si>
    <t> -0.016 </t>
  </si>
  <si>
    <t> BBS 85 </t>
  </si>
  <si>
    <t>2447082.454 </t>
  </si>
  <si>
    <t> 13.10.1987 22:53 </t>
  </si>
  <si>
    <t> BBS 86 </t>
  </si>
  <si>
    <t>2447126.749 </t>
  </si>
  <si>
    <t> 27.11.1987 05:58 </t>
  </si>
  <si>
    <t> -0.018 </t>
  </si>
  <si>
    <t>2447140.594 </t>
  </si>
  <si>
    <t> 11.12.1987 02:15 </t>
  </si>
  <si>
    <t>2447151.670 </t>
  </si>
  <si>
    <t> 22.12.1987 04:04 </t>
  </si>
  <si>
    <t> -0.017 </t>
  </si>
  <si>
    <t>2447154.436 </t>
  </si>
  <si>
    <t> 24.12.1987 22:27 </t>
  </si>
  <si>
    <t> -0.020 </t>
  </si>
  <si>
    <t> R.Polloczek </t>
  </si>
  <si>
    <t> BRNO 30 </t>
  </si>
  <si>
    <t>2447212.584 </t>
  </si>
  <si>
    <t> 21.02.1988 02:00 </t>
  </si>
  <si>
    <t>2447392.553 </t>
  </si>
  <si>
    <t> 19.08.1988 01:16 </t>
  </si>
  <si>
    <t> -0.023 </t>
  </si>
  <si>
    <t> BBS 89 </t>
  </si>
  <si>
    <t>2447525.4486 </t>
  </si>
  <si>
    <t> 29.12.1988 22:45 </t>
  </si>
  <si>
    <t> -0.0311 </t>
  </si>
  <si>
    <t> D.Hanzl </t>
  </si>
  <si>
    <t>IBVS 3423 </t>
  </si>
  <si>
    <t>2447525.450 </t>
  </si>
  <si>
    <t> 29.12.1988 22:48 </t>
  </si>
  <si>
    <t> -0.030 </t>
  </si>
  <si>
    <t> BBS 90 </t>
  </si>
  <si>
    <t>2447547.607 </t>
  </si>
  <si>
    <t> 21.01.1989 02:34 </t>
  </si>
  <si>
    <t> S.Cook </t>
  </si>
  <si>
    <t>2447583.596 </t>
  </si>
  <si>
    <t> 26.02.1989 02:18 </t>
  </si>
  <si>
    <t> -0.029 </t>
  </si>
  <si>
    <t> P.Sventek </t>
  </si>
  <si>
    <t>2447586.363 </t>
  </si>
  <si>
    <t> 28.02.1989 20:42 </t>
  </si>
  <si>
    <t> -0.031 </t>
  </si>
  <si>
    <t> BBS 91 </t>
  </si>
  <si>
    <t>2447763.569 </t>
  </si>
  <si>
    <t> 25.08.1989 01:39 </t>
  </si>
  <si>
    <t> BBS 92 </t>
  </si>
  <si>
    <t>2447807.863 </t>
  </si>
  <si>
    <t> 08.10.1989 08:42 </t>
  </si>
  <si>
    <t> -0.038 </t>
  </si>
  <si>
    <t>2447824.476 </t>
  </si>
  <si>
    <t> 24.10.1989 23:25 </t>
  </si>
  <si>
    <t> BBS 93 </t>
  </si>
  <si>
    <t>2447849.400 </t>
  </si>
  <si>
    <t> 18.11.1989 21:36 </t>
  </si>
  <si>
    <t> -0.033 </t>
  </si>
  <si>
    <t> F.Hroch </t>
  </si>
  <si>
    <t>2447907.538 </t>
  </si>
  <si>
    <t> 16.01.1990 00:54 </t>
  </si>
  <si>
    <t> -0.041 </t>
  </si>
  <si>
    <t>2447910.302 </t>
  </si>
  <si>
    <t> 18.01.1990 19:14 </t>
  </si>
  <si>
    <t> -0.046 </t>
  </si>
  <si>
    <t> BBS 94 </t>
  </si>
  <si>
    <t>2447910.305 </t>
  </si>
  <si>
    <t> 18.01.1990 19:19 </t>
  </si>
  <si>
    <t> -0.043 </t>
  </si>
  <si>
    <t>2447918.618 </t>
  </si>
  <si>
    <t> 27.01.1990 02:49 </t>
  </si>
  <si>
    <t> -0.036 </t>
  </si>
  <si>
    <t>2447946.301 </t>
  </si>
  <si>
    <t> 23.02.1990 19:13 </t>
  </si>
  <si>
    <t> -0.042 </t>
  </si>
  <si>
    <t>2447946.303 </t>
  </si>
  <si>
    <t> 23.02.1990 19:16 </t>
  </si>
  <si>
    <t> -0.040 </t>
  </si>
  <si>
    <t>2447946.310 </t>
  </si>
  <si>
    <t> 23.02.1990 19:26 </t>
  </si>
  <si>
    <t> P.Adamek </t>
  </si>
  <si>
    <t> BRNO 31 </t>
  </si>
  <si>
    <t>2448234.255 </t>
  </si>
  <si>
    <t> 08.12.1990 18:07 </t>
  </si>
  <si>
    <t> -0.047 </t>
  </si>
  <si>
    <t> BBS 97 </t>
  </si>
  <si>
    <t>2448292.396 </t>
  </si>
  <si>
    <t> 04.02.1991 21:30 </t>
  </si>
  <si>
    <t> -0.051 </t>
  </si>
  <si>
    <t>2448519.435 </t>
  </si>
  <si>
    <t> 19.09.1991 22:26 </t>
  </si>
  <si>
    <t> -0.057 </t>
  </si>
  <si>
    <t> BBS 99 </t>
  </si>
  <si>
    <t>2448635.724 </t>
  </si>
  <si>
    <t> 14.01.1992 05:22 </t>
  </si>
  <si>
    <t> -0.059 </t>
  </si>
  <si>
    <t> AOEB 6 </t>
  </si>
  <si>
    <t>2448652.334 </t>
  </si>
  <si>
    <t> 30.01.1992 20:00 </t>
  </si>
  <si>
    <t> -0.062 </t>
  </si>
  <si>
    <t> BBS 100 </t>
  </si>
  <si>
    <t>2448652.338 </t>
  </si>
  <si>
    <t> 30.01.1992 20:06 </t>
  </si>
  <si>
    <t> -0.058 </t>
  </si>
  <si>
    <t>2448677.269 </t>
  </si>
  <si>
    <t> 24.02.1992 18:27 </t>
  </si>
  <si>
    <t>2448688.327 </t>
  </si>
  <si>
    <t> 06.03.1992 19:50 </t>
  </si>
  <si>
    <t> -0.064 </t>
  </si>
  <si>
    <t> BBS 101 </t>
  </si>
  <si>
    <t>2448898.755 </t>
  </si>
  <si>
    <t> 03.10.1992 06:07 </t>
  </si>
  <si>
    <t> -0.067 </t>
  </si>
  <si>
    <t>2449023.348 </t>
  </si>
  <si>
    <t> 04.02.1993 20:21 </t>
  </si>
  <si>
    <t> -0.072 </t>
  </si>
  <si>
    <t> BBS 103 </t>
  </si>
  <si>
    <t>2449059.343 </t>
  </si>
  <si>
    <t> 12.03.1993 20:13 </t>
  </si>
  <si>
    <t>2449200.553 </t>
  </si>
  <si>
    <t> 01.08.1993 01:16 </t>
  </si>
  <si>
    <t> BBS 104 </t>
  </si>
  <si>
    <t>2449693.390 </t>
  </si>
  <si>
    <t> 06.12.1994 21:21 </t>
  </si>
  <si>
    <t> -0.088 </t>
  </si>
  <si>
    <t> BBS 108 </t>
  </si>
  <si>
    <t>2449712.774 </t>
  </si>
  <si>
    <t> 26.12.1994 06:34 </t>
  </si>
  <si>
    <t> -0.086 </t>
  </si>
  <si>
    <t> R.Hays </t>
  </si>
  <si>
    <t>2449748.767 </t>
  </si>
  <si>
    <t> 31.01.1995 06:24 </t>
  </si>
  <si>
    <t> B.Cudnik </t>
  </si>
  <si>
    <t>2449773.684 </t>
  </si>
  <si>
    <t> 25.02.1995 04:24 </t>
  </si>
  <si>
    <t> -0.090 </t>
  </si>
  <si>
    <t> J.Myra </t>
  </si>
  <si>
    <t>2449790.302 </t>
  </si>
  <si>
    <t> 13.03.1995 19:14 </t>
  </si>
  <si>
    <t> -0.085 </t>
  </si>
  <si>
    <t>2449978.575 </t>
  </si>
  <si>
    <t> 18.09.1995 01:48 </t>
  </si>
  <si>
    <t> -0.093 </t>
  </si>
  <si>
    <t> BBS 110 </t>
  </si>
  <si>
    <t>2450089.320 </t>
  </si>
  <si>
    <t> 06.01.1996 19:40 </t>
  </si>
  <si>
    <t> -0.101 </t>
  </si>
  <si>
    <t> BBS 111 </t>
  </si>
  <si>
    <t>2450133.623 </t>
  </si>
  <si>
    <t> 20.02.1996 02:57 </t>
  </si>
  <si>
    <t> -0.100 </t>
  </si>
  <si>
    <t>2450133.626 </t>
  </si>
  <si>
    <t> 20.02.1996 03:01 </t>
  </si>
  <si>
    <t> -0.097 </t>
  </si>
  <si>
    <t> C.Stephan </t>
  </si>
  <si>
    <t>2450139.159 </t>
  </si>
  <si>
    <t> 25.02.1996 15:48 </t>
  </si>
  <si>
    <t> S.Rowse </t>
  </si>
  <si>
    <t>2450396.652 </t>
  </si>
  <si>
    <t> 09.11.1996 03:38 </t>
  </si>
  <si>
    <t> -0.110 </t>
  </si>
  <si>
    <t> BBS 114 </t>
  </si>
  <si>
    <t>2450504.635 </t>
  </si>
  <si>
    <t> 25.02.1997 03:14 </t>
  </si>
  <si>
    <t> -0.112 </t>
  </si>
  <si>
    <t>2450792.583 </t>
  </si>
  <si>
    <t> 10.12.1997 01:59 </t>
  </si>
  <si>
    <t> -0.123 </t>
  </si>
  <si>
    <t> BBS 116 </t>
  </si>
  <si>
    <t>2450831.339 </t>
  </si>
  <si>
    <t> 17.01.1998 20:08 </t>
  </si>
  <si>
    <t> -0.130 </t>
  </si>
  <si>
    <t> BBS 117 </t>
  </si>
  <si>
    <t>2450831.346 </t>
  </si>
  <si>
    <t> 17.01.1998 20:18 </t>
  </si>
  <si>
    <t> A.Viertel </t>
  </si>
  <si>
    <t>BAVM 113 </t>
  </si>
  <si>
    <t>2450839.648 </t>
  </si>
  <si>
    <t> 26.01.1998 03:33 </t>
  </si>
  <si>
    <t> -0.128 </t>
  </si>
  <si>
    <t>2451160.825 </t>
  </si>
  <si>
    <t> 13.12.1998 07:48 </t>
  </si>
  <si>
    <t> -0.136 </t>
  </si>
  <si>
    <t>2451163.591 </t>
  </si>
  <si>
    <t> 16.12.1998 02:11 </t>
  </si>
  <si>
    <t> -0.139 </t>
  </si>
  <si>
    <t>2451163.592 </t>
  </si>
  <si>
    <t> 16.12.1998 02:12 </t>
  </si>
  <si>
    <t> -0.138 </t>
  </si>
  <si>
    <t> J.McKenna </t>
  </si>
  <si>
    <t>2451166.361 </t>
  </si>
  <si>
    <t> 18.12.1998 20:39 </t>
  </si>
  <si>
    <t> -0.137 </t>
  </si>
  <si>
    <t> BBS 119 </t>
  </si>
  <si>
    <t>2451177.436 </t>
  </si>
  <si>
    <t> 29.12.1998 22:27 </t>
  </si>
  <si>
    <t>o</t>
  </si>
  <si>
    <t> F.Andreas&amp;H.Böhme </t>
  </si>
  <si>
    <t>BAVM 128 </t>
  </si>
  <si>
    <t>2451570.6000 </t>
  </si>
  <si>
    <t> 27.01.2000 02:24 </t>
  </si>
  <si>
    <t> -0.1485 </t>
  </si>
  <si>
    <t>C </t>
  </si>
  <si>
    <t>ns</t>
  </si>
  <si>
    <t>2451606.5936 </t>
  </si>
  <si>
    <t> 03.03.2000 02:14 </t>
  </si>
  <si>
    <t> -0.1497 </t>
  </si>
  <si>
    <t>2451606.595 </t>
  </si>
  <si>
    <t> 03.03.2000 02:16 </t>
  </si>
  <si>
    <t> -0.148 </t>
  </si>
  <si>
    <t>2452193.5708 </t>
  </si>
  <si>
    <t> 11.10.2001 01:41 </t>
  </si>
  <si>
    <t> -0.1657 </t>
  </si>
  <si>
    <t> G.Tas et al. </t>
  </si>
  <si>
    <t>IBVS 5548 </t>
  </si>
  <si>
    <t>2452229.5653 </t>
  </si>
  <si>
    <t> 16.11.2001 01:34 </t>
  </si>
  <si>
    <t> -0.1661 </t>
  </si>
  <si>
    <t>2452232.3345 </t>
  </si>
  <si>
    <t> 18.11.2001 20:01 </t>
  </si>
  <si>
    <t>2452567.354 </t>
  </si>
  <si>
    <t> 19.10.2002 20:29 </t>
  </si>
  <si>
    <t> -0.175 </t>
  </si>
  <si>
    <t> BBS 129 </t>
  </si>
  <si>
    <t>2452913.449 </t>
  </si>
  <si>
    <t> 30.09.2003 22:46 </t>
  </si>
  <si>
    <t> -0.185 </t>
  </si>
  <si>
    <t> BBS 130 </t>
  </si>
  <si>
    <t>2453284.461 </t>
  </si>
  <si>
    <t> 05.10.2004 23:03 </t>
  </si>
  <si>
    <t> -0.197 </t>
  </si>
  <si>
    <t>OEJV 0003 </t>
  </si>
  <si>
    <t>2453353.6892 </t>
  </si>
  <si>
    <t> 14.12.2004 04:32 </t>
  </si>
  <si>
    <t> -0.1894 </t>
  </si>
  <si>
    <t>-I</t>
  </si>
  <si>
    <t> W.Ogloza et al. </t>
  </si>
  <si>
    <t>IBVS 5843 </t>
  </si>
  <si>
    <t>2453359.220 </t>
  </si>
  <si>
    <t> 19.12.2004 17:16 </t>
  </si>
  <si>
    <t>2772</t>
  </si>
  <si>
    <t> -0.196 </t>
  </si>
  <si>
    <t> R.Meyer </t>
  </si>
  <si>
    <t>BAVM 174 </t>
  </si>
  <si>
    <t>2453406.2848 </t>
  </si>
  <si>
    <t> 04.02.2005 18:50 </t>
  </si>
  <si>
    <t>2789</t>
  </si>
  <si>
    <t> -0.2017 </t>
  </si>
  <si>
    <t> B.Schlereth </t>
  </si>
  <si>
    <t>BAVM 178 </t>
  </si>
  <si>
    <t>2453406.2860 </t>
  </si>
  <si>
    <t> 04.02.2005 18:51 </t>
  </si>
  <si>
    <t> -0.2005 </t>
  </si>
  <si>
    <t> H.Jungbluth </t>
  </si>
  <si>
    <t>BAVM 173 </t>
  </si>
  <si>
    <t>2453755.149 </t>
  </si>
  <si>
    <t> 19.01.2006 15:34 </t>
  </si>
  <si>
    <t>2915</t>
  </si>
  <si>
    <t> -0.211 </t>
  </si>
  <si>
    <t>OEJV 0028 </t>
  </si>
  <si>
    <t>2454123.3946 </t>
  </si>
  <si>
    <t> 22.01.2007 21:28 </t>
  </si>
  <si>
    <t>3048</t>
  </si>
  <si>
    <t> -0.2203 </t>
  </si>
  <si>
    <t> M.Wischnewski </t>
  </si>
  <si>
    <t>BAVM 183 </t>
  </si>
  <si>
    <t>2454380.8931 </t>
  </si>
  <si>
    <t> 07.10.2007 09:26 </t>
  </si>
  <si>
    <t>3141</t>
  </si>
  <si>
    <t> -0.2235 </t>
  </si>
  <si>
    <t>JAAVSO 36(2);171 </t>
  </si>
  <si>
    <t>2454405.8130 </t>
  </si>
  <si>
    <t> 01.11.2007 07:30 </t>
  </si>
  <si>
    <t>3150</t>
  </si>
  <si>
    <t> -0.2231 </t>
  </si>
  <si>
    <t>2454419.6567 </t>
  </si>
  <si>
    <t> 15.11.2007 03:45 </t>
  </si>
  <si>
    <t>3155</t>
  </si>
  <si>
    <t> -0.2236 </t>
  </si>
  <si>
    <t> J.Bialozynski </t>
  </si>
  <si>
    <t>2454466.7268 </t>
  </si>
  <si>
    <t> 01.01.2008 05:26 </t>
  </si>
  <si>
    <t>3172</t>
  </si>
  <si>
    <t> -0.2237 </t>
  </si>
  <si>
    <t> E.Wiley </t>
  </si>
  <si>
    <t>2454494.4145 </t>
  </si>
  <si>
    <t> 28.01.2008 21:56 </t>
  </si>
  <si>
    <t>3182</t>
  </si>
  <si>
    <t> -0.2244 </t>
  </si>
  <si>
    <t> P.Zasche (ESA INTEGRAL) </t>
  </si>
  <si>
    <t>IBVS 5931 </t>
  </si>
  <si>
    <t>2455136.7759 </t>
  </si>
  <si>
    <t> 01.11.2009 06:37 </t>
  </si>
  <si>
    <t>3414</t>
  </si>
  <si>
    <t> -0.2328 </t>
  </si>
  <si>
    <t> JAAVSO 38;120 </t>
  </si>
  <si>
    <t>2455521.6360 </t>
  </si>
  <si>
    <t> 21.11.2010 03:15 </t>
  </si>
  <si>
    <t>3553</t>
  </si>
  <si>
    <t> -0.2409 </t>
  </si>
  <si>
    <t> R.Poklar </t>
  </si>
  <si>
    <t> JAAVSO 39;177 </t>
  </si>
  <si>
    <t>2455806.8207 </t>
  </si>
  <si>
    <t> 02.09.2011 07:41 </t>
  </si>
  <si>
    <t>3656</t>
  </si>
  <si>
    <t> -0.2463 </t>
  </si>
  <si>
    <t> JAAVSO 40;975 </t>
  </si>
  <si>
    <t>2456634.6893 </t>
  </si>
  <si>
    <t> 08.12.2013 04:32 </t>
  </si>
  <si>
    <t>3955</t>
  </si>
  <si>
    <t> -0.2595 </t>
  </si>
  <si>
    <t> JAAVSO 42;426 </t>
  </si>
  <si>
    <t>2456723.2914 </t>
  </si>
  <si>
    <t> 06.03.2014 18:59 </t>
  </si>
  <si>
    <t>3987</t>
  </si>
  <si>
    <t> -0.2601 </t>
  </si>
  <si>
    <t> U.Schmidt </t>
  </si>
  <si>
    <t>BAVM 234 </t>
  </si>
  <si>
    <t>2410608.530 </t>
  </si>
  <si>
    <t> 03.12.1887 00:43 </t>
  </si>
  <si>
    <t> -0.065 </t>
  </si>
  <si>
    <t> Dugan &amp; Wright </t>
  </si>
  <si>
    <t>2411782.520 </t>
  </si>
  <si>
    <t> 19.02.1891 00:28 </t>
  </si>
  <si>
    <t> -0.061 </t>
  </si>
  <si>
    <t> Mrs.Fleming; HC104 </t>
  </si>
  <si>
    <t>2411799.132 </t>
  </si>
  <si>
    <t> 07.03.1891 15:10 </t>
  </si>
  <si>
    <t>2412078.773 </t>
  </si>
  <si>
    <t> 12.12.1891 06:33 </t>
  </si>
  <si>
    <t> -0.073 </t>
  </si>
  <si>
    <t>2413562.851 </t>
  </si>
  <si>
    <t> 04.01.1896 08:25 </t>
  </si>
  <si>
    <t> -0.091 </t>
  </si>
  <si>
    <t>2414789.464 </t>
  </si>
  <si>
    <t> 14.05.1899 23:08 </t>
  </si>
  <si>
    <t>2415005.468 </t>
  </si>
  <si>
    <t> 16.12.1899 23:13 </t>
  </si>
  <si>
    <t>2415509.379 </t>
  </si>
  <si>
    <t> 04.05.1901 21:05 </t>
  </si>
  <si>
    <t> -0.055 </t>
  </si>
  <si>
    <t>2416029.916 </t>
  </si>
  <si>
    <t> 07.10.1902 09:59 </t>
  </si>
  <si>
    <t>2416414.804 </t>
  </si>
  <si>
    <t> 27.10.1903 07:17 </t>
  </si>
  <si>
    <t> -0.039 </t>
  </si>
  <si>
    <t>2416506.180 </t>
  </si>
  <si>
    <t> 26.01.1904 16:19 </t>
  </si>
  <si>
    <t> -0.034 </t>
  </si>
  <si>
    <t>2416799.674 </t>
  </si>
  <si>
    <t> 15.11.1904 04:10 </t>
  </si>
  <si>
    <t> -0.037 </t>
  </si>
  <si>
    <t>2416810.748 </t>
  </si>
  <si>
    <t> 26.11.1904 05:57 </t>
  </si>
  <si>
    <t>2417112.572 </t>
  </si>
  <si>
    <t> 24.09.1905 01:43 </t>
  </si>
  <si>
    <t> O.C.Wendell </t>
  </si>
  <si>
    <t>2417115.435 </t>
  </si>
  <si>
    <t> 26.09.1905 22:26 </t>
  </si>
  <si>
    <t> 0.077 </t>
  </si>
  <si>
    <t> K.Graff </t>
  </si>
  <si>
    <t>2417123.647 </t>
  </si>
  <si>
    <t> 05.10.1905 03:31 </t>
  </si>
  <si>
    <t>2417151.324 </t>
  </si>
  <si>
    <t> 01.11.1905 19:46 </t>
  </si>
  <si>
    <t> E.Hartwig </t>
  </si>
  <si>
    <t>2417151.334 </t>
  </si>
  <si>
    <t> 01.11.1905 20:00 </t>
  </si>
  <si>
    <t> -0.019 </t>
  </si>
  <si>
    <t> G.van Biesbroeck </t>
  </si>
  <si>
    <t>2417170.716 </t>
  </si>
  <si>
    <t> 21.11.1905 05:11 </t>
  </si>
  <si>
    <t>2417173.487 </t>
  </si>
  <si>
    <t> 23.11.1905 23:41 </t>
  </si>
  <si>
    <t>2417198.396 </t>
  </si>
  <si>
    <t> 18.12.1905 21:30 </t>
  </si>
  <si>
    <t> -0.027 </t>
  </si>
  <si>
    <t> E.E.Markwick </t>
  </si>
  <si>
    <t>2417198.409 </t>
  </si>
  <si>
    <t> 18.12.1905 21:48 </t>
  </si>
  <si>
    <t> -0.014 </t>
  </si>
  <si>
    <t>2417270.401 </t>
  </si>
  <si>
    <t> 28.02.1906 21:37 </t>
  </si>
  <si>
    <t>2417273.190 </t>
  </si>
  <si>
    <t> 03.03.1906 16:33 </t>
  </si>
  <si>
    <t>2417281.451 </t>
  </si>
  <si>
    <t> 11.03.1906 22:49 </t>
  </si>
  <si>
    <t>2417292.548 </t>
  </si>
  <si>
    <t> 23.03.1906 01:09 </t>
  </si>
  <si>
    <t>2417447.590 </t>
  </si>
  <si>
    <t> 25.08.1906 02:09 </t>
  </si>
  <si>
    <t>2417502.982 </t>
  </si>
  <si>
    <t> 19.10.1906 11:34 </t>
  </si>
  <si>
    <t> -0.013 </t>
  </si>
  <si>
    <t>2417558.354 </t>
  </si>
  <si>
    <t> 13.12.1906 20:29 </t>
  </si>
  <si>
    <t>2417616.510 </t>
  </si>
  <si>
    <t> 10.02.1907 00:14 </t>
  </si>
  <si>
    <t> -0.008 </t>
  </si>
  <si>
    <t>2417630.360 </t>
  </si>
  <si>
    <t> 23.02.1907 20:38 </t>
  </si>
  <si>
    <t>2417666.355 </t>
  </si>
  <si>
    <t> 31.03.1907 20:31 </t>
  </si>
  <si>
    <t>2417818.639 </t>
  </si>
  <si>
    <t> 31.08.1907 03:20 </t>
  </si>
  <si>
    <t>2417879.558 </t>
  </si>
  <si>
    <t> 31.10.1907 01:23 </t>
  </si>
  <si>
    <t>2417882.332 </t>
  </si>
  <si>
    <t> 02.11.1907 19:58 </t>
  </si>
  <si>
    <t> V.d.Bilt [Nijland] </t>
  </si>
  <si>
    <t>2417904.482 </t>
  </si>
  <si>
    <t> 24.11.1907 23:34 </t>
  </si>
  <si>
    <t>2417915.552 </t>
  </si>
  <si>
    <t> 06.12.1907 01:14 </t>
  </si>
  <si>
    <t>2418034.619 </t>
  </si>
  <si>
    <t> 03.04.1908 02:51 </t>
  </si>
  <si>
    <t>2418203.526 </t>
  </si>
  <si>
    <t> 19.09.1908 00:37 </t>
  </si>
  <si>
    <t>2418217.366 </t>
  </si>
  <si>
    <t> 02.10.1908 20:47 </t>
  </si>
  <si>
    <t>2418239.518 </t>
  </si>
  <si>
    <t> 25.10.1908 00:25 </t>
  </si>
  <si>
    <t>2418261.671 </t>
  </si>
  <si>
    <t> 16.11.1908 04:06 </t>
  </si>
  <si>
    <t>2418322.581 </t>
  </si>
  <si>
    <t> 16.01.1909 01:56 </t>
  </si>
  <si>
    <t>2418325.360 </t>
  </si>
  <si>
    <t> 18.01.1909 20:38 </t>
  </si>
  <si>
    <t> 0.021 </t>
  </si>
  <si>
    <t>2418361.357 </t>
  </si>
  <si>
    <t> 23.02.1909 20:34 </t>
  </si>
  <si>
    <t> 0.023 </t>
  </si>
  <si>
    <t>2418405.648 </t>
  </si>
  <si>
    <t> 09.04.1909 03:33 </t>
  </si>
  <si>
    <t>2418419.495 </t>
  </si>
  <si>
    <t> 22.04.1909 23:52 </t>
  </si>
  <si>
    <t>2418499.796 </t>
  </si>
  <si>
    <t> 12.07.1909 07:06 </t>
  </si>
  <si>
    <t> 0.020 </t>
  </si>
  <si>
    <t>2418527.483 </t>
  </si>
  <si>
    <t> 08.08.1909 23:35 </t>
  </si>
  <si>
    <t> 0.019 </t>
  </si>
  <si>
    <t> T.Banachiewicz </t>
  </si>
  <si>
    <t>2418574.555 </t>
  </si>
  <si>
    <t> 25.09.1909 01:19 </t>
  </si>
  <si>
    <t>2418585.632 </t>
  </si>
  <si>
    <t> 06.10.1909 03:10 </t>
  </si>
  <si>
    <t> 0.022 </t>
  </si>
  <si>
    <t>2418704.693 </t>
  </si>
  <si>
    <t> 02.02.1910 04:37 </t>
  </si>
  <si>
    <t>2418721.312 </t>
  </si>
  <si>
    <t> 18.02.1910 19:29 </t>
  </si>
  <si>
    <t> 0.029 </t>
  </si>
  <si>
    <t>2418959.436 </t>
  </si>
  <si>
    <t> 14.10.1910 22:27 </t>
  </si>
  <si>
    <t> 0.033 </t>
  </si>
  <si>
    <t>2418962.213 </t>
  </si>
  <si>
    <t> 17.10.1910 17:06 </t>
  </si>
  <si>
    <t> 0.041 </t>
  </si>
  <si>
    <t>2418981.582 </t>
  </si>
  <si>
    <t> 06.11.1910 01:58 </t>
  </si>
  <si>
    <t>2419067.417 </t>
  </si>
  <si>
    <t> 30.01.1911 22:00 </t>
  </si>
  <si>
    <t> 0.030 </t>
  </si>
  <si>
    <t>2419067.418 </t>
  </si>
  <si>
    <t> 30.01.1911 22:01 </t>
  </si>
  <si>
    <t> 0.031 </t>
  </si>
  <si>
    <t>2419078.497 </t>
  </si>
  <si>
    <t> 10.02.1911 23:55 </t>
  </si>
  <si>
    <t> 0.034 </t>
  </si>
  <si>
    <t>2419258.475 </t>
  </si>
  <si>
    <t> 09.08.1911 23:24 </t>
  </si>
  <si>
    <t> 0.038 </t>
  </si>
  <si>
    <t>2419280.619 </t>
  </si>
  <si>
    <t> 01.09.1911 02:51 </t>
  </si>
  <si>
    <t> F.de Roy </t>
  </si>
  <si>
    <t>2419283.401 </t>
  </si>
  <si>
    <t> 03.09.1911 21:37 </t>
  </si>
  <si>
    <t> 0.044 </t>
  </si>
  <si>
    <t>2419294.471 </t>
  </si>
  <si>
    <t> 14.09.1911 23:18 </t>
  </si>
  <si>
    <t> 0.039 </t>
  </si>
  <si>
    <t>2419355.387 </t>
  </si>
  <si>
    <t> 14.11.1911 21:17 </t>
  </si>
  <si>
    <t>2419363.687 </t>
  </si>
  <si>
    <t> 23.11.1911 04:29 </t>
  </si>
  <si>
    <t>2419385.845 </t>
  </si>
  <si>
    <t> 15.12.1911 08:16 </t>
  </si>
  <si>
    <t> 0.042 </t>
  </si>
  <si>
    <t>2419391.387 </t>
  </si>
  <si>
    <t> 20.12.1911 21:17 </t>
  </si>
  <si>
    <t> 0.046 </t>
  </si>
  <si>
    <t>2419665.501 </t>
  </si>
  <si>
    <t> 20.09.1912 00:01 </t>
  </si>
  <si>
    <t> 0.045 </t>
  </si>
  <si>
    <t> R.Lehnert </t>
  </si>
  <si>
    <t>2419773.490 </t>
  </si>
  <si>
    <t> 05.01.1913 23:45 </t>
  </si>
  <si>
    <t> 0.050 </t>
  </si>
  <si>
    <t>2419820.565 </t>
  </si>
  <si>
    <t> 22.02.1913 01:33 </t>
  </si>
  <si>
    <t> 0.054 </t>
  </si>
  <si>
    <t>2420493.396 </t>
  </si>
  <si>
    <t> 26.12.1914 21:30 </t>
  </si>
  <si>
    <t> 0.058 </t>
  </si>
  <si>
    <t>2420554.314 </t>
  </si>
  <si>
    <t> 25.02.1915 19:32 </t>
  </si>
  <si>
    <t> 0.062 </t>
  </si>
  <si>
    <t> A.A.Nijland </t>
  </si>
  <si>
    <t>2420781.358 </t>
  </si>
  <si>
    <t> 10.10.1915 20:35 </t>
  </si>
  <si>
    <t> 0.061 </t>
  </si>
  <si>
    <t>2421077.626 </t>
  </si>
  <si>
    <t> 02.08.1916 03:01 </t>
  </si>
  <si>
    <t> 0.064 </t>
  </si>
  <si>
    <t>2421091.472 </t>
  </si>
  <si>
    <t> 15.08.1916 23:19 </t>
  </si>
  <si>
    <t> 0.066 </t>
  </si>
  <si>
    <t>2421102.546 </t>
  </si>
  <si>
    <t> 27.08.1916 01:06 </t>
  </si>
  <si>
    <t>2421113.618 </t>
  </si>
  <si>
    <t> 07.09.1916 02:49 </t>
  </si>
  <si>
    <t>2421116.396 </t>
  </si>
  <si>
    <t> 09.09.1916 21:30 </t>
  </si>
  <si>
    <t> 0.070 </t>
  </si>
  <si>
    <t>2421437.581 </t>
  </si>
  <si>
    <t> 28.07.1917 01:56 </t>
  </si>
  <si>
    <t>2421462.500 </t>
  </si>
  <si>
    <t> 22.08.1917 00:00 </t>
  </si>
  <si>
    <t>2421545.563 </t>
  </si>
  <si>
    <t> 13.11.1917 01:30 </t>
  </si>
  <si>
    <t> 0.068 </t>
  </si>
  <si>
    <t>2421573.259 </t>
  </si>
  <si>
    <t> 10.12.1917 18:12 </t>
  </si>
  <si>
    <t> 0.075 </t>
  </si>
  <si>
    <t>2421581.560 </t>
  </si>
  <si>
    <t> 19.12.1917 01:26 </t>
  </si>
  <si>
    <t>2421642.467 </t>
  </si>
  <si>
    <t> 17.02.1918 23:12 </t>
  </si>
  <si>
    <t> 0.063 </t>
  </si>
  <si>
    <t>2421667.394 </t>
  </si>
  <si>
    <t> 14.03.1918 21:27 </t>
  </si>
  <si>
    <t>2421919.360 </t>
  </si>
  <si>
    <t> 21.11.1918 20:38 </t>
  </si>
  <si>
    <t> 0.072 </t>
  </si>
  <si>
    <t>2421966.430 </t>
  </si>
  <si>
    <t> 07.01.1919 22:19 </t>
  </si>
  <si>
    <t>2421977.506 </t>
  </si>
  <si>
    <t> 19.01.1919 00:08 </t>
  </si>
  <si>
    <t>2422254.389 </t>
  </si>
  <si>
    <t> 22.10.1919 21:20 </t>
  </si>
  <si>
    <t>2422279.307 </t>
  </si>
  <si>
    <t> 16.11.1919 19:22 </t>
  </si>
  <si>
    <t>2422362.375 </t>
  </si>
  <si>
    <t> 07.02.1920 21:00 </t>
  </si>
  <si>
    <t> 0.073 </t>
  </si>
  <si>
    <t>2422387.293 </t>
  </si>
  <si>
    <t> 03.03.1920 19:01 </t>
  </si>
  <si>
    <t>2422486.975 </t>
  </si>
  <si>
    <t> 11.06.1920 11:24 </t>
  </si>
  <si>
    <t> 0.076 </t>
  </si>
  <si>
    <t>2422639.257 </t>
  </si>
  <si>
    <t> 10.11.1920 18:10 </t>
  </si>
  <si>
    <t>2422722.323 </t>
  </si>
  <si>
    <t> 01.02.1921 19:45 </t>
  </si>
  <si>
    <t>2422722.324 </t>
  </si>
  <si>
    <t> 01.02.1921 19:46 </t>
  </si>
  <si>
    <t> 0.074 </t>
  </si>
  <si>
    <t> J.Gadomski </t>
  </si>
  <si>
    <t>2422722.328 </t>
  </si>
  <si>
    <t> 01.02.1921 19:52 </t>
  </si>
  <si>
    <t> 0.078 </t>
  </si>
  <si>
    <t> J.Witkowski </t>
  </si>
  <si>
    <t>2422733.397 </t>
  </si>
  <si>
    <t> 12.02.1921 21:31 </t>
  </si>
  <si>
    <t> 0.071 </t>
  </si>
  <si>
    <t>2422733.400 </t>
  </si>
  <si>
    <t> 12.02.1921 21:36 </t>
  </si>
  <si>
    <t>2422744.471 </t>
  </si>
  <si>
    <t> 23.02.1921 23:18 </t>
  </si>
  <si>
    <t>2422747.243 </t>
  </si>
  <si>
    <t> 26.02.1921 17:49 </t>
  </si>
  <si>
    <t>2422758.317 </t>
  </si>
  <si>
    <t> 09.03.1921 19:36 </t>
  </si>
  <si>
    <t>2422924.453 </t>
  </si>
  <si>
    <t> 22.08.1921 22:52 </t>
  </si>
  <si>
    <t>2423018.587 </t>
  </si>
  <si>
    <t> 25.11.1921 02:05 </t>
  </si>
  <si>
    <t>2423021.355 </t>
  </si>
  <si>
    <t> 27.11.1921 20:31 </t>
  </si>
  <si>
    <t>2423295.467 </t>
  </si>
  <si>
    <t> 28.08.1922 23:12 </t>
  </si>
  <si>
    <t>2423353.609 </t>
  </si>
  <si>
    <t> 26.10.1922 02:36 </t>
  </si>
  <si>
    <t>2423353.610 </t>
  </si>
  <si>
    <t> 26.10.1922 02:38 </t>
  </si>
  <si>
    <t> 0.065 </t>
  </si>
  <si>
    <t>2423356.379 </t>
  </si>
  <si>
    <t> 28.10.1922 21:05 </t>
  </si>
  <si>
    <t>2423400.683 </t>
  </si>
  <si>
    <t> 12.12.1922 04:23 </t>
  </si>
  <si>
    <t>2423403.453 </t>
  </si>
  <si>
    <t> 14.12.1922 22:52 </t>
  </si>
  <si>
    <t> 0.069 </t>
  </si>
  <si>
    <t>2423439.489 </t>
  </si>
  <si>
    <t> 19.01.1923 23:44 </t>
  </si>
  <si>
    <t> 0.110 </t>
  </si>
  <si>
    <t> F.Henz [Graff] </t>
  </si>
  <si>
    <t>2423442.201 </t>
  </si>
  <si>
    <t> 22.01.1923 16:49 </t>
  </si>
  <si>
    <t> 0.053 </t>
  </si>
  <si>
    <t>2423503.127 </t>
  </si>
  <si>
    <t> 24.03.1923 15:02 </t>
  </si>
  <si>
    <t>2423835.382 </t>
  </si>
  <si>
    <t> 19.02.1924 21:10 </t>
  </si>
  <si>
    <t> 0.060 </t>
  </si>
  <si>
    <t>2424026.436 </t>
  </si>
  <si>
    <t> 28.08.1924 22:27 </t>
  </si>
  <si>
    <t>2424433.448 </t>
  </si>
  <si>
    <t> 09.10.1925 22:45 </t>
  </si>
  <si>
    <t> 0.057 </t>
  </si>
  <si>
    <t>2424508.210 </t>
  </si>
  <si>
    <t> 23.12.1925 17:02 </t>
  </si>
  <si>
    <t>2424591.268 </t>
  </si>
  <si>
    <t> 16.03.1926 18:25 </t>
  </si>
  <si>
    <t>2424815.546 </t>
  </si>
  <si>
    <t> 27.10.1926 01:06 </t>
  </si>
  <si>
    <t> 0.056 </t>
  </si>
  <si>
    <t>2424851.541 </t>
  </si>
  <si>
    <t> 02.12.1926 00:59 </t>
  </si>
  <si>
    <t>2424865.385 </t>
  </si>
  <si>
    <t> 15.12.1926 21:14 </t>
  </si>
  <si>
    <t>2425261.328 </t>
  </si>
  <si>
    <t> 15.01.1928 19:52 </t>
  </si>
  <si>
    <t> 0.055 </t>
  </si>
  <si>
    <t> H.van Gent </t>
  </si>
  <si>
    <t>2425322.245 </t>
  </si>
  <si>
    <t> 16.03.1928 17:52 </t>
  </si>
  <si>
    <t>2425510.521 </t>
  </si>
  <si>
    <t> 21.09.1928 00:30 </t>
  </si>
  <si>
    <t>2425510.524 </t>
  </si>
  <si>
    <t> 21.09.1928 00:34 </t>
  </si>
  <si>
    <t>2425524.370 </t>
  </si>
  <si>
    <t> 04.10.1928 20:52 </t>
  </si>
  <si>
    <t>2425535.443 </t>
  </si>
  <si>
    <t> 15.10.1928 22:37 </t>
  </si>
  <si>
    <t> P.T.Oosterhoff </t>
  </si>
  <si>
    <t>2425560.367 </t>
  </si>
  <si>
    <t> 09.11.1928 20:48 </t>
  </si>
  <si>
    <t>2425571.440 </t>
  </si>
  <si>
    <t> 20.11.1928 22:33 </t>
  </si>
  <si>
    <t>2425607.438 </t>
  </si>
  <si>
    <t> 26.12.1928 22:30 </t>
  </si>
  <si>
    <t>2425610.200 </t>
  </si>
  <si>
    <t> 29.12.1928 16:48 </t>
  </si>
  <si>
    <t>2425632.356 </t>
  </si>
  <si>
    <t> 20.01.1929 20:32 </t>
  </si>
  <si>
    <t> 0.059 </t>
  </si>
  <si>
    <t>2425643.428 </t>
  </si>
  <si>
    <t> 31.01.1929 22:16 </t>
  </si>
  <si>
    <t>2425646.193 </t>
  </si>
  <si>
    <t> 03.02.1929 16:37 </t>
  </si>
  <si>
    <t> 0.052 </t>
  </si>
  <si>
    <t>2425679.428 </t>
  </si>
  <si>
    <t> 08.03.1929 22:16 </t>
  </si>
  <si>
    <t>2425856.625 </t>
  </si>
  <si>
    <t> 02.09.1929 03:00 </t>
  </si>
  <si>
    <t>2425881.546 </t>
  </si>
  <si>
    <t> 27.09.1929 01:06 </t>
  </si>
  <si>
    <t>2425892.620 </t>
  </si>
  <si>
    <t> 08.10.1929 02:52 </t>
  </si>
  <si>
    <t>2425917.546 </t>
  </si>
  <si>
    <t> 02.11.1929 01:06 </t>
  </si>
  <si>
    <t>2425945.231 </t>
  </si>
  <si>
    <t> 29.11.1929 17:32 </t>
  </si>
  <si>
    <t> J.Pagaczewski </t>
  </si>
  <si>
    <t>2425956.306 </t>
  </si>
  <si>
    <t> 10.12.1929 19:20 </t>
  </si>
  <si>
    <t>2425964.611 </t>
  </si>
  <si>
    <t> 19.12.1929 02:39 </t>
  </si>
  <si>
    <t>2425964.612 </t>
  </si>
  <si>
    <t> 19.12.1929 02:41 </t>
  </si>
  <si>
    <t>2425967.380 </t>
  </si>
  <si>
    <t> 21.12.1929 21:07 </t>
  </si>
  <si>
    <t>2425967.381 </t>
  </si>
  <si>
    <t> 21.12.1929 21:08 </t>
  </si>
  <si>
    <t> J.Mergentaler </t>
  </si>
  <si>
    <t>2425978.454 </t>
  </si>
  <si>
    <t> 01.01.1930 22:53 </t>
  </si>
  <si>
    <t> F.Lause </t>
  </si>
  <si>
    <t>2425981.224 </t>
  </si>
  <si>
    <t> 04.01.1930 17:22 </t>
  </si>
  <si>
    <t>2426003.371 </t>
  </si>
  <si>
    <t> 26.01.1930 20:54 </t>
  </si>
  <si>
    <t>2426017.218 </t>
  </si>
  <si>
    <t> 09.02.1930 17:13 </t>
  </si>
  <si>
    <t>2426028.292 </t>
  </si>
  <si>
    <t> 20.02.1930 19:00 </t>
  </si>
  <si>
    <t>2426039.367 </t>
  </si>
  <si>
    <t> 03.03.1930 20:48 </t>
  </si>
  <si>
    <t>2426042.150 </t>
  </si>
  <si>
    <t> 06.03.1930 15:36 </t>
  </si>
  <si>
    <t>2426053.205 </t>
  </si>
  <si>
    <t> 17.03.1930 16:55 </t>
  </si>
  <si>
    <t>2426064.287 </t>
  </si>
  <si>
    <t> 28.03.1930 18:53 </t>
  </si>
  <si>
    <t>2426078.139 </t>
  </si>
  <si>
    <t> 11.04.1930 15:20 </t>
  </si>
  <si>
    <t>2426313.484 </t>
  </si>
  <si>
    <t> 02.12.1930 23:36 </t>
  </si>
  <si>
    <t>2426421.464 </t>
  </si>
  <si>
    <t> 20.03.1931 23:08 </t>
  </si>
  <si>
    <t> 0.049 </t>
  </si>
  <si>
    <t>2426501.764 </t>
  </si>
  <si>
    <t> 09.06.1931 06:20 </t>
  </si>
  <si>
    <t>2426648.509 </t>
  </si>
  <si>
    <t> 03.11.1931 00:12 </t>
  </si>
  <si>
    <t> A.J.Wesselink </t>
  </si>
  <si>
    <t>2426676.196 </t>
  </si>
  <si>
    <t> 30.11.1931 16:42 </t>
  </si>
  <si>
    <t> 0.048 </t>
  </si>
  <si>
    <t> R.Festa </t>
  </si>
  <si>
    <t>2426684.500 </t>
  </si>
  <si>
    <t> 09.12.1931 00:00 </t>
  </si>
  <si>
    <t> Rosenhagen </t>
  </si>
  <si>
    <t>2426684.512 </t>
  </si>
  <si>
    <t> 09.12.1931 00:17 </t>
  </si>
  <si>
    <t>2426695.568 </t>
  </si>
  <si>
    <t> 20.12.1931 01:37 </t>
  </si>
  <si>
    <t>2426695.579 </t>
  </si>
  <si>
    <t> 20.12.1931 01:53 </t>
  </si>
  <si>
    <t>2426698.347 </t>
  </si>
  <si>
    <t> 22.12.1931 20:19 </t>
  </si>
  <si>
    <t>2426712.187 </t>
  </si>
  <si>
    <t> 05.01.1932 16:29 </t>
  </si>
  <si>
    <t>2426712.201 </t>
  </si>
  <si>
    <t> 05.01.1932 16:49 </t>
  </si>
  <si>
    <t>2426720.498 </t>
  </si>
  <si>
    <t> 13.01.1932 23:57 </t>
  </si>
  <si>
    <t>2426734.340 </t>
  </si>
  <si>
    <t> 27.01.1932 20:09 </t>
  </si>
  <si>
    <t> 0.047 </t>
  </si>
  <si>
    <t>2426745.420 </t>
  </si>
  <si>
    <t> 07.02.1932 22:04 </t>
  </si>
  <si>
    <t>2426745.423 </t>
  </si>
  <si>
    <t> 07.02.1932 22:09 </t>
  </si>
  <si>
    <t>2426767.566 </t>
  </si>
  <si>
    <t> 01.03.1932 01:35 </t>
  </si>
  <si>
    <t>2426770.338 </t>
  </si>
  <si>
    <t> 03.03.1932 20:06 </t>
  </si>
  <si>
    <t>2426781.520 </t>
  </si>
  <si>
    <t> 15.03.1932 00:28 </t>
  </si>
  <si>
    <t> 0.157 </t>
  </si>
  <si>
    <t>2426792.496 </t>
  </si>
  <si>
    <t> 25.03.1932 23:54 </t>
  </si>
  <si>
    <t>2426806.332 </t>
  </si>
  <si>
    <t> 08.04.1932 19:58 </t>
  </si>
  <si>
    <t>2426947.539 </t>
  </si>
  <si>
    <t> 28.08.1932 00:56 </t>
  </si>
  <si>
    <t> E.Warmbier </t>
  </si>
  <si>
    <t>2426972.460 </t>
  </si>
  <si>
    <t> 21.09.1932 23:02 </t>
  </si>
  <si>
    <t> G.A.Lange </t>
  </si>
  <si>
    <t>2427343.481 </t>
  </si>
  <si>
    <t> 27.09.1933 23:32 </t>
  </si>
  <si>
    <t> S.Piotrowski </t>
  </si>
  <si>
    <t>2427343.482 </t>
  </si>
  <si>
    <t> 27.09.1933 23:34 </t>
  </si>
  <si>
    <t>2427354.557 </t>
  </si>
  <si>
    <t> 09.10.1933 01:22 </t>
  </si>
  <si>
    <t>2427368.403 </t>
  </si>
  <si>
    <t> 22.10.1933 21:40 </t>
  </si>
  <si>
    <t>2427387.786 </t>
  </si>
  <si>
    <t> 11.11.1933 06:51 </t>
  </si>
  <si>
    <t>2427415.470 </t>
  </si>
  <si>
    <t> 08.12.1933 23:16 </t>
  </si>
  <si>
    <t> 0.043 </t>
  </si>
  <si>
    <t>2427429.314 </t>
  </si>
  <si>
    <t> 22.12.1933 19:32 </t>
  </si>
  <si>
    <t>2427692.351 </t>
  </si>
  <si>
    <t> 11.09.1934 20:25 </t>
  </si>
  <si>
    <t>2427714.501 </t>
  </si>
  <si>
    <t> 04.10.1934 00:01 </t>
  </si>
  <si>
    <t> 0.040 </t>
  </si>
  <si>
    <t>2427728.346 </t>
  </si>
  <si>
    <t> 17.10.1934 20:18 </t>
  </si>
  <si>
    <t>2427739.421 </t>
  </si>
  <si>
    <t> 28.10.1934 22:06 </t>
  </si>
  <si>
    <t>2427753.263 </t>
  </si>
  <si>
    <t> 11.11.1934 18:18 </t>
  </si>
  <si>
    <t> A.Kwiek </t>
  </si>
  <si>
    <t>2427753.264 </t>
  </si>
  <si>
    <t> 11.11.1934 18:20 </t>
  </si>
  <si>
    <t>2427778.177 </t>
  </si>
  <si>
    <t> 06.12.1934 16:14 </t>
  </si>
  <si>
    <t>2427786.490 </t>
  </si>
  <si>
    <t> 14.12.1934 23:45 </t>
  </si>
  <si>
    <t>2427800.330 </t>
  </si>
  <si>
    <t> 28.12.1934 19:55 </t>
  </si>
  <si>
    <t> 0.035 </t>
  </si>
  <si>
    <t>2427811.408 </t>
  </si>
  <si>
    <t> 08.01.1935 21:47 </t>
  </si>
  <si>
    <t>2427858.479 </t>
  </si>
  <si>
    <t> 24.02.1935 23:29 </t>
  </si>
  <si>
    <t>2427869.547 </t>
  </si>
  <si>
    <t> 08.03.1935 01:07 </t>
  </si>
  <si>
    <t>2427872.324 </t>
  </si>
  <si>
    <t> 10.03.1935 19:46 </t>
  </si>
  <si>
    <t>2427883.398 </t>
  </si>
  <si>
    <t> 21.03.1935 21:33 </t>
  </si>
  <si>
    <t>2428135.363 </t>
  </si>
  <si>
    <t> 28.11.1935 20:42 </t>
  </si>
  <si>
    <t>2428182.435 </t>
  </si>
  <si>
    <t> 14.01.1936 22:26 </t>
  </si>
  <si>
    <t> K.Himpel </t>
  </si>
  <si>
    <t>2428207.351 </t>
  </si>
  <si>
    <t> 08.02.1936 20:25 </t>
  </si>
  <si>
    <t> 0.037 </t>
  </si>
  <si>
    <t>2428257.198 </t>
  </si>
  <si>
    <t> 29.03.1936 16:45 </t>
  </si>
  <si>
    <t>2428301.492 </t>
  </si>
  <si>
    <t> 12.05.1936 23:48 </t>
  </si>
  <si>
    <t>2428459.319 </t>
  </si>
  <si>
    <t> 17.10.1936 19:39 </t>
  </si>
  <si>
    <t>2428484.233 </t>
  </si>
  <si>
    <t> 11.11.1936 17:35 </t>
  </si>
  <si>
    <t> 0.036 </t>
  </si>
  <si>
    <t>2428495.313 </t>
  </si>
  <si>
    <t> 22.11.1936 19:30 </t>
  </si>
  <si>
    <t>2428517.458 </t>
  </si>
  <si>
    <t> 14.12.1936 22:59 </t>
  </si>
  <si>
    <t>2428520.228 </t>
  </si>
  <si>
    <t> 17.12.1936 17:28 </t>
  </si>
  <si>
    <t>2428531.307 </t>
  </si>
  <si>
    <t> 28.12.1936 19:22 </t>
  </si>
  <si>
    <t>2428592.217 </t>
  </si>
  <si>
    <t> 27.02.1937 17:12 </t>
  </si>
  <si>
    <t>2428600.528 </t>
  </si>
  <si>
    <t> 08.03.1937 00:40 </t>
  </si>
  <si>
    <t>2428780.502 </t>
  </si>
  <si>
    <t> 04.09.1937 00:02 </t>
  </si>
  <si>
    <t> W.Tecza </t>
  </si>
  <si>
    <t>2428838.644 </t>
  </si>
  <si>
    <t> 01.11.1937 03:27 </t>
  </si>
  <si>
    <t>2428866.333 </t>
  </si>
  <si>
    <t> 28.11.1937 19:59 </t>
  </si>
  <si>
    <t>2428902.327 </t>
  </si>
  <si>
    <t> 03.01.1938 19:50 </t>
  </si>
  <si>
    <t>2428913.403 </t>
  </si>
  <si>
    <t> 14.01.1938 21:40 </t>
  </si>
  <si>
    <t>2428927.245 </t>
  </si>
  <si>
    <t> 28.01.1938 17:52 </t>
  </si>
  <si>
    <t>2428963.242 </t>
  </si>
  <si>
    <t> 05.03.1938 17:48 </t>
  </si>
  <si>
    <t>2428974.316 </t>
  </si>
  <si>
    <t> 16.03.1938 19:35 </t>
  </si>
  <si>
    <t>2429284.422 </t>
  </si>
  <si>
    <t> 20.01.1939 22:07 </t>
  </si>
  <si>
    <t>2429287.191 </t>
  </si>
  <si>
    <t> 23.01.1939 16:35 </t>
  </si>
  <si>
    <t>2429558.534 </t>
  </si>
  <si>
    <t> 22.10.1939 00:48 </t>
  </si>
  <si>
    <t> L.Binnendijk </t>
  </si>
  <si>
    <t>2429630.522 </t>
  </si>
  <si>
    <t> 02.01.1940 00:31 </t>
  </si>
  <si>
    <t> 0.027 </t>
  </si>
  <si>
    <t>2429633.291 </t>
  </si>
  <si>
    <t> 04.01.1940 18:59 </t>
  </si>
  <si>
    <t>2429641.598 </t>
  </si>
  <si>
    <t> 13.01.1940 02:21 </t>
  </si>
  <si>
    <t>2429669.285 </t>
  </si>
  <si>
    <t> 09.02.1940 18:50 </t>
  </si>
  <si>
    <t> 0.026 </t>
  </si>
  <si>
    <t>2429871.409 </t>
  </si>
  <si>
    <t> 29.08.1940 21:48 </t>
  </si>
  <si>
    <t> 0.025 </t>
  </si>
  <si>
    <t>2430267.355 </t>
  </si>
  <si>
    <t> 29.09.1941 20:31 </t>
  </si>
  <si>
    <t> 0.028 </t>
  </si>
  <si>
    <t>2430613.458 </t>
  </si>
  <si>
    <t> 10.09.1942 22:59 </t>
  </si>
  <si>
    <t> W.Zessewitsch </t>
  </si>
  <si>
    <t>2430638.378 </t>
  </si>
  <si>
    <t> 05.10.1942 21:04 </t>
  </si>
  <si>
    <t>2430663.297 </t>
  </si>
  <si>
    <t> 30.10.1942 19:07 </t>
  </si>
  <si>
    <t>2430760.206 </t>
  </si>
  <si>
    <t> 04.02.1943 16:56 </t>
  </si>
  <si>
    <t>2430973.407 </t>
  </si>
  <si>
    <t> 05.09.1943 21:46 </t>
  </si>
  <si>
    <t>2432468.561 </t>
  </si>
  <si>
    <t> 10.10.1947 01:27 </t>
  </si>
  <si>
    <t> R.Szafraniec </t>
  </si>
  <si>
    <t>2432493.481 </t>
  </si>
  <si>
    <t> 03.11.1947 23:32 </t>
  </si>
  <si>
    <t>2432850.665 </t>
  </si>
  <si>
    <t> 26.10.1948 03:57 </t>
  </si>
  <si>
    <t>2432881.123 </t>
  </si>
  <si>
    <t> 25.11.1948 14:57 </t>
  </si>
  <si>
    <t> A.A.Vasilieva </t>
  </si>
  <si>
    <t>2432889.4304 </t>
  </si>
  <si>
    <t> 03.12.1948 22:19 </t>
  </si>
  <si>
    <t> 0.0157 </t>
  </si>
  <si>
    <t> Piotrow.&amp;Strzalk. </t>
  </si>
  <si>
    <t>2433249.377 </t>
  </si>
  <si>
    <t> 28.11.1949 21:02 </t>
  </si>
  <si>
    <t>2433570.562 </t>
  </si>
  <si>
    <t> 16.10.1950 01:29 </t>
  </si>
  <si>
    <t>2433620.3979 </t>
  </si>
  <si>
    <t> 04.12.1950 21:32 </t>
  </si>
  <si>
    <t> 0.0106 </t>
  </si>
  <si>
    <t> M.F.Lenouvel </t>
  </si>
  <si>
    <t>2433681.313 </t>
  </si>
  <si>
    <t> 03.02.1951 19:30 </t>
  </si>
  <si>
    <t>2434423.3596 </t>
  </si>
  <si>
    <t> 14.02.1953 20:37 </t>
  </si>
  <si>
    <t> 0.0100 </t>
  </si>
  <si>
    <t> Lenouvel&amp;Daguillon </t>
  </si>
  <si>
    <t>2434661.477 </t>
  </si>
  <si>
    <t> 10.10.1953 23:26 </t>
  </si>
  <si>
    <t>2434661.478 </t>
  </si>
  <si>
    <t> 10.10.1953 23:28 </t>
  </si>
  <si>
    <t> A.Szczepanowska </t>
  </si>
  <si>
    <t>2435010.352 </t>
  </si>
  <si>
    <t> 24.09.1954 20:26 </t>
  </si>
  <si>
    <t>2435071.263 </t>
  </si>
  <si>
    <t> 24.11.1954 18:18 </t>
  </si>
  <si>
    <t>2435129.408 </t>
  </si>
  <si>
    <t> 21.01.1955 21:47 </t>
  </si>
  <si>
    <t>2435190.323 </t>
  </si>
  <si>
    <t> 23.03.1955 19:45 </t>
  </si>
  <si>
    <t>2435392.446 </t>
  </si>
  <si>
    <t> 11.10.1955 22:42 </t>
  </si>
  <si>
    <t>2435392.447 </t>
  </si>
  <si>
    <t> 11.10.1955 22:43 </t>
  </si>
  <si>
    <t> V.M.Grigorevsky </t>
  </si>
  <si>
    <t>2435411.8256 </t>
  </si>
  <si>
    <t> 31.10.1955 07:48 </t>
  </si>
  <si>
    <t> 0.0017 </t>
  </si>
  <si>
    <t> G.Grant </t>
  </si>
  <si>
    <t>2435436.7452 </t>
  </si>
  <si>
    <t> 25.11.1955 05:53 </t>
  </si>
  <si>
    <t> 0.0018 </t>
  </si>
  <si>
    <t>2435442.284 </t>
  </si>
  <si>
    <t> 30.11.1955 18:48 </t>
  </si>
  <si>
    <t>2435447.8208 </t>
  </si>
  <si>
    <t> 06.12.1955 07:41 </t>
  </si>
  <si>
    <t> 0.0020 </t>
  </si>
  <si>
    <t>2435489.361 </t>
  </si>
  <si>
    <t> 16.01.1956 20:39 </t>
  </si>
  <si>
    <t>2435727.472 </t>
  </si>
  <si>
    <t> 10.09.1956 23:19 </t>
  </si>
  <si>
    <t> N.N.Izraetskaja </t>
  </si>
  <si>
    <t>2435860.382 </t>
  </si>
  <si>
    <t> 21.01.1957 21:10 </t>
  </si>
  <si>
    <t>2435921.323 </t>
  </si>
  <si>
    <t> 23.03.1957 19:45 </t>
  </si>
  <si>
    <t>P </t>
  </si>
  <si>
    <t> H.Huth </t>
  </si>
  <si>
    <t>2436544.274 </t>
  </si>
  <si>
    <t> 06.12.1958 18:34 </t>
  </si>
  <si>
    <t>2436555.354 </t>
  </si>
  <si>
    <t> 17.12.1958 20:29 </t>
  </si>
  <si>
    <t>2436569.193 </t>
  </si>
  <si>
    <t> 31.12.1958 16:37 </t>
  </si>
  <si>
    <t>2436638.414 </t>
  </si>
  <si>
    <t> 10.03.1959 21:56 </t>
  </si>
  <si>
    <t>2436815.597 </t>
  </si>
  <si>
    <t> 04.09.1959 02:19 </t>
  </si>
  <si>
    <t>2436851.614 </t>
  </si>
  <si>
    <t> 10.10.1959 02:44 </t>
  </si>
  <si>
    <t>2436901.452 </t>
  </si>
  <si>
    <t> 28.11.1959 22:50 </t>
  </si>
  <si>
    <t>2437164.489 </t>
  </si>
  <si>
    <t> 17.08.1960 23:44 </t>
  </si>
  <si>
    <t>2437546.576 </t>
  </si>
  <si>
    <t> 04.09.1961 01:49 </t>
  </si>
  <si>
    <t> J.Kuzminski </t>
  </si>
  <si>
    <t>2437546.583 </t>
  </si>
  <si>
    <t> 04.09.1961 01:59 </t>
  </si>
  <si>
    <t> B.Kubica </t>
  </si>
  <si>
    <t>2437546.584 </t>
  </si>
  <si>
    <t> 04.09.1961 02:00 </t>
  </si>
  <si>
    <t> A.Slowik </t>
  </si>
  <si>
    <t>2437560.430 </t>
  </si>
  <si>
    <t> 17.09.1961 22:19 </t>
  </si>
  <si>
    <t>2437668.419 </t>
  </si>
  <si>
    <t> 03.01.1962 22:03 </t>
  </si>
  <si>
    <t> R.Mende </t>
  </si>
  <si>
    <t>2438399.393 </t>
  </si>
  <si>
    <t> 04.01.1964 21:25 </t>
  </si>
  <si>
    <t> V.Znojil </t>
  </si>
  <si>
    <t>2438399.394 </t>
  </si>
  <si>
    <t> 04.01.1964 21:27 </t>
  </si>
  <si>
    <t> B.Vasikova </t>
  </si>
  <si>
    <t>2438399.395 </t>
  </si>
  <si>
    <t> 04.01.1964 21:28 </t>
  </si>
  <si>
    <t> E.Betak </t>
  </si>
  <si>
    <t> J.Kucera </t>
  </si>
  <si>
    <t> J.Polach </t>
  </si>
  <si>
    <t>2438399.396 </t>
  </si>
  <si>
    <t> 04.01.1964 21:30 </t>
  </si>
  <si>
    <t> A.Matlova </t>
  </si>
  <si>
    <t>2438673.508 </t>
  </si>
  <si>
    <t> 05.10.1964 00:11 </t>
  </si>
  <si>
    <t>2439033.460 </t>
  </si>
  <si>
    <t> 29.09.1965 23:02 </t>
  </si>
  <si>
    <t>2439058.380 </t>
  </si>
  <si>
    <t> 24.10.1965 21:07 </t>
  </si>
  <si>
    <t>2439916.717 </t>
  </si>
  <si>
    <t> 01.03.1968 05:12 </t>
  </si>
  <si>
    <t>2440129.9175 </t>
  </si>
  <si>
    <t> 30.09.1968 10:01 </t>
  </si>
  <si>
    <t> -0.0023 </t>
  </si>
  <si>
    <t> B.B.Bookmyer </t>
  </si>
  <si>
    <t>2440135.456 </t>
  </si>
  <si>
    <t> 05.10.1968 22:56 </t>
  </si>
  <si>
    <t> W.Sedzielowski </t>
  </si>
  <si>
    <t>2440154.8368 </t>
  </si>
  <si>
    <t> 25.10.1968 08:04 </t>
  </si>
  <si>
    <t> -0.0025 </t>
  </si>
  <si>
    <t>2440229.594 </t>
  </si>
  <si>
    <t> 08.01.1969 02:15 </t>
  </si>
  <si>
    <t> J.Bortle </t>
  </si>
  <si>
    <t>2440506.483 </t>
  </si>
  <si>
    <t> 11.10.1969 23:35 </t>
  </si>
  <si>
    <t>2440539.708 </t>
  </si>
  <si>
    <t> 14.11.1969 04:59 </t>
  </si>
  <si>
    <t>2441245.772 </t>
  </si>
  <si>
    <t> 21.10.1971 06:31 </t>
  </si>
  <si>
    <t> I.Lenss </t>
  </si>
  <si>
    <t>2441248.538 </t>
  </si>
  <si>
    <t> 24.10.1971 00:54 </t>
  </si>
  <si>
    <t>2441248.542 </t>
  </si>
  <si>
    <t> 24.10.1971 01:00 </t>
  </si>
  <si>
    <t> K.Wälke </t>
  </si>
  <si>
    <t>2441594.645 </t>
  </si>
  <si>
    <t> 04.10.1972 03:28 </t>
  </si>
  <si>
    <t> A.Schulz </t>
  </si>
  <si>
    <t>2441702.628 </t>
  </si>
  <si>
    <t> 20.01.1973 03:04 </t>
  </si>
  <si>
    <t> B.Small </t>
  </si>
  <si>
    <t>2441705.400 </t>
  </si>
  <si>
    <t> 22.01.1973 21:36 </t>
  </si>
  <si>
    <t>2441741.394 </t>
  </si>
  <si>
    <t> 27.02.1973 21:27 </t>
  </si>
  <si>
    <t>2442040.461 </t>
  </si>
  <si>
    <t> 23.12.1973 23:03 </t>
  </si>
  <si>
    <t> Z.Urban </t>
  </si>
  <si>
    <t>2442123.498 </t>
  </si>
  <si>
    <t> 16.03.1974 23:57 </t>
  </si>
  <si>
    <t> R.Williamon </t>
  </si>
  <si>
    <t>IBVS 953 </t>
  </si>
  <si>
    <t>2442278.560 </t>
  </si>
  <si>
    <t> 19.08.1974 01:26 </t>
  </si>
  <si>
    <t> 0.024 </t>
  </si>
  <si>
    <t> D.E.Beesley </t>
  </si>
  <si>
    <t>2442314.544 </t>
  </si>
  <si>
    <t> 24.09.1974 01:03 </t>
  </si>
  <si>
    <t>2442372.6902 </t>
  </si>
  <si>
    <t> 21.11.1974 04:33 </t>
  </si>
  <si>
    <t> 0.0136 </t>
  </si>
  <si>
    <t>2442433.603 </t>
  </si>
  <si>
    <t> 21.01.1975 02:28 </t>
  </si>
  <si>
    <t>2442469.602 </t>
  </si>
  <si>
    <t> 26.02.1975 02:26 </t>
  </si>
  <si>
    <t> K.Simmons </t>
  </si>
  <si>
    <t>2442469.605 </t>
  </si>
  <si>
    <t> 26.02.1975 02:31 </t>
  </si>
  <si>
    <t> R.Harvin </t>
  </si>
  <si>
    <t>2442682.802 </t>
  </si>
  <si>
    <t> 27.09.1975 07:14 </t>
  </si>
  <si>
    <t>2442693.878 </t>
  </si>
  <si>
    <t> 08.10.1975 09:04 </t>
  </si>
  <si>
    <t>2442732.637 </t>
  </si>
  <si>
    <t> 16.11.1975 03:17 </t>
  </si>
  <si>
    <t> E.Mayer </t>
  </si>
  <si>
    <t>2442768.631 </t>
  </si>
  <si>
    <t> 22.12.1975 03:08 </t>
  </si>
  <si>
    <t>2443017.827 </t>
  </si>
  <si>
    <t> 27.08.1976 07:50 </t>
  </si>
  <si>
    <t> G.Wedemayer </t>
  </si>
  <si>
    <t>2443139.659 </t>
  </si>
  <si>
    <t> 27.12.1976 03:48 </t>
  </si>
  <si>
    <t> J.Hannon </t>
  </si>
  <si>
    <t>2443142.422 </t>
  </si>
  <si>
    <t> 29.12.1976 22:07 </t>
  </si>
  <si>
    <t> W.Mühle </t>
  </si>
  <si>
    <t>2443380.542 </t>
  </si>
  <si>
    <t> 25.08.1977 01:00 </t>
  </si>
  <si>
    <t>2443488.524 </t>
  </si>
  <si>
    <t> 11.12.1977 00:34 </t>
  </si>
  <si>
    <t>2443862.316 </t>
  </si>
  <si>
    <t> 19.12.1978 19:35 </t>
  </si>
  <si>
    <t>2444587.7516 </t>
  </si>
  <si>
    <t> 14.12.1980 06:02 </t>
  </si>
  <si>
    <t> 0.0065 </t>
  </si>
  <si>
    <t>IBVS 1938 </t>
  </si>
  <si>
    <t>2446038.614 </t>
  </si>
  <si>
    <t> 04.12.1984 02:44 </t>
  </si>
  <si>
    <t>2446113.370 </t>
  </si>
  <si>
    <t> 16.02.1985 20:52 </t>
  </si>
  <si>
    <t> I.Middlemist </t>
  </si>
  <si>
    <t>2446113.373 </t>
  </si>
  <si>
    <t> 16.02.1985 20:57 </t>
  </si>
  <si>
    <t>2446437.334 </t>
  </si>
  <si>
    <t> 06.01.1986 20:00 </t>
  </si>
  <si>
    <t>2446473.328 </t>
  </si>
  <si>
    <t> 11.02.1986 19:52 </t>
  </si>
  <si>
    <t>2446484.390 </t>
  </si>
  <si>
    <t> 22.02.1986 21:21 </t>
  </si>
  <si>
    <t>2449374.983 </t>
  </si>
  <si>
    <t> 22.01.1994 11:35 </t>
  </si>
  <si>
    <t> -0.079 </t>
  </si>
  <si>
    <t> K.Hirosawa </t>
  </si>
  <si>
    <t>2449374.985 </t>
  </si>
  <si>
    <t> 22.01.1994 11:38 </t>
  </si>
  <si>
    <t> -0.077 </t>
  </si>
  <si>
    <t> Y.Sekino </t>
  </si>
  <si>
    <t>2449599.254 </t>
  </si>
  <si>
    <t> 03.09.1994 18:05 </t>
  </si>
  <si>
    <t> -0.084 </t>
  </si>
  <si>
    <t> M.Yamada </t>
  </si>
  <si>
    <t>2449696.16 </t>
  </si>
  <si>
    <t> 09.12.1994 15:50 </t>
  </si>
  <si>
    <t> -0.09 </t>
  </si>
  <si>
    <t>2449710.005 </t>
  </si>
  <si>
    <t> 23.12.1994 12:07 </t>
  </si>
  <si>
    <t> R.Naito </t>
  </si>
  <si>
    <t>2449726.6167 </t>
  </si>
  <si>
    <t> 09.01.1995 02:48 </t>
  </si>
  <si>
    <t> -0.0873 </t>
  </si>
  <si>
    <t> Z.Treuer et al. </t>
  </si>
  <si>
    <t>2450031.182 </t>
  </si>
  <si>
    <t> 09.11.1995 16:22 </t>
  </si>
  <si>
    <t> -0.094 </t>
  </si>
  <si>
    <t>2450416.035 </t>
  </si>
  <si>
    <t> 28.11.1996 12:50 </t>
  </si>
  <si>
    <t> -0.109 </t>
  </si>
  <si>
    <t> H.Maehara </t>
  </si>
  <si>
    <t>2451130.371 </t>
  </si>
  <si>
    <t> 12.11.1998 20:54 </t>
  </si>
  <si>
    <t> -0.133 </t>
  </si>
  <si>
    <t>2451188.510 </t>
  </si>
  <si>
    <t> 10.01.1999 00:14 </t>
  </si>
  <si>
    <t> K.Tikkanen </t>
  </si>
  <si>
    <t>2451202.356 </t>
  </si>
  <si>
    <t> 23.01.1999 20:32 </t>
  </si>
  <si>
    <t>2451238.352 </t>
  </si>
  <si>
    <t> 28.02.1999 20:26 </t>
  </si>
  <si>
    <t>2451238.355 </t>
  </si>
  <si>
    <t> 28.02.1999 20:31 </t>
  </si>
  <si>
    <t>2451509.6869 </t>
  </si>
  <si>
    <t> 27.11.1999 04:29 </t>
  </si>
  <si>
    <t> -0.1472 </t>
  </si>
  <si>
    <t> R.H.Nelson </t>
  </si>
  <si>
    <t>IBVS 4840 </t>
  </si>
  <si>
    <t>2451609.364 </t>
  </si>
  <si>
    <t> 05.03.2000 20:44 </t>
  </si>
  <si>
    <t>2451811.484 </t>
  </si>
  <si>
    <t> 23.09.2000 23:36 </t>
  </si>
  <si>
    <t> -0.153 </t>
  </si>
  <si>
    <t>2451930.5387 </t>
  </si>
  <si>
    <t> 21.01.2001 00:55 </t>
  </si>
  <si>
    <t> -0.1584 </t>
  </si>
  <si>
    <t>2452171.421 </t>
  </si>
  <si>
    <t> 18.09.2001 22:06 </t>
  </si>
  <si>
    <t> -0.165 </t>
  </si>
  <si>
    <t>2452196.347 </t>
  </si>
  <si>
    <t> 13.10.2001 20:19 </t>
  </si>
  <si>
    <t> -0.158 </t>
  </si>
  <si>
    <t>2452224.030 </t>
  </si>
  <si>
    <t> 10.11.2001 12:43 </t>
  </si>
  <si>
    <t> -0.164 </t>
  </si>
  <si>
    <t> Hirosawa </t>
  </si>
  <si>
    <t>2452265.562 </t>
  </si>
  <si>
    <t> 22.12.2001 01:29 </t>
  </si>
  <si>
    <t>2452279.402 </t>
  </si>
  <si>
    <t> 04.01.2002 21:38 </t>
  </si>
  <si>
    <t> -0.168 </t>
  </si>
  <si>
    <t>2452287.709 </t>
  </si>
  <si>
    <t> 13.01.2002 05:00 </t>
  </si>
  <si>
    <t>2452290.485 </t>
  </si>
  <si>
    <t> 15.01.2002 23:38 </t>
  </si>
  <si>
    <t> -0.161 </t>
  </si>
  <si>
    <t>2452312.628 </t>
  </si>
  <si>
    <t> 07.02.2002 03:04 </t>
  </si>
  <si>
    <t>2452636.572 </t>
  </si>
  <si>
    <t> 28.12.2002 01:43 </t>
  </si>
  <si>
    <t> -0.178 </t>
  </si>
  <si>
    <t> G.Chaple </t>
  </si>
  <si>
    <t>2452916.2188 </t>
  </si>
  <si>
    <t> 03.10.2003 17:15 </t>
  </si>
  <si>
    <t> -0.1838 </t>
  </si>
  <si>
    <t> Nakajima </t>
  </si>
  <si>
    <t>2453314.9196 </t>
  </si>
  <si>
    <t> 05.11.2004 10:04 </t>
  </si>
  <si>
    <t> -0.1953 </t>
  </si>
  <si>
    <t>2453353.6804 </t>
  </si>
  <si>
    <t> 14.12.2004 04:19 </t>
  </si>
  <si>
    <t> -0.1982 </t>
  </si>
  <si>
    <t>2453414.5923 </t>
  </si>
  <si>
    <t> 13.02.2005 02:12 </t>
  </si>
  <si>
    <t>2792</t>
  </si>
  <si>
    <t> -0.2007 </t>
  </si>
  <si>
    <t>2453683.161 </t>
  </si>
  <si>
    <t> 08.11.2005 15:51 </t>
  </si>
  <si>
    <t>2889</t>
  </si>
  <si>
    <t> -0.209 </t>
  </si>
  <si>
    <t>2453699.773 </t>
  </si>
  <si>
    <t> 25.11.2005 06:33 </t>
  </si>
  <si>
    <t>2895</t>
  </si>
  <si>
    <t> -0.210 </t>
  </si>
  <si>
    <t>2453708.0798 </t>
  </si>
  <si>
    <t> 03.12.2005 13:54 </t>
  </si>
  <si>
    <t>2898</t>
  </si>
  <si>
    <t> -0.2098 </t>
  </si>
  <si>
    <t>2453741.3048 </t>
  </si>
  <si>
    <t> 05.01.2006 19:18 </t>
  </si>
  <si>
    <t>2910</t>
  </si>
  <si>
    <t> -0.2108 </t>
  </si>
  <si>
    <t> R.Papini </t>
  </si>
  <si>
    <t>2453774.531 </t>
  </si>
  <si>
    <t> 08.02.2006 00:44 </t>
  </si>
  <si>
    <t>2922</t>
  </si>
  <si>
    <t>2453785.604 </t>
  </si>
  <si>
    <t> 19.02.2006 02:29 </t>
  </si>
  <si>
    <t>2926</t>
  </si>
  <si>
    <t> -0.213 </t>
  </si>
  <si>
    <t>2453785.6047 </t>
  </si>
  <si>
    <t> 19.02.2006 02:30 </t>
  </si>
  <si>
    <t> -0.2123 </t>
  </si>
  <si>
    <t>2454023.7186 </t>
  </si>
  <si>
    <t> 15.10.2006 05:14 </t>
  </si>
  <si>
    <t>3012</t>
  </si>
  <si>
    <t> -0.2182 </t>
  </si>
  <si>
    <t>2454087.399 </t>
  </si>
  <si>
    <t> 17.12.2006 21:34 </t>
  </si>
  <si>
    <t>3035</t>
  </si>
  <si>
    <t> -0.221 </t>
  </si>
  <si>
    <t> F.Gobet </t>
  </si>
  <si>
    <t>2454120.623 </t>
  </si>
  <si>
    <t> 20.01.2007 02:57 </t>
  </si>
  <si>
    <t>3047</t>
  </si>
  <si>
    <t> -0.223 </t>
  </si>
  <si>
    <t>2454427.934 </t>
  </si>
  <si>
    <t> 23.11.2007 10:24 </t>
  </si>
  <si>
    <t>3158</t>
  </si>
  <si>
    <t> -0.253 </t>
  </si>
  <si>
    <t>2454870.973 </t>
  </si>
  <si>
    <t> 08.02.2009 11:21 </t>
  </si>
  <si>
    <t>3318</t>
  </si>
  <si>
    <t> -0.228 </t>
  </si>
  <si>
    <t>2455142.313 </t>
  </si>
  <si>
    <t> 06.11.2009 19:30 </t>
  </si>
  <si>
    <t>3416</t>
  </si>
  <si>
    <t> -0.233 </t>
  </si>
  <si>
    <t>2455225.3768 </t>
  </si>
  <si>
    <t> 28.01.2010 21:02 </t>
  </si>
  <si>
    <t>3446</t>
  </si>
  <si>
    <t> -0.2347 </t>
  </si>
  <si>
    <t> F.Marchi </t>
  </si>
  <si>
    <t>2455859.4280 </t>
  </si>
  <si>
    <t> 24.10.2011 22:16 </t>
  </si>
  <si>
    <t>3675</t>
  </si>
  <si>
    <t> -0.2468 </t>
  </si>
  <si>
    <t> P.Frank </t>
  </si>
  <si>
    <t>2455917.573 </t>
  </si>
  <si>
    <t> 22.12.2011 01:45 </t>
  </si>
  <si>
    <t>3696</t>
  </si>
  <si>
    <t> -0.247 </t>
  </si>
  <si>
    <t>2456188.9137 </t>
  </si>
  <si>
    <t> 18.09.2012 09:55 </t>
  </si>
  <si>
    <t>3794</t>
  </si>
  <si>
    <t> -0.2526 </t>
  </si>
  <si>
    <t> R.Sabo </t>
  </si>
  <si>
    <t>2456573.7756 </t>
  </si>
  <si>
    <t> 08.10.2013 06:36 </t>
  </si>
  <si>
    <t>3933</t>
  </si>
  <si>
    <t> -0.2588 </t>
  </si>
  <si>
    <t> B.Manske </t>
  </si>
  <si>
    <t>JAVSO 49, 108</t>
  </si>
  <si>
    <t>JAVSO, 50, 133</t>
  </si>
  <si>
    <t>JAAVSO, 50, 255</t>
  </si>
  <si>
    <t>JAAVSO 51, 134</t>
  </si>
  <si>
    <t>03/12/1887</t>
  </si>
  <si>
    <t>19/02/1891</t>
  </si>
  <si>
    <t>07/03/1891</t>
  </si>
  <si>
    <t>12/12/1891</t>
  </si>
  <si>
    <t>04/01/1896</t>
  </si>
  <si>
    <t>14/05/1899</t>
  </si>
  <si>
    <t>16/12/1899</t>
  </si>
  <si>
    <t>JAAVSO52#1</t>
  </si>
  <si>
    <t xml:space="preserve">Mag </t>
  </si>
  <si>
    <t>Next ToM-P</t>
  </si>
  <si>
    <t>Next ToM-S</t>
  </si>
  <si>
    <t>7.98-11.59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</si>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</sst>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E+00"/>
    <numFmt numFmtId="166" formatCode="m/d/yyyy\ h:mm"/>
    <numFmt numFmtId="167" formatCode="dd/mm/yyyy"/>
    <numFmt numFmtId="168" formatCode="0.00000"/>
  </numFmts>
  <fonts count="2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5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18" fillId="0" borderId="0" xfId="0" applyFont="1" applyAlignment="1"/>
    <xf numFmtId="0" fontId="17" fillId="0" borderId="1" xfId="0" applyFont="1" applyBorder="1">
      <alignment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top"/>
    </xf>
    <xf numFmtId="0" fontId="19" fillId="0" borderId="0" xfId="0" applyFont="1" applyAlignme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>
      <alignment vertical="top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>
      <alignment vertical="top"/>
    </xf>
    <xf numFmtId="0" fontId="0" fillId="0" borderId="15" xfId="0" applyBorder="1" applyAlignment="1">
      <alignment horizontal="center"/>
    </xf>
    <xf numFmtId="0" fontId="0" fillId="0" borderId="11" xfId="0" applyBorder="1">
      <alignment vertical="top"/>
    </xf>
    <xf numFmtId="0" fontId="23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8" fillId="3" borderId="22" xfId="0" applyFont="1" applyFill="1" applyBorder="1" applyAlignment="1">
      <alignment horizontal="left" vertical="top" wrapText="1" indent="1"/>
    </xf>
    <xf numFmtId="0" fontId="18" fillId="3" borderId="22" xfId="0" applyFont="1" applyFill="1" applyBorder="1" applyAlignment="1">
      <alignment horizontal="center" vertical="top" wrapText="1"/>
    </xf>
    <xf numFmtId="0" fontId="18" fillId="3" borderId="22" xfId="0" applyFont="1" applyFill="1" applyBorder="1" applyAlignment="1">
      <alignment horizontal="right" vertical="top" wrapText="1"/>
    </xf>
    <xf numFmtId="0" fontId="23" fillId="3" borderId="22" xfId="5" applyNumberFormat="1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7" fontId="18" fillId="0" borderId="0" xfId="0" applyNumberFormat="1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167" fontId="18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8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0" fillId="0" borderId="23" xfId="0" applyBorder="1" applyAlignment="1">
      <alignment vertical="center"/>
    </xf>
    <xf numFmtId="0" fontId="26" fillId="0" borderId="26" xfId="0" applyFont="1" applyBorder="1" applyAlignment="1">
      <alignment horizontal="right" vertical="center"/>
    </xf>
    <xf numFmtId="0" fontId="26" fillId="0" borderId="28" xfId="0" applyFont="1" applyBorder="1" applyAlignment="1">
      <alignment horizontal="right" vertical="center"/>
    </xf>
    <xf numFmtId="0" fontId="0" fillId="4" borderId="24" xfId="0" applyFill="1" applyBorder="1" applyAlignment="1">
      <alignment horizontal="right" vertical="center"/>
    </xf>
    <xf numFmtId="0" fontId="0" fillId="4" borderId="25" xfId="0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22" fontId="27" fillId="0" borderId="27" xfId="0" applyNumberFormat="1" applyFont="1" applyBorder="1" applyAlignment="1">
      <alignment horizontal="right" vertical="center"/>
    </xf>
    <xf numFmtId="22" fontId="27" fillId="0" borderId="29" xfId="0" applyNumberFormat="1" applyFont="1" applyBorder="1" applyAlignment="1">
      <alignment horizontal="right" vertical="center"/>
    </xf>
    <xf numFmtId="0" fontId="25" fillId="0" borderId="0" xfId="0" applyFont="1" applyAlignment="1" applyProtection="1">
      <alignment horizontal="center"/>
      <protection locked="0"/>
    </xf>
    <xf numFmtId="168" fontId="25" fillId="0" borderId="0" xfId="0" applyNumberFormat="1" applyFont="1" applyAlignment="1" applyProtection="1">
      <alignment horizontal="left"/>
      <protection locked="0"/>
    </xf>
    <xf numFmtId="168" fontId="25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6672085617730737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1182034198387"/>
          <c:y val="0.15862920920373913"/>
          <c:w val="0.83303918371150354"/>
          <c:h val="0.637983059688516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1'!$H$21:$H$1200</c:f>
              <c:numCache>
                <c:formatCode>General</c:formatCode>
                <c:ptCount val="1180"/>
                <c:pt idx="0">
                  <c:v>-0.50368400000115798</c:v>
                </c:pt>
                <c:pt idx="1">
                  <c:v>-0.48221280000507249</c:v>
                </c:pt>
                <c:pt idx="2">
                  <c:v>-0.48297500000444415</c:v>
                </c:pt>
                <c:pt idx="3">
                  <c:v>-0.4901387000008981</c:v>
                </c:pt>
                <c:pt idx="4">
                  <c:v>-0.48556190000272181</c:v>
                </c:pt>
                <c:pt idx="5">
                  <c:v>-0.44817100000364007</c:v>
                </c:pt>
                <c:pt idx="7">
                  <c:v>-0.41953300000022864</c:v>
                </c:pt>
                <c:pt idx="8">
                  <c:v>-0.41574860000218905</c:v>
                </c:pt>
                <c:pt idx="9">
                  <c:v>-0.39007290000517969</c:v>
                </c:pt>
                <c:pt idx="10">
                  <c:v>-0.38426500000059605</c:v>
                </c:pt>
                <c:pt idx="11">
                  <c:v>-0.38239720000274247</c:v>
                </c:pt>
                <c:pt idx="12">
                  <c:v>-0.38357200000609737</c:v>
                </c:pt>
                <c:pt idx="13">
                  <c:v>-0.35808530000213068</c:v>
                </c:pt>
                <c:pt idx="15">
                  <c:v>-0.3582600999980059</c:v>
                </c:pt>
                <c:pt idx="16">
                  <c:v>-0.36919710000074701</c:v>
                </c:pt>
                <c:pt idx="17">
                  <c:v>-0.35919710000234772</c:v>
                </c:pt>
                <c:pt idx="18">
                  <c:v>-0.35875300000043353</c:v>
                </c:pt>
                <c:pt idx="19">
                  <c:v>-0.35654670000076294</c:v>
                </c:pt>
                <c:pt idx="20">
                  <c:v>-0.36669000000256347</c:v>
                </c:pt>
                <c:pt idx="21">
                  <c:v>-0.353690000003553</c:v>
                </c:pt>
                <c:pt idx="22">
                  <c:v>-0.35032619999765302</c:v>
                </c:pt>
                <c:pt idx="23">
                  <c:v>-0.3301199000015913</c:v>
                </c:pt>
                <c:pt idx="24">
                  <c:v>-0.37550100000225939</c:v>
                </c:pt>
                <c:pt idx="25">
                  <c:v>-0.35367580000092858</c:v>
                </c:pt>
                <c:pt idx="26">
                  <c:v>-0.36412300000301911</c:v>
                </c:pt>
                <c:pt idx="27">
                  <c:v>-0.34799700000075973</c:v>
                </c:pt>
                <c:pt idx="28">
                  <c:v>-0.35187100000621285</c:v>
                </c:pt>
                <c:pt idx="29">
                  <c:v>-0.34053870000570896</c:v>
                </c:pt>
                <c:pt idx="30">
                  <c:v>-0.33450720000109868</c:v>
                </c:pt>
                <c:pt idx="31">
                  <c:v>-0.33382530000017141</c:v>
                </c:pt>
                <c:pt idx="32">
                  <c:v>-0.33347880000292207</c:v>
                </c:pt>
                <c:pt idx="33">
                  <c:v>-0.32794020000073942</c:v>
                </c:pt>
                <c:pt idx="34">
                  <c:v>-0.32273390000409563</c:v>
                </c:pt>
                <c:pt idx="35">
                  <c:v>-0.32308350000312203</c:v>
                </c:pt>
                <c:pt idx="36">
                  <c:v>-0.32825830000001588</c:v>
                </c:pt>
                <c:pt idx="37">
                  <c:v>-0.31938740000623511</c:v>
                </c:pt>
                <c:pt idx="38">
                  <c:v>-0.30880310000429745</c:v>
                </c:pt>
                <c:pt idx="39">
                  <c:v>-0.31277160000172444</c:v>
                </c:pt>
                <c:pt idx="40">
                  <c:v>-0.31112120000398136</c:v>
                </c:pt>
                <c:pt idx="41">
                  <c:v>-0.30847080000603455</c:v>
                </c:pt>
                <c:pt idx="42">
                  <c:v>-0.31193220000568544</c:v>
                </c:pt>
                <c:pt idx="43">
                  <c:v>-0.30172590000438504</c:v>
                </c:pt>
                <c:pt idx="44">
                  <c:v>-0.29904400000305031</c:v>
                </c:pt>
                <c:pt idx="45">
                  <c:v>-0.30874320000293665</c:v>
                </c:pt>
                <c:pt idx="46">
                  <c:v>-0.30571170000257553</c:v>
                </c:pt>
                <c:pt idx="47">
                  <c:v>-0.29972900000211666</c:v>
                </c:pt>
                <c:pt idx="48">
                  <c:v>-0.30066600000282051</c:v>
                </c:pt>
                <c:pt idx="49">
                  <c:v>-0.29815890000463696</c:v>
                </c:pt>
                <c:pt idx="50">
                  <c:v>-0.29633370000010473</c:v>
                </c:pt>
                <c:pt idx="51">
                  <c:v>-0.29346280000027036</c:v>
                </c:pt>
                <c:pt idx="52">
                  <c:v>-0.2872250000036729</c:v>
                </c:pt>
                <c:pt idx="53">
                  <c:v>-0.27948319999995874</c:v>
                </c:pt>
                <c:pt idx="54">
                  <c:v>-0.27127690000270377</c:v>
                </c:pt>
                <c:pt idx="55">
                  <c:v>-0.28383280000343802</c:v>
                </c:pt>
                <c:pt idx="56">
                  <c:v>-0.28143750000162981</c:v>
                </c:pt>
                <c:pt idx="57">
                  <c:v>-0.28043750000142609</c:v>
                </c:pt>
                <c:pt idx="58">
                  <c:v>-0.27661230000012438</c:v>
                </c:pt>
                <c:pt idx="59">
                  <c:v>-0.27020280000579078</c:v>
                </c:pt>
                <c:pt idx="60">
                  <c:v>-0.27655240000603953</c:v>
                </c:pt>
                <c:pt idx="61">
                  <c:v>-0.26334610000412795</c:v>
                </c:pt>
                <c:pt idx="62">
                  <c:v>-0.2685209000010218</c:v>
                </c:pt>
                <c:pt idx="63">
                  <c:v>-0.26598230000308831</c:v>
                </c:pt>
                <c:pt idx="64">
                  <c:v>-0.27236340000308701</c:v>
                </c:pt>
                <c:pt idx="65">
                  <c:v>-0.26471300000412157</c:v>
                </c:pt>
                <c:pt idx="66">
                  <c:v>-0.26030040000114241</c:v>
                </c:pt>
                <c:pt idx="67">
                  <c:v>-0.25687670000115759</c:v>
                </c:pt>
                <c:pt idx="68">
                  <c:v>-0.25083100000119884</c:v>
                </c:pt>
                <c:pt idx="69">
                  <c:v>-0.24532390000604209</c:v>
                </c:pt>
                <c:pt idx="70">
                  <c:v>-0.23119299999962095</c:v>
                </c:pt>
                <c:pt idx="71">
                  <c:v>-0.22665440000128001</c:v>
                </c:pt>
                <c:pt idx="72">
                  <c:v>-0.22373779999907129</c:v>
                </c:pt>
                <c:pt idx="73">
                  <c:v>-0.21666370000093593</c:v>
                </c:pt>
                <c:pt idx="74">
                  <c:v>-0.21463219999714056</c:v>
                </c:pt>
                <c:pt idx="75">
                  <c:v>-0.21580700000413344</c:v>
                </c:pt>
                <c:pt idx="76">
                  <c:v>-0.21898180000061984</c:v>
                </c:pt>
                <c:pt idx="77">
                  <c:v>-0.20977549999952316</c:v>
                </c:pt>
                <c:pt idx="78">
                  <c:v>-0.2048447000051965</c:v>
                </c:pt>
                <c:pt idx="79">
                  <c:v>-0.20498800000132178</c:v>
                </c:pt>
                <c:pt idx="80">
                  <c:v>-0.20579900000302587</c:v>
                </c:pt>
                <c:pt idx="81">
                  <c:v>-0.19773600000553415</c:v>
                </c:pt>
                <c:pt idx="82">
                  <c:v>-0.20311710000169114</c:v>
                </c:pt>
                <c:pt idx="83">
                  <c:v>-0.20957850000195322</c:v>
                </c:pt>
                <c:pt idx="84">
                  <c:v>-0.20172180000372464</c:v>
                </c:pt>
                <c:pt idx="85">
                  <c:v>-0.19594850000066799</c:v>
                </c:pt>
                <c:pt idx="86">
                  <c:v>-0.1954414000028919</c:v>
                </c:pt>
                <c:pt idx="87">
                  <c:v>-0.19461620000220137</c:v>
                </c:pt>
                <c:pt idx="88">
                  <c:v>-0.19098620000295341</c:v>
                </c:pt>
                <c:pt idx="89">
                  <c:v>-0.19212950000292039</c:v>
                </c:pt>
                <c:pt idx="90">
                  <c:v>-0.18794050000360585</c:v>
                </c:pt>
                <c:pt idx="91">
                  <c:v>-0.18908379999993485</c:v>
                </c:pt>
                <c:pt idx="92">
                  <c:v>-0.18365700000504148</c:v>
                </c:pt>
                <c:pt idx="93">
                  <c:v>-0.18531050000092364</c:v>
                </c:pt>
                <c:pt idx="94">
                  <c:v>-0.18312150000201655</c:v>
                </c:pt>
                <c:pt idx="95">
                  <c:v>-0.18212150000181282</c:v>
                </c:pt>
                <c:pt idx="96">
                  <c:v>-0.17812150000099791</c:v>
                </c:pt>
                <c:pt idx="97">
                  <c:v>-0.18429630000173347</c:v>
                </c:pt>
                <c:pt idx="98">
                  <c:v>-0.18129630000112229</c:v>
                </c:pt>
                <c:pt idx="99">
                  <c:v>-0.1854711000014504</c:v>
                </c:pt>
                <c:pt idx="100">
                  <c:v>-0.18226480000521406</c:v>
                </c:pt>
                <c:pt idx="101">
                  <c:v>-0.183439600001293</c:v>
                </c:pt>
                <c:pt idx="102">
                  <c:v>-0.17506159999902593</c:v>
                </c:pt>
                <c:pt idx="103">
                  <c:v>-0.18004740000105812</c:v>
                </c:pt>
                <c:pt idx="104">
                  <c:v>-0.18084110000199871</c:v>
                </c:pt>
                <c:pt idx="105">
                  <c:v>-0.17941740000242135</c:v>
                </c:pt>
                <c:pt idx="106">
                  <c:v>-0.18208510000113165</c:v>
                </c:pt>
                <c:pt idx="107">
                  <c:v>-0.18108510000092792</c:v>
                </c:pt>
                <c:pt idx="108">
                  <c:v>-0.18087880000166479</c:v>
                </c:pt>
                <c:pt idx="109">
                  <c:v>-0.17757800000254065</c:v>
                </c:pt>
                <c:pt idx="110">
                  <c:v>-0.1763716999994358</c:v>
                </c:pt>
                <c:pt idx="112">
                  <c:v>-0.19148350000250502</c:v>
                </c:pt>
                <c:pt idx="113">
                  <c:v>-0.17894490000253427</c:v>
                </c:pt>
                <c:pt idx="114">
                  <c:v>-0.17918890000146348</c:v>
                </c:pt>
                <c:pt idx="115">
                  <c:v>-0.17195419999916339</c:v>
                </c:pt>
                <c:pt idx="116">
                  <c:v>-0.17262810000102036</c:v>
                </c:pt>
                <c:pt idx="117">
                  <c:v>-0.16805800000292948</c:v>
                </c:pt>
                <c:pt idx="118">
                  <c:v>-0.17386900000201422</c:v>
                </c:pt>
                <c:pt idx="119">
                  <c:v>-0.16815870000209543</c:v>
                </c:pt>
                <c:pt idx="120">
                  <c:v>-0.16747680000116816</c:v>
                </c:pt>
                <c:pt idx="121">
                  <c:v>-0.1674453000050562</c:v>
                </c:pt>
                <c:pt idx="122">
                  <c:v>-0.16194439999890164</c:v>
                </c:pt>
                <c:pt idx="123">
                  <c:v>-0.15840580000440241</c:v>
                </c:pt>
                <c:pt idx="124">
                  <c:v>-0.16037739999956102</c:v>
                </c:pt>
                <c:pt idx="125">
                  <c:v>-0.15737739999894984</c:v>
                </c:pt>
                <c:pt idx="126">
                  <c:v>-0.15534590000243043</c:v>
                </c:pt>
                <c:pt idx="127">
                  <c:v>-0.15752070000235108</c:v>
                </c:pt>
                <c:pt idx="128">
                  <c:v>-0.15752070000235108</c:v>
                </c:pt>
                <c:pt idx="129">
                  <c:v>-0.15266400000473368</c:v>
                </c:pt>
                <c:pt idx="130">
                  <c:v>-0.15483880000465433</c:v>
                </c:pt>
                <c:pt idx="131">
                  <c:v>-0.15115690000311588</c:v>
                </c:pt>
                <c:pt idx="132">
                  <c:v>-0.15795060000164085</c:v>
                </c:pt>
                <c:pt idx="133">
                  <c:v>-0.15230020000308286</c:v>
                </c:pt>
                <c:pt idx="134">
                  <c:v>-0.15547500000320724</c:v>
                </c:pt>
                <c:pt idx="135">
                  <c:v>-0.15926870000112103</c:v>
                </c:pt>
                <c:pt idx="136">
                  <c:v>-0.14979310000126134</c:v>
                </c:pt>
                <c:pt idx="137">
                  <c:v>-0.15558990000135964</c:v>
                </c:pt>
                <c:pt idx="138">
                  <c:v>-0.15373320000435342</c:v>
                </c:pt>
                <c:pt idx="139">
                  <c:v>-0.15373320000435342</c:v>
                </c:pt>
                <c:pt idx="140">
                  <c:v>-0.15490800000407035</c:v>
                </c:pt>
                <c:pt idx="141">
                  <c:v>-0.14805130000240752</c:v>
                </c:pt>
                <c:pt idx="142">
                  <c:v>-0.15098830000351882</c:v>
                </c:pt>
                <c:pt idx="143">
                  <c:v>-0.15116310000303201</c:v>
                </c:pt>
                <c:pt idx="144">
                  <c:v>-0.15254420000201208</c:v>
                </c:pt>
                <c:pt idx="145">
                  <c:v>-0.15154420000180835</c:v>
                </c:pt>
                <c:pt idx="146">
                  <c:v>-0.15233789999911096</c:v>
                </c:pt>
                <c:pt idx="147">
                  <c:v>-0.15233789999911096</c:v>
                </c:pt>
                <c:pt idx="148">
                  <c:v>-0.15133789999890723</c:v>
                </c:pt>
                <c:pt idx="149">
                  <c:v>-0.15351269999882788</c:v>
                </c:pt>
                <c:pt idx="150">
                  <c:v>-0.152306400002999</c:v>
                </c:pt>
                <c:pt idx="151">
                  <c:v>-0.15565600000263657</c:v>
                </c:pt>
                <c:pt idx="152">
                  <c:v>-0.15262450000227545</c:v>
                </c:pt>
                <c:pt idx="153">
                  <c:v>-0.15262450000227545</c:v>
                </c:pt>
                <c:pt idx="154">
                  <c:v>-0.15379930000199238</c:v>
                </c:pt>
                <c:pt idx="155">
                  <c:v>-0.15397410000514355</c:v>
                </c:pt>
                <c:pt idx="156">
                  <c:v>-0.13976779999939026</c:v>
                </c:pt>
                <c:pt idx="157">
                  <c:v>-0.15994259999934002</c:v>
                </c:pt>
                <c:pt idx="158">
                  <c:v>-0.15311740000106511</c:v>
                </c:pt>
                <c:pt idx="159">
                  <c:v>-0.14508590000332333</c:v>
                </c:pt>
                <c:pt idx="160">
                  <c:v>-0.14755040000090958</c:v>
                </c:pt>
                <c:pt idx="161">
                  <c:v>-0.15050470000278438</c:v>
                </c:pt>
                <c:pt idx="162">
                  <c:v>-0.14552200000252924</c:v>
                </c:pt>
                <c:pt idx="163">
                  <c:v>-0.1465881000040099</c:v>
                </c:pt>
                <c:pt idx="164">
                  <c:v>-0.14752510000107577</c:v>
                </c:pt>
                <c:pt idx="165">
                  <c:v>-0.14990620000025956</c:v>
                </c:pt>
                <c:pt idx="166">
                  <c:v>-0.13790620000145282</c:v>
                </c:pt>
                <c:pt idx="167">
                  <c:v>-0.15708100000119884</c:v>
                </c:pt>
                <c:pt idx="168">
                  <c:v>-0.14608099999895785</c:v>
                </c:pt>
                <c:pt idx="169">
                  <c:v>-0.14687469999989844</c:v>
                </c:pt>
                <c:pt idx="170">
                  <c:v>-0.15084320000096341</c:v>
                </c:pt>
                <c:pt idx="171">
                  <c:v>-0.13684320000174921</c:v>
                </c:pt>
                <c:pt idx="172">
                  <c:v>-0.14622430000235909</c:v>
                </c:pt>
                <c:pt idx="173">
                  <c:v>-0.1481928000030166</c:v>
                </c:pt>
                <c:pt idx="174">
                  <c:v>-0.14336760000514914</c:v>
                </c:pt>
                <c:pt idx="175">
                  <c:v>-0.14036760000453796</c:v>
                </c:pt>
                <c:pt idx="176">
                  <c:v>-0.14771720000135247</c:v>
                </c:pt>
                <c:pt idx="177">
                  <c:v>-0.14451090000147815</c:v>
                </c:pt>
                <c:pt idx="179">
                  <c:v>-0.13686050000251271</c:v>
                </c:pt>
                <c:pt idx="180">
                  <c:v>-0.14482900000439258</c:v>
                </c:pt>
                <c:pt idx="181">
                  <c:v>-0.14630770000076154</c:v>
                </c:pt>
                <c:pt idx="182">
                  <c:v>-0.14445100000375533</c:v>
                </c:pt>
                <c:pt idx="183">
                  <c:v>-0.14180680000208667</c:v>
                </c:pt>
                <c:pt idx="184">
                  <c:v>-0.14080680000188295</c:v>
                </c:pt>
                <c:pt idx="185">
                  <c:v>-0.14098160000139615</c:v>
                </c:pt>
                <c:pt idx="186">
                  <c:v>-0.13895010000487673</c:v>
                </c:pt>
                <c:pt idx="187">
                  <c:v>-0.13750600000275881</c:v>
                </c:pt>
                <c:pt idx="188">
                  <c:v>-0.14144300000043586</c:v>
                </c:pt>
                <c:pt idx="189">
                  <c:v>-0.1414115000043239</c:v>
                </c:pt>
                <c:pt idx="190">
                  <c:v>-0.13981300000159536</c:v>
                </c:pt>
                <c:pt idx="191">
                  <c:v>-0.14016260000062175</c:v>
                </c:pt>
                <c:pt idx="192">
                  <c:v>-0.13913110000066808</c:v>
                </c:pt>
                <c:pt idx="193">
                  <c:v>-0.13930590000381926</c:v>
                </c:pt>
                <c:pt idx="194">
                  <c:v>-0.14127440000447677</c:v>
                </c:pt>
                <c:pt idx="195">
                  <c:v>-0.14027440000427305</c:v>
                </c:pt>
                <c:pt idx="196">
                  <c:v>-0.14641770000162069</c:v>
                </c:pt>
                <c:pt idx="197">
                  <c:v>-0.13979879999897094</c:v>
                </c:pt>
                <c:pt idx="198">
                  <c:v>-0.1437673000000359</c:v>
                </c:pt>
                <c:pt idx="199">
                  <c:v>-0.1409421000025759</c:v>
                </c:pt>
                <c:pt idx="200">
                  <c:v>-0.1394350000009581</c:v>
                </c:pt>
                <c:pt idx="201">
                  <c:v>-0.14660980000189738</c:v>
                </c:pt>
                <c:pt idx="202">
                  <c:v>-0.13840350000100443</c:v>
                </c:pt>
                <c:pt idx="203">
                  <c:v>-0.13957830000072136</c:v>
                </c:pt>
                <c:pt idx="204">
                  <c:v>-0.13480500000150641</c:v>
                </c:pt>
                <c:pt idx="205">
                  <c:v>-0.13229789999968489</c:v>
                </c:pt>
                <c:pt idx="206">
                  <c:v>-0.1354412000036973</c:v>
                </c:pt>
                <c:pt idx="207">
                  <c:v>-0.12672780000139028</c:v>
                </c:pt>
                <c:pt idx="208">
                  <c:v>-0.13342700000430341</c:v>
                </c:pt>
                <c:pt idx="209">
                  <c:v>-0.12766790000387118</c:v>
                </c:pt>
                <c:pt idx="210">
                  <c:v>-0.1328112000010151</c:v>
                </c:pt>
                <c:pt idx="211">
                  <c:v>-0.12798600000314764</c:v>
                </c:pt>
                <c:pt idx="212">
                  <c:v>-0.13333560000319267</c:v>
                </c:pt>
                <c:pt idx="213">
                  <c:v>-0.1321293000037258</c:v>
                </c:pt>
                <c:pt idx="214">
                  <c:v>-0.12830410000242409</c:v>
                </c:pt>
                <c:pt idx="215">
                  <c:v>-0.13176550000207499</c:v>
                </c:pt>
                <c:pt idx="216">
                  <c:v>-0.12714660000347067</c:v>
                </c:pt>
                <c:pt idx="217">
                  <c:v>-0.12473710000267602</c:v>
                </c:pt>
                <c:pt idx="218">
                  <c:v>-0.12740480000138632</c:v>
                </c:pt>
                <c:pt idx="219">
                  <c:v>-0.12634180000168271</c:v>
                </c:pt>
                <c:pt idx="220">
                  <c:v>-0.12665990000095917</c:v>
                </c:pt>
                <c:pt idx="221">
                  <c:v>-0.12583470000390662</c:v>
                </c:pt>
                <c:pt idx="222">
                  <c:v>-0.12780320000092615</c:v>
                </c:pt>
                <c:pt idx="223">
                  <c:v>-0.12512130000322941</c:v>
                </c:pt>
                <c:pt idx="224">
                  <c:v>-0.12629610000294633</c:v>
                </c:pt>
                <c:pt idx="225">
                  <c:v>-0.12519050000264542</c:v>
                </c:pt>
                <c:pt idx="226">
                  <c:v>-0.12498420000338228</c:v>
                </c:pt>
                <c:pt idx="227">
                  <c:v>-0.12376680000306806</c:v>
                </c:pt>
                <c:pt idx="228">
                  <c:v>-0.12440300000162097</c:v>
                </c:pt>
                <c:pt idx="229">
                  <c:v>-0.12419669999871985</c:v>
                </c:pt>
                <c:pt idx="230">
                  <c:v>-0.12357780000093044</c:v>
                </c:pt>
                <c:pt idx="231">
                  <c:v>-0.12451480000163428</c:v>
                </c:pt>
                <c:pt idx="232">
                  <c:v>-0.12245490000350401</c:v>
                </c:pt>
                <c:pt idx="233">
                  <c:v>-0.11395400000037625</c:v>
                </c:pt>
                <c:pt idx="234">
                  <c:v>-0.1101665000023786</c:v>
                </c:pt>
                <c:pt idx="235">
                  <c:v>-0.10930980000193813</c:v>
                </c:pt>
                <c:pt idx="236">
                  <c:v>-0.10945310000170139</c:v>
                </c:pt>
                <c:pt idx="237">
                  <c:v>-0.10823260000324808</c:v>
                </c:pt>
                <c:pt idx="238">
                  <c:v>-0.10434750000058557</c:v>
                </c:pt>
                <c:pt idx="239">
                  <c:v>-9.8945499998080777E-2</c:v>
                </c:pt>
                <c:pt idx="240">
                  <c:v>-9.8088800001278287E-2</c:v>
                </c:pt>
                <c:pt idx="241">
                  <c:v>-8.8476099997933488E-2</c:v>
                </c:pt>
                <c:pt idx="242">
                  <c:v>-8.7206800002604723E-2</c:v>
                </c:pt>
                <c:pt idx="243">
                  <c:v>-8.6187900000368245E-2</c:v>
                </c:pt>
                <c:pt idx="244">
                  <c:v>-8.2768899999791756E-2</c:v>
                </c:pt>
                <c:pt idx="245">
                  <c:v>-7.7838100005465094E-2</c:v>
                </c:pt>
                <c:pt idx="247">
                  <c:v>-7.8586099996755365E-2</c:v>
                </c:pt>
                <c:pt idx="249">
                  <c:v>-6.7555900001025293E-2</c:v>
                </c:pt>
                <c:pt idx="250">
                  <c:v>-6.6555899997183587E-2</c:v>
                </c:pt>
                <c:pt idx="251">
                  <c:v>-6.056209999951534E-2</c:v>
                </c:pt>
                <c:pt idx="252">
                  <c:v>-6.3023500006238464E-2</c:v>
                </c:pt>
                <c:pt idx="253">
                  <c:v>-6.2691199993423652E-2</c:v>
                </c:pt>
                <c:pt idx="254">
                  <c:v>-6.1152600006607827E-2</c:v>
                </c:pt>
                <c:pt idx="255">
                  <c:v>-6.009269999776734E-2</c:v>
                </c:pt>
                <c:pt idx="256">
                  <c:v>-5.9092700001201592E-2</c:v>
                </c:pt>
                <c:pt idx="257">
                  <c:v>-6.2048600004345644E-2</c:v>
                </c:pt>
                <c:pt idx="258">
                  <c:v>-6.1591900004714262E-2</c:v>
                </c:pt>
                <c:pt idx="259">
                  <c:v>-6.0379300004569814E-2</c:v>
                </c:pt>
                <c:pt idx="260">
                  <c:v>-6.1166700004832819E-2</c:v>
                </c:pt>
                <c:pt idx="261">
                  <c:v>-5.287220000900561E-2</c:v>
                </c:pt>
                <c:pt idx="262">
                  <c:v>-5.813040000066394E-2</c:v>
                </c:pt>
                <c:pt idx="263">
                  <c:v>-5.813040000066394E-2</c:v>
                </c:pt>
                <c:pt idx="264">
                  <c:v>-5.0228000007336959E-2</c:v>
                </c:pt>
                <c:pt idx="266">
                  <c:v>-5.027189999964321E-2</c:v>
                </c:pt>
                <c:pt idx="267">
                  <c:v>-4.5446700001775753E-2</c:v>
                </c:pt>
                <c:pt idx="268">
                  <c:v>-5.0415200006682426E-2</c:v>
                </c:pt>
                <c:pt idx="269">
                  <c:v>-4.9257700004091021E-2</c:v>
                </c:pt>
                <c:pt idx="272">
                  <c:v>-4.6659200008434709E-2</c:v>
                </c:pt>
                <c:pt idx="273">
                  <c:v>-4.506069999479223E-2</c:v>
                </c:pt>
                <c:pt idx="274">
                  <c:v>-5.1591299998108298E-2</c:v>
                </c:pt>
                <c:pt idx="275">
                  <c:v>-4.4591300000320189E-2</c:v>
                </c:pt>
                <c:pt idx="276">
                  <c:v>-4.3591299996478483E-2</c:v>
                </c:pt>
                <c:pt idx="277">
                  <c:v>-4.1559800003597047E-2</c:v>
                </c:pt>
                <c:pt idx="286">
                  <c:v>-1.8627199999173172E-2</c:v>
                </c:pt>
                <c:pt idx="289">
                  <c:v>-4.6333999998751096E-3</c:v>
                </c:pt>
                <c:pt idx="291">
                  <c:v>-8.95150000724243E-3</c:v>
                </c:pt>
                <c:pt idx="296">
                  <c:v>-1.1640000011539087E-3</c:v>
                </c:pt>
                <c:pt idx="302">
                  <c:v>6.2991999948280863E-3</c:v>
                </c:pt>
                <c:pt idx="357">
                  <c:v>6.3975400000344962E-2</c:v>
                </c:pt>
                <c:pt idx="360">
                  <c:v>5.3657299999031238E-2</c:v>
                </c:pt>
                <c:pt idx="458">
                  <c:v>9.1724400001112372E-2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F-42C4-B29E-A2E17023E1F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1'!$I$21:$I$1200</c:f>
              <c:numCache>
                <c:formatCode>General</c:formatCode>
                <c:ptCount val="1180"/>
                <c:pt idx="271">
                  <c:v>-4.6372600001632236E-2</c:v>
                </c:pt>
                <c:pt idx="278">
                  <c:v>-3.5514099996362347E-2</c:v>
                </c:pt>
                <c:pt idx="280">
                  <c:v>-2.3050900002999697E-2</c:v>
                </c:pt>
                <c:pt idx="281">
                  <c:v>-2.2050899999157991E-2</c:v>
                </c:pt>
                <c:pt idx="282">
                  <c:v>-2.1050900002592243E-2</c:v>
                </c:pt>
                <c:pt idx="283">
                  <c:v>-2.1050900002592243E-2</c:v>
                </c:pt>
                <c:pt idx="284">
                  <c:v>-2.1050900002592243E-2</c:v>
                </c:pt>
                <c:pt idx="285">
                  <c:v>-2.0050899998750538E-2</c:v>
                </c:pt>
                <c:pt idx="287">
                  <c:v>-1.7231900004844647E-2</c:v>
                </c:pt>
                <c:pt idx="288">
                  <c:v>-1.066490000084741E-2</c:v>
                </c:pt>
                <c:pt idx="290">
                  <c:v>-9.8082000040449202E-3</c:v>
                </c:pt>
                <c:pt idx="292">
                  <c:v>-8.5073999944142997E-3</c:v>
                </c:pt>
                <c:pt idx="293">
                  <c:v>-1.0650700001860969E-2</c:v>
                </c:pt>
                <c:pt idx="294">
                  <c:v>-8.2238999966648407E-3</c:v>
                </c:pt>
                <c:pt idx="295">
                  <c:v>-4.9891999951796606E-3</c:v>
                </c:pt>
                <c:pt idx="297">
                  <c:v>-5.0065000032191165E-3</c:v>
                </c:pt>
                <c:pt idx="298">
                  <c:v>-3.4678999945754185E-3</c:v>
                </c:pt>
                <c:pt idx="300">
                  <c:v>2.0014999972772785E-3</c:v>
                </c:pt>
                <c:pt idx="305">
                  <c:v>5.663000003551133E-3</c:v>
                </c:pt>
                <c:pt idx="307">
                  <c:v>5.31339999724878E-3</c:v>
                </c:pt>
                <c:pt idx="308">
                  <c:v>1.051970000116853E-2</c:v>
                </c:pt>
                <c:pt idx="309">
                  <c:v>1.4943399997719098E-2</c:v>
                </c:pt>
                <c:pt idx="310">
                  <c:v>1.4943399997719098E-2</c:v>
                </c:pt>
                <c:pt idx="311">
                  <c:v>1.4800100005231798E-2</c:v>
                </c:pt>
                <c:pt idx="312">
                  <c:v>1.5800100001797546E-2</c:v>
                </c:pt>
                <c:pt idx="313">
                  <c:v>1.4418999999179505E-2</c:v>
                </c:pt>
                <c:pt idx="315">
                  <c:v>1.4132399999652989E-2</c:v>
                </c:pt>
                <c:pt idx="316">
                  <c:v>1.7132399996626191E-2</c:v>
                </c:pt>
                <c:pt idx="317">
                  <c:v>2.5269500001741108E-2</c:v>
                </c:pt>
                <c:pt idx="318">
                  <c:v>2.2300999997241888E-2</c:v>
                </c:pt>
                <c:pt idx="319">
                  <c:v>2.9126199995516799E-2</c:v>
                </c:pt>
                <c:pt idx="320">
                  <c:v>3.5867999999027234E-2</c:v>
                </c:pt>
                <c:pt idx="321">
                  <c:v>3.3549899999343324E-2</c:v>
                </c:pt>
                <c:pt idx="322">
                  <c:v>3.6025499997776933E-2</c:v>
                </c:pt>
                <c:pt idx="323">
                  <c:v>3.3231800000066869E-2</c:v>
                </c:pt>
                <c:pt idx="324">
                  <c:v>3.4231799996632617E-2</c:v>
                </c:pt>
                <c:pt idx="325">
                  <c:v>3.7231800000881776E-2</c:v>
                </c:pt>
                <c:pt idx="326">
                  <c:v>4.1945199998735916E-2</c:v>
                </c:pt>
                <c:pt idx="328">
                  <c:v>3.6627100002078805E-2</c:v>
                </c:pt>
                <c:pt idx="329">
                  <c:v>3.9627099999052007E-2</c:v>
                </c:pt>
                <c:pt idx="330">
                  <c:v>4.1019299991603475E-2</c:v>
                </c:pt>
                <c:pt idx="331">
                  <c:v>4.0082300001813564E-2</c:v>
                </c:pt>
                <c:pt idx="332">
                  <c:v>4.2082300002221018E-2</c:v>
                </c:pt>
                <c:pt idx="333">
                  <c:v>4.0764199999102857E-2</c:v>
                </c:pt>
                <c:pt idx="334">
                  <c:v>4.4764199999917764E-2</c:v>
                </c:pt>
                <c:pt idx="336">
                  <c:v>4.0446100007102359E-2</c:v>
                </c:pt>
                <c:pt idx="337">
                  <c:v>4.1446100003668107E-2</c:v>
                </c:pt>
                <c:pt idx="338">
                  <c:v>4.3446100004075561E-2</c:v>
                </c:pt>
                <c:pt idx="339">
                  <c:v>4.1064999997615814E-2</c:v>
                </c:pt>
                <c:pt idx="340">
                  <c:v>4.4271300001128111E-2</c:v>
                </c:pt>
                <c:pt idx="341">
                  <c:v>4.5271299997693859E-2</c:v>
                </c:pt>
                <c:pt idx="342">
                  <c:v>4.8302799994417001E-2</c:v>
                </c:pt>
                <c:pt idx="343">
                  <c:v>4.3953200001851656E-2</c:v>
                </c:pt>
                <c:pt idx="344">
                  <c:v>4.3809900002088398E-2</c:v>
                </c:pt>
                <c:pt idx="345">
                  <c:v>4.4809899998654146E-2</c:v>
                </c:pt>
                <c:pt idx="346">
                  <c:v>4.8331199999665841E-2</c:v>
                </c:pt>
                <c:pt idx="347">
                  <c:v>4.615639999974519E-2</c:v>
                </c:pt>
                <c:pt idx="348">
                  <c:v>4.9663499994494487E-2</c:v>
                </c:pt>
                <c:pt idx="349">
                  <c:v>4.8551699997915421E-2</c:v>
                </c:pt>
                <c:pt idx="350">
                  <c:v>4.9551699994481169E-2</c:v>
                </c:pt>
                <c:pt idx="351">
                  <c:v>5.158320000191452E-2</c:v>
                </c:pt>
                <c:pt idx="354">
                  <c:v>4.9915499999769963E-2</c:v>
                </c:pt>
                <c:pt idx="355">
                  <c:v>5.0946999996085651E-2</c:v>
                </c:pt>
                <c:pt idx="358">
                  <c:v>4.9800599997979589E-2</c:v>
                </c:pt>
                <c:pt idx="359">
                  <c:v>5.6800599995767698E-2</c:v>
                </c:pt>
                <c:pt idx="361">
                  <c:v>5.6513999996241182E-2</c:v>
                </c:pt>
                <c:pt idx="362">
                  <c:v>5.6164400004490744E-2</c:v>
                </c:pt>
                <c:pt idx="363">
                  <c:v>5.5370699999912176E-2</c:v>
                </c:pt>
                <c:pt idx="365">
                  <c:v>5.5227400000148918E-2</c:v>
                </c:pt>
                <c:pt idx="367">
                  <c:v>5.4909299993596505E-2</c:v>
                </c:pt>
                <c:pt idx="368">
                  <c:v>5.4528200002096128E-2</c:v>
                </c:pt>
                <c:pt idx="369">
                  <c:v>5.5559699998411816E-2</c:v>
                </c:pt>
                <c:pt idx="370">
                  <c:v>5.7591199998569209E-2</c:v>
                </c:pt>
                <c:pt idx="371">
                  <c:v>5.9210100000200327E-2</c:v>
                </c:pt>
                <c:pt idx="372">
                  <c:v>6.2210100004449487E-2</c:v>
                </c:pt>
                <c:pt idx="373">
                  <c:v>5.7416399999056011E-2</c:v>
                </c:pt>
                <c:pt idx="374">
                  <c:v>6.2095200002659112E-2</c:v>
                </c:pt>
                <c:pt idx="375">
                  <c:v>6.2920399999711663E-2</c:v>
                </c:pt>
                <c:pt idx="376">
                  <c:v>5.8808600006159395E-2</c:v>
                </c:pt>
                <c:pt idx="377">
                  <c:v>5.8490499999606982E-2</c:v>
                </c:pt>
                <c:pt idx="379">
                  <c:v>5.7522000002791174E-2</c:v>
                </c:pt>
                <c:pt idx="380">
                  <c:v>6.0728299999027513E-2</c:v>
                </c:pt>
                <c:pt idx="381">
                  <c:v>6.1728300002869219E-2</c:v>
                </c:pt>
                <c:pt idx="382">
                  <c:v>5.8553499999106862E-2</c:v>
                </c:pt>
                <c:pt idx="383">
                  <c:v>6.0553499999514315E-2</c:v>
                </c:pt>
                <c:pt idx="384">
                  <c:v>5.8378699999593664E-2</c:v>
                </c:pt>
                <c:pt idx="385">
                  <c:v>5.8997600004659034E-2</c:v>
                </c:pt>
                <c:pt idx="386">
                  <c:v>5.8997600004659034E-2</c:v>
                </c:pt>
                <c:pt idx="387">
                  <c:v>6.2235400000645313E-2</c:v>
                </c:pt>
                <c:pt idx="388">
                  <c:v>6.3232299995434005E-2</c:v>
                </c:pt>
                <c:pt idx="389">
                  <c:v>6.2057499999355059E-2</c:v>
                </c:pt>
                <c:pt idx="390">
                  <c:v>6.3057499995920807E-2</c:v>
                </c:pt>
                <c:pt idx="391">
                  <c:v>6.1309499993512873E-2</c:v>
                </c:pt>
                <c:pt idx="392">
                  <c:v>6.2134699997841381E-2</c:v>
                </c:pt>
                <c:pt idx="393">
                  <c:v>6.8134699999063741E-2</c:v>
                </c:pt>
                <c:pt idx="395">
                  <c:v>6.2340999997104518E-2</c:v>
                </c:pt>
                <c:pt idx="396">
                  <c:v>6.0991400001512375E-2</c:v>
                </c:pt>
                <c:pt idx="397">
                  <c:v>6.3816599998972379E-2</c:v>
                </c:pt>
                <c:pt idx="398">
                  <c:v>6.287960000190651E-2</c:v>
                </c:pt>
                <c:pt idx="399">
                  <c:v>6.3879599998472258E-2</c:v>
                </c:pt>
                <c:pt idx="400">
                  <c:v>6.2561500002630055E-2</c:v>
                </c:pt>
                <c:pt idx="401">
                  <c:v>6.6082799996365793E-2</c:v>
                </c:pt>
                <c:pt idx="402">
                  <c:v>6.5128499998536427E-2</c:v>
                </c:pt>
                <c:pt idx="404">
                  <c:v>6.6317500000877772E-2</c:v>
                </c:pt>
                <c:pt idx="405">
                  <c:v>6.4552199997706339E-2</c:v>
                </c:pt>
                <c:pt idx="406">
                  <c:v>6.8758499997784384E-2</c:v>
                </c:pt>
                <c:pt idx="407">
                  <c:v>6.7583700001705438E-2</c:v>
                </c:pt>
                <c:pt idx="409">
                  <c:v>7.0122299992362969E-2</c:v>
                </c:pt>
                <c:pt idx="410">
                  <c:v>6.8947499996284023E-2</c:v>
                </c:pt>
                <c:pt idx="411">
                  <c:v>6.9978999999875668E-2</c:v>
                </c:pt>
                <c:pt idx="412">
                  <c:v>7.637119999708375E-2</c:v>
                </c:pt>
                <c:pt idx="413">
                  <c:v>7.4227900004188996E-2</c:v>
                </c:pt>
                <c:pt idx="414">
                  <c:v>7.4084600004425738E-2</c:v>
                </c:pt>
                <c:pt idx="417">
                  <c:v>7.5528699999267701E-2</c:v>
                </c:pt>
                <c:pt idx="418">
                  <c:v>7.9766499999095686E-2</c:v>
                </c:pt>
                <c:pt idx="419">
                  <c:v>7.5385399999504443E-2</c:v>
                </c:pt>
                <c:pt idx="420">
                  <c:v>7.5479899998754263E-2</c:v>
                </c:pt>
                <c:pt idx="421">
                  <c:v>7.6479900002595969E-2</c:v>
                </c:pt>
                <c:pt idx="423">
                  <c:v>7.2812200000043958E-2</c:v>
                </c:pt>
                <c:pt idx="424">
                  <c:v>8.2728799992764834E-2</c:v>
                </c:pt>
                <c:pt idx="425">
                  <c:v>8.1204399997659493E-2</c:v>
                </c:pt>
                <c:pt idx="426">
                  <c:v>8.2854799999040551E-2</c:v>
                </c:pt>
                <c:pt idx="427">
                  <c:v>7.9267400004027877E-2</c:v>
                </c:pt>
                <c:pt idx="428">
                  <c:v>7.988630000181729E-2</c:v>
                </c:pt>
                <c:pt idx="429">
                  <c:v>7.9917799994291272E-2</c:v>
                </c:pt>
                <c:pt idx="430">
                  <c:v>8.2124100001237821E-2</c:v>
                </c:pt>
                <c:pt idx="431">
                  <c:v>8.7009199996828102E-2</c:v>
                </c:pt>
                <c:pt idx="432">
                  <c:v>8.5834400000749156E-2</c:v>
                </c:pt>
                <c:pt idx="433">
                  <c:v>8.2691100004012696E-2</c:v>
                </c:pt>
                <c:pt idx="434">
                  <c:v>8.6691100004827604E-2</c:v>
                </c:pt>
                <c:pt idx="435">
                  <c:v>9.0372999999090098E-2</c:v>
                </c:pt>
                <c:pt idx="436">
                  <c:v>8.4404499997617677E-2</c:v>
                </c:pt>
                <c:pt idx="437">
                  <c:v>9.1404499995405786E-2</c:v>
                </c:pt>
                <c:pt idx="438">
                  <c:v>8.9673799993761349E-2</c:v>
                </c:pt>
                <c:pt idx="439">
                  <c:v>9.4086400000378489E-2</c:v>
                </c:pt>
                <c:pt idx="440">
                  <c:v>8.6943100002827123E-2</c:v>
                </c:pt>
                <c:pt idx="441">
                  <c:v>8.9387200001510791E-2</c:v>
                </c:pt>
                <c:pt idx="442">
                  <c:v>8.659349999652477E-2</c:v>
                </c:pt>
                <c:pt idx="443">
                  <c:v>9.1593500001181383E-2</c:v>
                </c:pt>
                <c:pt idx="444">
                  <c:v>8.5450200000195764E-2</c:v>
                </c:pt>
                <c:pt idx="447">
                  <c:v>9.0192000003298745E-2</c:v>
                </c:pt>
                <c:pt idx="448">
                  <c:v>8.604870000272058E-2</c:v>
                </c:pt>
                <c:pt idx="449">
                  <c:v>9.673060000204714E-2</c:v>
                </c:pt>
                <c:pt idx="450">
                  <c:v>9.2555799994443078E-2</c:v>
                </c:pt>
                <c:pt idx="451">
                  <c:v>9.3380999998771586E-2</c:v>
                </c:pt>
                <c:pt idx="452">
                  <c:v>9.1237699998600874E-2</c:v>
                </c:pt>
                <c:pt idx="453">
                  <c:v>9.1094399998837616E-2</c:v>
                </c:pt>
                <c:pt idx="454">
                  <c:v>9.4094399995810818E-2</c:v>
                </c:pt>
                <c:pt idx="455">
                  <c:v>9.4094399995810818E-2</c:v>
                </c:pt>
                <c:pt idx="456">
                  <c:v>9.5094399999652524E-2</c:v>
                </c:pt>
                <c:pt idx="457">
                  <c:v>9.5094399999652524E-2</c:v>
                </c:pt>
                <c:pt idx="459">
                  <c:v>9.423149999929592E-2</c:v>
                </c:pt>
                <c:pt idx="460">
                  <c:v>0.10223150000092573</c:v>
                </c:pt>
                <c:pt idx="462">
                  <c:v>9.2056699999375269E-2</c:v>
                </c:pt>
                <c:pt idx="463">
                  <c:v>9.3881900000269525E-2</c:v>
                </c:pt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467">
                  <c:v>8.9913400006480515E-2</c:v>
                </c:pt>
                <c:pt idx="468">
                  <c:v>9.3738600000506267E-2</c:v>
                </c:pt>
                <c:pt idx="469">
                  <c:v>9.7259900001517963E-2</c:v>
                </c:pt>
                <c:pt idx="470">
                  <c:v>9.5116600001347251E-2</c:v>
                </c:pt>
                <c:pt idx="471">
                  <c:v>9.1242599999532104E-2</c:v>
                </c:pt>
                <c:pt idx="472">
                  <c:v>9.3655199998465832E-2</c:v>
                </c:pt>
                <c:pt idx="473">
                  <c:v>9.4655200002307538E-2</c:v>
                </c:pt>
                <c:pt idx="474">
                  <c:v>9.4130799996491987E-2</c:v>
                </c:pt>
                <c:pt idx="475">
                  <c:v>9.5130799993057735E-2</c:v>
                </c:pt>
                <c:pt idx="476">
                  <c:v>9.6130799996899441E-2</c:v>
                </c:pt>
                <c:pt idx="477">
                  <c:v>9.5162300000083633E-2</c:v>
                </c:pt>
                <c:pt idx="478">
                  <c:v>9.916230000089854E-2</c:v>
                </c:pt>
                <c:pt idx="479">
                  <c:v>0.10236859999713488</c:v>
                </c:pt>
                <c:pt idx="480">
                  <c:v>0.10419379999802914</c:v>
                </c:pt>
                <c:pt idx="481">
                  <c:v>9.5812699997622985E-2</c:v>
                </c:pt>
                <c:pt idx="482">
                  <c:v>9.4700900001043919E-2</c:v>
                </c:pt>
                <c:pt idx="483">
                  <c:v>9.7700899998017121E-2</c:v>
                </c:pt>
                <c:pt idx="484">
                  <c:v>9.9700899998424575E-2</c:v>
                </c:pt>
                <c:pt idx="485">
                  <c:v>9.4319799994991627E-2</c:v>
                </c:pt>
                <c:pt idx="486">
                  <c:v>9.490409999853E-2</c:v>
                </c:pt>
                <c:pt idx="487">
                  <c:v>9.6442699999897741E-2</c:v>
                </c:pt>
                <c:pt idx="488">
                  <c:v>9.5093100004305597E-2</c:v>
                </c:pt>
                <c:pt idx="489">
                  <c:v>0.10529939999833005</c:v>
                </c:pt>
                <c:pt idx="490">
                  <c:v>9.4918299997516442E-2</c:v>
                </c:pt>
                <c:pt idx="491">
                  <c:v>9.2156099999556318E-2</c:v>
                </c:pt>
                <c:pt idx="492">
                  <c:v>9.7156099996936973E-2</c:v>
                </c:pt>
                <c:pt idx="493">
                  <c:v>0.10415610000200104</c:v>
                </c:pt>
                <c:pt idx="494">
                  <c:v>0.1026001999998698</c:v>
                </c:pt>
                <c:pt idx="495">
                  <c:v>0.10983800000394695</c:v>
                </c:pt>
                <c:pt idx="496">
                  <c:v>9.745689999544993E-2</c:v>
                </c:pt>
                <c:pt idx="497">
                  <c:v>9.1282100001990329E-2</c:v>
                </c:pt>
                <c:pt idx="498">
                  <c:v>0.10951990000467049</c:v>
                </c:pt>
                <c:pt idx="499">
                  <c:v>9.6345099998870865E-2</c:v>
                </c:pt>
                <c:pt idx="500">
                  <c:v>9.6387700003106147E-2</c:v>
                </c:pt>
                <c:pt idx="501">
                  <c:v>9.6594000002369285E-2</c:v>
                </c:pt>
                <c:pt idx="502">
                  <c:v>0.10148219999973662</c:v>
                </c:pt>
                <c:pt idx="503">
                  <c:v>9.7307399999408517E-2</c:v>
                </c:pt>
                <c:pt idx="504">
                  <c:v>9.6926299993356224E-2</c:v>
                </c:pt>
                <c:pt idx="505">
                  <c:v>9.8164099996211007E-2</c:v>
                </c:pt>
                <c:pt idx="506">
                  <c:v>0.10763969999970868</c:v>
                </c:pt>
                <c:pt idx="507">
                  <c:v>9.6049200001289137E-2</c:v>
                </c:pt>
                <c:pt idx="508">
                  <c:v>0.10090589999890653</c:v>
                </c:pt>
                <c:pt idx="509">
                  <c:v>9.5206700003473088E-2</c:v>
                </c:pt>
                <c:pt idx="510">
                  <c:v>9.6238199999788776E-2</c:v>
                </c:pt>
                <c:pt idx="511">
                  <c:v>9.7063399996841326E-2</c:v>
                </c:pt>
                <c:pt idx="512">
                  <c:v>9.4269699999131262E-2</c:v>
                </c:pt>
                <c:pt idx="513">
                  <c:v>9.7602000001643319E-2</c:v>
                </c:pt>
                <c:pt idx="514">
                  <c:v>9.5011500001419336E-2</c:v>
                </c:pt>
                <c:pt idx="516">
                  <c:v>8.9913899995735846E-2</c:v>
                </c:pt>
                <c:pt idx="517">
                  <c:v>9.6564300001773518E-2</c:v>
                </c:pt>
                <c:pt idx="518">
                  <c:v>9.1246199997840449E-2</c:v>
                </c:pt>
                <c:pt idx="519">
                  <c:v>8.9452499996696133E-2</c:v>
                </c:pt>
                <c:pt idx="520">
                  <c:v>9.2655700005707331E-2</c:v>
                </c:pt>
                <c:pt idx="521">
                  <c:v>8.5956499999156222E-2</c:v>
                </c:pt>
                <c:pt idx="522">
                  <c:v>8.6194299998169299E-2</c:v>
                </c:pt>
                <c:pt idx="523">
                  <c:v>9.1051000003062654E-2</c:v>
                </c:pt>
                <c:pt idx="524">
                  <c:v>8.4383299996261485E-2</c:v>
                </c:pt>
                <c:pt idx="525">
                  <c:v>7.9589600005419925E-2</c:v>
                </c:pt>
                <c:pt idx="526">
                  <c:v>8.2589600002393126E-2</c:v>
                </c:pt>
                <c:pt idx="527">
                  <c:v>8.92085000014049E-2</c:v>
                </c:pt>
                <c:pt idx="528">
                  <c:v>8.4271499996248167E-2</c:v>
                </c:pt>
                <c:pt idx="529">
                  <c:v>8.6271499996655621E-2</c:v>
                </c:pt>
                <c:pt idx="530">
                  <c:v>9.327149999444373E-2</c:v>
                </c:pt>
                <c:pt idx="531">
                  <c:v>8.3726699995168019E-2</c:v>
                </c:pt>
                <c:pt idx="532">
                  <c:v>8.0058999999891967E-2</c:v>
                </c:pt>
                <c:pt idx="533">
                  <c:v>7.7975599997444078E-2</c:v>
                </c:pt>
                <c:pt idx="535">
                  <c:v>7.7640200004680082E-2</c:v>
                </c:pt>
                <c:pt idx="536">
                  <c:v>7.4877999999444E-2</c:v>
                </c:pt>
                <c:pt idx="537">
                  <c:v>7.8878000000258908E-2</c:v>
                </c:pt>
                <c:pt idx="538">
                  <c:v>9.0734700002940372E-2</c:v>
                </c:pt>
                <c:pt idx="539">
                  <c:v>7.3559899996325839E-2</c:v>
                </c:pt>
                <c:pt idx="540">
                  <c:v>7.3238699995272327E-2</c:v>
                </c:pt>
                <c:pt idx="544">
                  <c:v>7.0522199996048585E-2</c:v>
                </c:pt>
                <c:pt idx="545">
                  <c:v>7.1204100000613835E-2</c:v>
                </c:pt>
                <c:pt idx="546">
                  <c:v>7.2725400001218077E-2</c:v>
                </c:pt>
                <c:pt idx="547">
                  <c:v>6.8722299998626113E-2</c:v>
                </c:pt>
                <c:pt idx="548">
                  <c:v>7.0722299999033567E-2</c:v>
                </c:pt>
                <c:pt idx="549">
                  <c:v>6.7432600000756793E-2</c:v>
                </c:pt>
                <c:pt idx="550">
                  <c:v>6.4446799995494075E-2</c:v>
                </c:pt>
                <c:pt idx="551">
                  <c:v>6.5653100005874876E-2</c:v>
                </c:pt>
                <c:pt idx="552">
                  <c:v>6.6684599994914606E-2</c:v>
                </c:pt>
                <c:pt idx="553">
                  <c:v>6.6890900001453701E-2</c:v>
                </c:pt>
                <c:pt idx="555">
                  <c:v>6.557279999833554E-2</c:v>
                </c:pt>
                <c:pt idx="556">
                  <c:v>6.3429499998164829E-2</c:v>
                </c:pt>
                <c:pt idx="557">
                  <c:v>6.8667300001834519E-2</c:v>
                </c:pt>
                <c:pt idx="558">
                  <c:v>6.369569999515079E-2</c:v>
                </c:pt>
                <c:pt idx="559">
                  <c:v>6.3615400002163369E-2</c:v>
                </c:pt>
                <c:pt idx="560">
                  <c:v>5.6947700002638157E-2</c:v>
                </c:pt>
                <c:pt idx="561">
                  <c:v>5.9248500001558568E-2</c:v>
                </c:pt>
                <c:pt idx="562">
                  <c:v>6.224849999853177E-2</c:v>
                </c:pt>
                <c:pt idx="563">
                  <c:v>5.766109999967739E-2</c:v>
                </c:pt>
                <c:pt idx="564">
                  <c:v>5.2846999999019317E-2</c:v>
                </c:pt>
                <c:pt idx="565">
                  <c:v>5.4291100001137238E-2</c:v>
                </c:pt>
                <c:pt idx="566">
                  <c:v>5.2892700005031656E-2</c:v>
                </c:pt>
                <c:pt idx="567">
                  <c:v>5.2892700005031656E-2</c:v>
                </c:pt>
                <c:pt idx="568">
                  <c:v>4.634789999545319E-2</c:v>
                </c:pt>
                <c:pt idx="569">
                  <c:v>3.9236099997651763E-2</c:v>
                </c:pt>
                <c:pt idx="570">
                  <c:v>4.6236099995439872E-2</c:v>
                </c:pt>
                <c:pt idx="571">
                  <c:v>4.1855000003124587E-2</c:v>
                </c:pt>
                <c:pt idx="572">
                  <c:v>4.1516500001307577E-2</c:v>
                </c:pt>
                <c:pt idx="573">
                  <c:v>3.8785799995821435E-2</c:v>
                </c:pt>
                <c:pt idx="574">
                  <c:v>3.5992099998111371E-2</c:v>
                </c:pt>
                <c:pt idx="575">
                  <c:v>3.6992099994677119E-2</c:v>
                </c:pt>
                <c:pt idx="576">
                  <c:v>3.7198399993940257E-2</c:v>
                </c:pt>
                <c:pt idx="578">
                  <c:v>3.5848799998348113E-2</c:v>
                </c:pt>
                <c:pt idx="579">
                  <c:v>3.7880299998505507E-2</c:v>
                </c:pt>
                <c:pt idx="580">
                  <c:v>3.9562199999636505E-2</c:v>
                </c:pt>
                <c:pt idx="581">
                  <c:v>4.2562200003885664E-2</c:v>
                </c:pt>
                <c:pt idx="583">
                  <c:v>3.2318199999281205E-2</c:v>
                </c:pt>
                <c:pt idx="584">
                  <c:v>3.1600100002833642E-2</c:v>
                </c:pt>
                <c:pt idx="585">
                  <c:v>3.3000100003846455E-2</c:v>
                </c:pt>
                <c:pt idx="586">
                  <c:v>3.3206400003109593E-2</c:v>
                </c:pt>
                <c:pt idx="587">
                  <c:v>3.1266299993149005E-2</c:v>
                </c:pt>
                <c:pt idx="589">
                  <c:v>2.5085300003411248E-2</c:v>
                </c:pt>
                <c:pt idx="591">
                  <c:v>3.1942000001436099E-2</c:v>
                </c:pt>
                <c:pt idx="592">
                  <c:v>2.7004999996279366E-2</c:v>
                </c:pt>
                <c:pt idx="596">
                  <c:v>2.3131000001740176E-2</c:v>
                </c:pt>
                <c:pt idx="598">
                  <c:v>3.0956200003856793E-2</c:v>
                </c:pt>
                <c:pt idx="600">
                  <c:v>2.0586200000252575E-2</c:v>
                </c:pt>
                <c:pt idx="604">
                  <c:v>1.0017900000093505E-2</c:v>
                </c:pt>
                <c:pt idx="608">
                  <c:v>1.1588000001211185E-2</c:v>
                </c:pt>
                <c:pt idx="612">
                  <c:v>3.7251000030664727E-3</c:v>
                </c:pt>
                <c:pt idx="614">
                  <c:v>3.3818000010796823E-3</c:v>
                </c:pt>
                <c:pt idx="616">
                  <c:v>3.0888999972376041E-3</c:v>
                </c:pt>
                <c:pt idx="631">
                  <c:v>3.2277999998768792E-3</c:v>
                </c:pt>
                <c:pt idx="633">
                  <c:v>1.4452000032179058E-3</c:v>
                </c:pt>
                <c:pt idx="634">
                  <c:v>1.4341999994940124E-3</c:v>
                </c:pt>
                <c:pt idx="635">
                  <c:v>1.5142000047490001E-3</c:v>
                </c:pt>
                <c:pt idx="639">
                  <c:v>-1.1231000025873072E-3</c:v>
                </c:pt>
                <c:pt idx="640">
                  <c:v>-7.9080000432441011E-4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F-42C4-B29E-A2E17023E1F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1'!$J$21:$J$1200</c:f>
              <c:numCache>
                <c:formatCode>General</c:formatCode>
                <c:ptCount val="1180"/>
                <c:pt idx="246">
                  <c:v>-8.0224700002872851E-2</c:v>
                </c:pt>
                <c:pt idx="248">
                  <c:v>-6.8697699993208516E-2</c:v>
                </c:pt>
                <c:pt idx="279">
                  <c:v>-2.8653300003497861E-2</c:v>
                </c:pt>
                <c:pt idx="299">
                  <c:v>7.629000028828159E-4</c:v>
                </c:pt>
                <c:pt idx="301">
                  <c:v>5.386600001656916E-3</c:v>
                </c:pt>
                <c:pt idx="303">
                  <c:v>5.5432999943150207E-3</c:v>
                </c:pt>
                <c:pt idx="304">
                  <c:v>6.9559000039589591E-3</c:v>
                </c:pt>
                <c:pt idx="306">
                  <c:v>5.6944999960251153E-3</c:v>
                </c:pt>
                <c:pt idx="314">
                  <c:v>1.4626099997258279E-2</c:v>
                </c:pt>
                <c:pt idx="327">
                  <c:v>3.8789300000644289E-2</c:v>
                </c:pt>
                <c:pt idx="335">
                  <c:v>4.242089999752352E-2</c:v>
                </c:pt>
                <c:pt idx="353">
                  <c:v>5.0252499997441191E-2</c:v>
                </c:pt>
                <c:pt idx="364">
                  <c:v>5.5189599996083416E-2</c:v>
                </c:pt>
                <c:pt idx="366">
                  <c:v>5.6177799997385591E-2</c:v>
                </c:pt>
                <c:pt idx="378">
                  <c:v>5.8809400004975032E-2</c:v>
                </c:pt>
                <c:pt idx="394">
                  <c:v>6.1440999998012558E-2</c:v>
                </c:pt>
                <c:pt idx="403">
                  <c:v>6.227260000014212E-2</c:v>
                </c:pt>
                <c:pt idx="408">
                  <c:v>6.9384499998704996E-2</c:v>
                </c:pt>
                <c:pt idx="415">
                  <c:v>7.4603499997465406E-2</c:v>
                </c:pt>
                <c:pt idx="416">
                  <c:v>7.4928699999873061E-2</c:v>
                </c:pt>
                <c:pt idx="445">
                  <c:v>9.0572299995983485E-2</c:v>
                </c:pt>
                <c:pt idx="446">
                  <c:v>9.055419999640435E-2</c:v>
                </c:pt>
                <c:pt idx="515">
                  <c:v>8.8513900001998991E-2</c:v>
                </c:pt>
                <c:pt idx="534">
                  <c:v>7.8451200002746191E-2</c:v>
                </c:pt>
                <c:pt idx="541">
                  <c:v>7.3063900003035087E-2</c:v>
                </c:pt>
                <c:pt idx="542">
                  <c:v>7.1889099999680184E-2</c:v>
                </c:pt>
                <c:pt idx="543">
                  <c:v>7.3095400002785027E-2</c:v>
                </c:pt>
                <c:pt idx="554">
                  <c:v>6.5622399997664616E-2</c:v>
                </c:pt>
                <c:pt idx="577">
                  <c:v>3.7023600001703016E-2</c:v>
                </c:pt>
                <c:pt idx="590">
                  <c:v>2.453570000216132E-2</c:v>
                </c:pt>
                <c:pt idx="593">
                  <c:v>2.4717600004805718E-2</c:v>
                </c:pt>
                <c:pt idx="594">
                  <c:v>2.512389999901643E-2</c:v>
                </c:pt>
                <c:pt idx="609">
                  <c:v>6.8950999993830919E-3</c:v>
                </c:pt>
                <c:pt idx="610">
                  <c:v>8.0950999981723726E-3</c:v>
                </c:pt>
                <c:pt idx="623">
                  <c:v>-8.7319999875035137E-4</c:v>
                </c:pt>
                <c:pt idx="624">
                  <c:v>-8.7319999875035137E-4</c:v>
                </c:pt>
                <c:pt idx="646">
                  <c:v>-1.3574999975389801E-3</c:v>
                </c:pt>
                <c:pt idx="647">
                  <c:v>2.2159000000101514E-3</c:v>
                </c:pt>
                <c:pt idx="649">
                  <c:v>2.5348999988636933E-3</c:v>
                </c:pt>
                <c:pt idx="651">
                  <c:v>9.2500005848705769E-5</c:v>
                </c:pt>
                <c:pt idx="653">
                  <c:v>-6.5080000058514997E-4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6F-42C4-B29E-A2E17023E1F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1'!$K$21:$K$1200</c:f>
              <c:numCache>
                <c:formatCode>General</c:formatCode>
                <c:ptCount val="1180"/>
                <c:pt idx="356">
                  <c:v>5.4422599998360965E-2</c:v>
                </c:pt>
                <c:pt idx="582">
                  <c:v>3.2649599997967016E-2</c:v>
                </c:pt>
                <c:pt idx="588">
                  <c:v>2.7837199995701667E-2</c:v>
                </c:pt>
                <c:pt idx="595">
                  <c:v>2.7099499995529186E-2</c:v>
                </c:pt>
                <c:pt idx="597">
                  <c:v>2.3749899999529589E-2</c:v>
                </c:pt>
                <c:pt idx="599">
                  <c:v>2.3606599999766331E-2</c:v>
                </c:pt>
                <c:pt idx="601">
                  <c:v>1.874369999859482E-2</c:v>
                </c:pt>
                <c:pt idx="602">
                  <c:v>1.6373700003896374E-2</c:v>
                </c:pt>
                <c:pt idx="603">
                  <c:v>1.7380000004777685E-2</c:v>
                </c:pt>
                <c:pt idx="605">
                  <c:v>1.1887200002092868E-2</c:v>
                </c:pt>
                <c:pt idx="606">
                  <c:v>9.5753999994485639E-3</c:v>
                </c:pt>
                <c:pt idx="607">
                  <c:v>1.8375400002696551E-2</c:v>
                </c:pt>
                <c:pt idx="611">
                  <c:v>8.0139999990933575E-3</c:v>
                </c:pt>
                <c:pt idx="613">
                  <c:v>2.9628999982378446E-3</c:v>
                </c:pt>
                <c:pt idx="615">
                  <c:v>2.8573999952641316E-3</c:v>
                </c:pt>
                <c:pt idx="617">
                  <c:v>3.5330000027897768E-3</c:v>
                </c:pt>
                <c:pt idx="618">
                  <c:v>1.3582000028691255E-3</c:v>
                </c:pt>
                <c:pt idx="619">
                  <c:v>2.0582000070135109E-3</c:v>
                </c:pt>
                <c:pt idx="620">
                  <c:v>-2.9999999969732016E-4</c:v>
                </c:pt>
                <c:pt idx="621">
                  <c:v>-2.1551000027102418E-3</c:v>
                </c:pt>
                <c:pt idx="622">
                  <c:v>-3.6794999978155829E-3</c:v>
                </c:pt>
                <c:pt idx="625">
                  <c:v>-1.8730000010691583E-4</c:v>
                </c:pt>
                <c:pt idx="626">
                  <c:v>5.6939999922178686E-4</c:v>
                </c:pt>
                <c:pt idx="627">
                  <c:v>3.0089999927440658E-4</c:v>
                </c:pt>
                <c:pt idx="629">
                  <c:v>9.0799999452428892E-4</c:v>
                </c:pt>
                <c:pt idx="630">
                  <c:v>6.7100000160280615E-4</c:v>
                </c:pt>
                <c:pt idx="632">
                  <c:v>1.9326000037835911E-3</c:v>
                </c:pt>
                <c:pt idx="636">
                  <c:v>-2.9170000198064372E-4</c:v>
                </c:pt>
                <c:pt idx="637">
                  <c:v>-1.3428000020212494E-3</c:v>
                </c:pt>
                <c:pt idx="638">
                  <c:v>-1.3428000020212494E-3</c:v>
                </c:pt>
                <c:pt idx="641">
                  <c:v>-1.8734000041149557E-3</c:v>
                </c:pt>
                <c:pt idx="642">
                  <c:v>-1.7733999993652105E-3</c:v>
                </c:pt>
                <c:pt idx="643">
                  <c:v>-2.2976999971433543E-3</c:v>
                </c:pt>
                <c:pt idx="644">
                  <c:v>-2.2976999971433543E-3</c:v>
                </c:pt>
                <c:pt idx="645">
                  <c:v>-2.0590999993146397E-3</c:v>
                </c:pt>
                <c:pt idx="648">
                  <c:v>2.0607999977073632E-3</c:v>
                </c:pt>
                <c:pt idx="650">
                  <c:v>1.3049999979557469E-3</c:v>
                </c:pt>
                <c:pt idx="652">
                  <c:v>-7.5079999805893749E-4</c:v>
                </c:pt>
                <c:pt idx="654">
                  <c:v>-4.1885000027832575E-3</c:v>
                </c:pt>
                <c:pt idx="655">
                  <c:v>-6.714399998600129E-3</c:v>
                </c:pt>
                <c:pt idx="656">
                  <c:v>-8.4134999997331761E-3</c:v>
                </c:pt>
                <c:pt idx="657">
                  <c:v>-1.0126000001037028E-2</c:v>
                </c:pt>
                <c:pt idx="658">
                  <c:v>-1.1367700004484504E-2</c:v>
                </c:pt>
                <c:pt idx="659">
                  <c:v>-1.5850299998419359E-2</c:v>
                </c:pt>
                <c:pt idx="660">
                  <c:v>-1.5487299999222159E-2</c:v>
                </c:pt>
                <c:pt idx="661">
                  <c:v>-1.8006099999183789E-2</c:v>
                </c:pt>
                <c:pt idx="662">
                  <c:v>-1.9079300000157673E-2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6F-42C4-B29E-A2E17023E1F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1'!$L$21:$L$1200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6F-42C4-B29E-A2E17023E1F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1'!$M$21:$M$1200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6F-42C4-B29E-A2E17023E1F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1'!$N$21:$N$1200</c:f>
              <c:numCache>
                <c:formatCode>General</c:formatCode>
                <c:ptCount val="1180"/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523">
                  <c:v>9.1051000003062654E-2</c:v>
                </c:pt>
                <c:pt idx="530">
                  <c:v>9.327149999444373E-2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6F-42C4-B29E-A2E17023E1F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1'!$O$21:$O$1200</c:f>
              <c:numCache>
                <c:formatCode>General</c:formatCode>
                <c:ptCount val="1180"/>
                <c:pt idx="559">
                  <c:v>2.4677924540209048E-2</c:v>
                </c:pt>
                <c:pt idx="565">
                  <c:v>2.3246288436167696E-2</c:v>
                </c:pt>
                <c:pt idx="572">
                  <c:v>2.0589007034421878E-2</c:v>
                </c:pt>
                <c:pt idx="578">
                  <c:v>2.0372716687768147E-2</c:v>
                </c:pt>
                <c:pt idx="579">
                  <c:v>2.0321218986183928E-2</c:v>
                </c:pt>
                <c:pt idx="580">
                  <c:v>2.0187324962064952E-2</c:v>
                </c:pt>
                <c:pt idx="581">
                  <c:v>2.0187324962064952E-2</c:v>
                </c:pt>
                <c:pt idx="582">
                  <c:v>1.9177970011014213E-2</c:v>
                </c:pt>
                <c:pt idx="583">
                  <c:v>1.895138012404364E-2</c:v>
                </c:pt>
                <c:pt idx="584">
                  <c:v>1.8817486099924667E-2</c:v>
                </c:pt>
                <c:pt idx="585">
                  <c:v>1.8817486099924667E-2</c:v>
                </c:pt>
                <c:pt idx="586">
                  <c:v>1.8807186559607822E-2</c:v>
                </c:pt>
                <c:pt idx="587">
                  <c:v>1.8055320116478191E-2</c:v>
                </c:pt>
                <c:pt idx="588">
                  <c:v>1.7612439882853888E-2</c:v>
                </c:pt>
                <c:pt idx="589">
                  <c:v>1.6716379875288439E-2</c:v>
                </c:pt>
                <c:pt idx="590">
                  <c:v>1.6633983552753685E-2</c:v>
                </c:pt>
                <c:pt idx="591">
                  <c:v>1.6623684012436839E-2</c:v>
                </c:pt>
                <c:pt idx="592">
                  <c:v>1.6520688609268398E-2</c:v>
                </c:pt>
                <c:pt idx="593">
                  <c:v>1.6500089528634708E-2</c:v>
                </c:pt>
                <c:pt idx="594">
                  <c:v>1.6489789988317863E-2</c:v>
                </c:pt>
                <c:pt idx="595">
                  <c:v>1.6366195504515735E-2</c:v>
                </c:pt>
                <c:pt idx="596">
                  <c:v>1.6314697802931512E-2</c:v>
                </c:pt>
                <c:pt idx="597">
                  <c:v>1.628379918198098E-2</c:v>
                </c:pt>
                <c:pt idx="598">
                  <c:v>1.6273499641664135E-2</c:v>
                </c:pt>
                <c:pt idx="599">
                  <c:v>1.6191103319129381E-2</c:v>
                </c:pt>
                <c:pt idx="600">
                  <c:v>1.524354560997971E-2</c:v>
                </c:pt>
                <c:pt idx="601">
                  <c:v>1.4986057102058603E-2</c:v>
                </c:pt>
                <c:pt idx="602">
                  <c:v>1.395610307037418E-2</c:v>
                </c:pt>
                <c:pt idx="603">
                  <c:v>1.3945803530057335E-2</c:v>
                </c:pt>
                <c:pt idx="604">
                  <c:v>1.2575964667917048E-2</c:v>
                </c:pt>
                <c:pt idx="605">
                  <c:v>1.2462669724431762E-2</c:v>
                </c:pt>
                <c:pt idx="606">
                  <c:v>1.2318476159995942E-2</c:v>
                </c:pt>
                <c:pt idx="607">
                  <c:v>1.2318476159995942E-2</c:v>
                </c:pt>
                <c:pt idx="608">
                  <c:v>1.2297877079362253E-2</c:v>
                </c:pt>
                <c:pt idx="609">
                  <c:v>1.2122784893975901E-2</c:v>
                </c:pt>
                <c:pt idx="610">
                  <c:v>1.2122784893975901E-2</c:v>
                </c:pt>
                <c:pt idx="611">
                  <c:v>1.2091886273025369E-2</c:v>
                </c:pt>
                <c:pt idx="612">
                  <c:v>1.1092830862291476E-2</c:v>
                </c:pt>
                <c:pt idx="613">
                  <c:v>1.103103362039041E-2</c:v>
                </c:pt>
                <c:pt idx="614">
                  <c:v>1.1000134999439878E-2</c:v>
                </c:pt>
                <c:pt idx="615">
                  <c:v>1.0876540515637747E-2</c:v>
                </c:pt>
                <c:pt idx="616">
                  <c:v>1.0825042814053526E-2</c:v>
                </c:pt>
                <c:pt idx="617">
                  <c:v>1.0752946031835615E-2</c:v>
                </c:pt>
                <c:pt idx="618">
                  <c:v>1.0711747870568238E-2</c:v>
                </c:pt>
                <c:pt idx="619">
                  <c:v>1.0711747870568238E-2</c:v>
                </c:pt>
                <c:pt idx="620">
                  <c:v>9.8259874033196325E-3</c:v>
                </c:pt>
                <c:pt idx="621">
                  <c:v>9.5890979760322147E-3</c:v>
                </c:pt>
                <c:pt idx="622">
                  <c:v>9.4655034922300832E-3</c:v>
                </c:pt>
                <c:pt idx="623">
                  <c:v>9.4552039519132398E-3</c:v>
                </c:pt>
                <c:pt idx="624">
                  <c:v>9.4552039519132398E-3</c:v>
                </c:pt>
                <c:pt idx="625">
                  <c:v>8.4973467024467234E-3</c:v>
                </c:pt>
                <c:pt idx="626">
                  <c:v>8.4046508395951257E-3</c:v>
                </c:pt>
                <c:pt idx="627">
                  <c:v>8.3531531380109034E-3</c:v>
                </c:pt>
                <c:pt idx="628">
                  <c:v>8.3222545170603714E-3</c:v>
                </c:pt>
                <c:pt idx="629">
                  <c:v>8.1780609526245513E-3</c:v>
                </c:pt>
                <c:pt idx="630">
                  <c:v>8.0750655494561084E-3</c:v>
                </c:pt>
                <c:pt idx="631">
                  <c:v>6.6743280663652902E-3</c:v>
                </c:pt>
                <c:pt idx="632">
                  <c:v>5.6855721959482419E-3</c:v>
                </c:pt>
                <c:pt idx="633">
                  <c:v>5.6649731153145541E-3</c:v>
                </c:pt>
                <c:pt idx="634">
                  <c:v>5.3559869058092263E-3</c:v>
                </c:pt>
                <c:pt idx="635">
                  <c:v>5.3559869058092263E-3</c:v>
                </c:pt>
                <c:pt idx="636">
                  <c:v>4.2539360919068908E-3</c:v>
                </c:pt>
                <c:pt idx="637">
                  <c:v>3.1930834392719324E-3</c:v>
                </c:pt>
                <c:pt idx="638">
                  <c:v>3.1930834392719324E-3</c:v>
                </c:pt>
                <c:pt idx="639">
                  <c:v>2.9973921732518918E-3</c:v>
                </c:pt>
                <c:pt idx="640">
                  <c:v>2.7811018265981625E-3</c:v>
                </c:pt>
                <c:pt idx="641">
                  <c:v>1.7717468755474256E-3</c:v>
                </c:pt>
                <c:pt idx="642">
                  <c:v>1.7717468755474256E-3</c:v>
                </c:pt>
                <c:pt idx="643">
                  <c:v>3.4011077150607368E-4</c:v>
                </c:pt>
                <c:pt idx="644">
                  <c:v>3.4011077150607368E-4</c:v>
                </c:pt>
                <c:pt idx="645">
                  <c:v>1.1352088453550103E-4</c:v>
                </c:pt>
                <c:pt idx="646">
                  <c:v>-2.1606440560351624E-4</c:v>
                </c:pt>
                <c:pt idx="647">
                  <c:v>-2.4613641946755627E-3</c:v>
                </c:pt>
                <c:pt idx="648">
                  <c:v>-2.6982536219629805E-3</c:v>
                </c:pt>
                <c:pt idx="649">
                  <c:v>-3.8003044358653152E-3</c:v>
                </c:pt>
                <c:pt idx="650">
                  <c:v>-4.0783920244201102E-3</c:v>
                </c:pt>
                <c:pt idx="651">
                  <c:v>-5.365834564025642E-3</c:v>
                </c:pt>
                <c:pt idx="652">
                  <c:v>-5.4585304268772415E-3</c:v>
                </c:pt>
                <c:pt idx="653">
                  <c:v>-5.4585304268772415E-3</c:v>
                </c:pt>
                <c:pt idx="654">
                  <c:v>-6.7047748052153945E-3</c:v>
                </c:pt>
                <c:pt idx="655">
                  <c:v>-7.8068256191177292E-3</c:v>
                </c:pt>
                <c:pt idx="656">
                  <c:v>-9.2796598844264583E-3</c:v>
                </c:pt>
                <c:pt idx="657">
                  <c:v>-1.0567102424031992E-2</c:v>
                </c:pt>
                <c:pt idx="658">
                  <c:v>-1.0989383577022605E-2</c:v>
                </c:pt>
                <c:pt idx="659">
                  <c:v>-1.1998738528073344E-2</c:v>
                </c:pt>
                <c:pt idx="660">
                  <c:v>-1.2101733931241785E-2</c:v>
                </c:pt>
                <c:pt idx="661">
                  <c:v>-1.3378876930530473E-2</c:v>
                </c:pt>
                <c:pt idx="662">
                  <c:v>-1.3749660381936864E-2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6F-42C4-B29E-A2E17023E1F2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1'!$U$21:$U$1200</c:f>
              <c:numCache>
                <c:formatCode>General</c:formatCode>
                <c:ptCount val="1180"/>
                <c:pt idx="6">
                  <c:v>-0.41007959999842569</c:v>
                </c:pt>
                <c:pt idx="14">
                  <c:v>-0.26387900000190712</c:v>
                </c:pt>
                <c:pt idx="111">
                  <c:v>-0.13468980000106967</c:v>
                </c:pt>
                <c:pt idx="178">
                  <c:v>-3.768570000102045E-2</c:v>
                </c:pt>
                <c:pt idx="265">
                  <c:v>-2.2689400000672322E-2</c:v>
                </c:pt>
                <c:pt idx="270">
                  <c:v>-6.9054500003403518E-2</c:v>
                </c:pt>
                <c:pt idx="352">
                  <c:v>8.1233600001723971E-2</c:v>
                </c:pt>
                <c:pt idx="422">
                  <c:v>-0.21223504999943543</c:v>
                </c:pt>
                <c:pt idx="628">
                  <c:v>-2.8780200002074707E-2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6F-42C4-B29E-A2E17023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560"/>
        <c:axId val="1"/>
      </c:scatterChart>
      <c:valAx>
        <c:axId val="728450560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7288372851698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587879917377189E-2"/>
              <c:y val="0.420905304817970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6656702241783"/>
          <c:y val="0.92090662396014056"/>
          <c:w val="0.75767434563409786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6451612903225805"/>
          <c:y val="3.0985915492957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1564656415096"/>
          <c:y val="0.13459706425585691"/>
          <c:w val="0.83204555921237378"/>
          <c:h val="0.66258708402190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1'!$H$21:$H$1200</c:f>
              <c:numCache>
                <c:formatCode>General</c:formatCode>
                <c:ptCount val="1180"/>
                <c:pt idx="0">
                  <c:v>-0.50368400000115798</c:v>
                </c:pt>
                <c:pt idx="1">
                  <c:v>-0.48221280000507249</c:v>
                </c:pt>
                <c:pt idx="2">
                  <c:v>-0.48297500000444415</c:v>
                </c:pt>
                <c:pt idx="3">
                  <c:v>-0.4901387000008981</c:v>
                </c:pt>
                <c:pt idx="4">
                  <c:v>-0.48556190000272181</c:v>
                </c:pt>
                <c:pt idx="5">
                  <c:v>-0.44817100000364007</c:v>
                </c:pt>
                <c:pt idx="7">
                  <c:v>-0.41953300000022864</c:v>
                </c:pt>
                <c:pt idx="8">
                  <c:v>-0.41574860000218905</c:v>
                </c:pt>
                <c:pt idx="9">
                  <c:v>-0.39007290000517969</c:v>
                </c:pt>
                <c:pt idx="10">
                  <c:v>-0.38426500000059605</c:v>
                </c:pt>
                <c:pt idx="11">
                  <c:v>-0.38239720000274247</c:v>
                </c:pt>
                <c:pt idx="12">
                  <c:v>-0.38357200000609737</c:v>
                </c:pt>
                <c:pt idx="13">
                  <c:v>-0.35808530000213068</c:v>
                </c:pt>
                <c:pt idx="15">
                  <c:v>-0.3582600999980059</c:v>
                </c:pt>
                <c:pt idx="16">
                  <c:v>-0.36919710000074701</c:v>
                </c:pt>
                <c:pt idx="17">
                  <c:v>-0.35919710000234772</c:v>
                </c:pt>
                <c:pt idx="18">
                  <c:v>-0.35875300000043353</c:v>
                </c:pt>
                <c:pt idx="19">
                  <c:v>-0.35654670000076294</c:v>
                </c:pt>
                <c:pt idx="20">
                  <c:v>-0.36669000000256347</c:v>
                </c:pt>
                <c:pt idx="21">
                  <c:v>-0.353690000003553</c:v>
                </c:pt>
                <c:pt idx="22">
                  <c:v>-0.35032619999765302</c:v>
                </c:pt>
                <c:pt idx="23">
                  <c:v>-0.3301199000015913</c:v>
                </c:pt>
                <c:pt idx="24">
                  <c:v>-0.37550100000225939</c:v>
                </c:pt>
                <c:pt idx="25">
                  <c:v>-0.35367580000092858</c:v>
                </c:pt>
                <c:pt idx="26">
                  <c:v>-0.36412300000301911</c:v>
                </c:pt>
                <c:pt idx="27">
                  <c:v>-0.34799700000075973</c:v>
                </c:pt>
                <c:pt idx="28">
                  <c:v>-0.35187100000621285</c:v>
                </c:pt>
                <c:pt idx="29">
                  <c:v>-0.34053870000570896</c:v>
                </c:pt>
                <c:pt idx="30">
                  <c:v>-0.33450720000109868</c:v>
                </c:pt>
                <c:pt idx="31">
                  <c:v>-0.33382530000017141</c:v>
                </c:pt>
                <c:pt idx="32">
                  <c:v>-0.33347880000292207</c:v>
                </c:pt>
                <c:pt idx="33">
                  <c:v>-0.32794020000073942</c:v>
                </c:pt>
                <c:pt idx="34">
                  <c:v>-0.32273390000409563</c:v>
                </c:pt>
                <c:pt idx="35">
                  <c:v>-0.32308350000312203</c:v>
                </c:pt>
                <c:pt idx="36">
                  <c:v>-0.32825830000001588</c:v>
                </c:pt>
                <c:pt idx="37">
                  <c:v>-0.31938740000623511</c:v>
                </c:pt>
                <c:pt idx="38">
                  <c:v>-0.30880310000429745</c:v>
                </c:pt>
                <c:pt idx="39">
                  <c:v>-0.31277160000172444</c:v>
                </c:pt>
                <c:pt idx="40">
                  <c:v>-0.31112120000398136</c:v>
                </c:pt>
                <c:pt idx="41">
                  <c:v>-0.30847080000603455</c:v>
                </c:pt>
                <c:pt idx="42">
                  <c:v>-0.31193220000568544</c:v>
                </c:pt>
                <c:pt idx="43">
                  <c:v>-0.30172590000438504</c:v>
                </c:pt>
                <c:pt idx="44">
                  <c:v>-0.29904400000305031</c:v>
                </c:pt>
                <c:pt idx="45">
                  <c:v>-0.30874320000293665</c:v>
                </c:pt>
                <c:pt idx="46">
                  <c:v>-0.30571170000257553</c:v>
                </c:pt>
                <c:pt idx="47">
                  <c:v>-0.29972900000211666</c:v>
                </c:pt>
                <c:pt idx="48">
                  <c:v>-0.30066600000282051</c:v>
                </c:pt>
                <c:pt idx="49">
                  <c:v>-0.29815890000463696</c:v>
                </c:pt>
                <c:pt idx="50">
                  <c:v>-0.29633370000010473</c:v>
                </c:pt>
                <c:pt idx="51">
                  <c:v>-0.29346280000027036</c:v>
                </c:pt>
                <c:pt idx="52">
                  <c:v>-0.2872250000036729</c:v>
                </c:pt>
                <c:pt idx="53">
                  <c:v>-0.27948319999995874</c:v>
                </c:pt>
                <c:pt idx="54">
                  <c:v>-0.27127690000270377</c:v>
                </c:pt>
                <c:pt idx="55">
                  <c:v>-0.28383280000343802</c:v>
                </c:pt>
                <c:pt idx="56">
                  <c:v>-0.28143750000162981</c:v>
                </c:pt>
                <c:pt idx="57">
                  <c:v>-0.28043750000142609</c:v>
                </c:pt>
                <c:pt idx="58">
                  <c:v>-0.27661230000012438</c:v>
                </c:pt>
                <c:pt idx="59">
                  <c:v>-0.27020280000579078</c:v>
                </c:pt>
                <c:pt idx="60">
                  <c:v>-0.27655240000603953</c:v>
                </c:pt>
                <c:pt idx="61">
                  <c:v>-0.26334610000412795</c:v>
                </c:pt>
                <c:pt idx="62">
                  <c:v>-0.2685209000010218</c:v>
                </c:pt>
                <c:pt idx="63">
                  <c:v>-0.26598230000308831</c:v>
                </c:pt>
                <c:pt idx="64">
                  <c:v>-0.27236340000308701</c:v>
                </c:pt>
                <c:pt idx="65">
                  <c:v>-0.26471300000412157</c:v>
                </c:pt>
                <c:pt idx="66">
                  <c:v>-0.26030040000114241</c:v>
                </c:pt>
                <c:pt idx="67">
                  <c:v>-0.25687670000115759</c:v>
                </c:pt>
                <c:pt idx="68">
                  <c:v>-0.25083100000119884</c:v>
                </c:pt>
                <c:pt idx="69">
                  <c:v>-0.24532390000604209</c:v>
                </c:pt>
                <c:pt idx="70">
                  <c:v>-0.23119299999962095</c:v>
                </c:pt>
                <c:pt idx="71">
                  <c:v>-0.22665440000128001</c:v>
                </c:pt>
                <c:pt idx="72">
                  <c:v>-0.22373779999907129</c:v>
                </c:pt>
                <c:pt idx="73">
                  <c:v>-0.21666370000093593</c:v>
                </c:pt>
                <c:pt idx="74">
                  <c:v>-0.21463219999714056</c:v>
                </c:pt>
                <c:pt idx="75">
                  <c:v>-0.21580700000413344</c:v>
                </c:pt>
                <c:pt idx="76">
                  <c:v>-0.21898180000061984</c:v>
                </c:pt>
                <c:pt idx="77">
                  <c:v>-0.20977549999952316</c:v>
                </c:pt>
                <c:pt idx="78">
                  <c:v>-0.2048447000051965</c:v>
                </c:pt>
                <c:pt idx="79">
                  <c:v>-0.20498800000132178</c:v>
                </c:pt>
                <c:pt idx="80">
                  <c:v>-0.20579900000302587</c:v>
                </c:pt>
                <c:pt idx="81">
                  <c:v>-0.19773600000553415</c:v>
                </c:pt>
                <c:pt idx="82">
                  <c:v>-0.20311710000169114</c:v>
                </c:pt>
                <c:pt idx="83">
                  <c:v>-0.20957850000195322</c:v>
                </c:pt>
                <c:pt idx="84">
                  <c:v>-0.20172180000372464</c:v>
                </c:pt>
                <c:pt idx="85">
                  <c:v>-0.19594850000066799</c:v>
                </c:pt>
                <c:pt idx="86">
                  <c:v>-0.1954414000028919</c:v>
                </c:pt>
                <c:pt idx="87">
                  <c:v>-0.19461620000220137</c:v>
                </c:pt>
                <c:pt idx="88">
                  <c:v>-0.19098620000295341</c:v>
                </c:pt>
                <c:pt idx="89">
                  <c:v>-0.19212950000292039</c:v>
                </c:pt>
                <c:pt idx="90">
                  <c:v>-0.18794050000360585</c:v>
                </c:pt>
                <c:pt idx="91">
                  <c:v>-0.18908379999993485</c:v>
                </c:pt>
                <c:pt idx="92">
                  <c:v>-0.18365700000504148</c:v>
                </c:pt>
                <c:pt idx="93">
                  <c:v>-0.18531050000092364</c:v>
                </c:pt>
                <c:pt idx="94">
                  <c:v>-0.18312150000201655</c:v>
                </c:pt>
                <c:pt idx="95">
                  <c:v>-0.18212150000181282</c:v>
                </c:pt>
                <c:pt idx="96">
                  <c:v>-0.17812150000099791</c:v>
                </c:pt>
                <c:pt idx="97">
                  <c:v>-0.18429630000173347</c:v>
                </c:pt>
                <c:pt idx="98">
                  <c:v>-0.18129630000112229</c:v>
                </c:pt>
                <c:pt idx="99">
                  <c:v>-0.1854711000014504</c:v>
                </c:pt>
                <c:pt idx="100">
                  <c:v>-0.18226480000521406</c:v>
                </c:pt>
                <c:pt idx="101">
                  <c:v>-0.183439600001293</c:v>
                </c:pt>
                <c:pt idx="102">
                  <c:v>-0.17506159999902593</c:v>
                </c:pt>
                <c:pt idx="103">
                  <c:v>-0.18004740000105812</c:v>
                </c:pt>
                <c:pt idx="104">
                  <c:v>-0.18084110000199871</c:v>
                </c:pt>
                <c:pt idx="105">
                  <c:v>-0.17941740000242135</c:v>
                </c:pt>
                <c:pt idx="106">
                  <c:v>-0.18208510000113165</c:v>
                </c:pt>
                <c:pt idx="107">
                  <c:v>-0.18108510000092792</c:v>
                </c:pt>
                <c:pt idx="108">
                  <c:v>-0.18087880000166479</c:v>
                </c:pt>
                <c:pt idx="109">
                  <c:v>-0.17757800000254065</c:v>
                </c:pt>
                <c:pt idx="110">
                  <c:v>-0.1763716999994358</c:v>
                </c:pt>
                <c:pt idx="112">
                  <c:v>-0.19148350000250502</c:v>
                </c:pt>
                <c:pt idx="113">
                  <c:v>-0.17894490000253427</c:v>
                </c:pt>
                <c:pt idx="114">
                  <c:v>-0.17918890000146348</c:v>
                </c:pt>
                <c:pt idx="115">
                  <c:v>-0.17195419999916339</c:v>
                </c:pt>
                <c:pt idx="116">
                  <c:v>-0.17262810000102036</c:v>
                </c:pt>
                <c:pt idx="117">
                  <c:v>-0.16805800000292948</c:v>
                </c:pt>
                <c:pt idx="118">
                  <c:v>-0.17386900000201422</c:v>
                </c:pt>
                <c:pt idx="119">
                  <c:v>-0.16815870000209543</c:v>
                </c:pt>
                <c:pt idx="120">
                  <c:v>-0.16747680000116816</c:v>
                </c:pt>
                <c:pt idx="121">
                  <c:v>-0.1674453000050562</c:v>
                </c:pt>
                <c:pt idx="122">
                  <c:v>-0.16194439999890164</c:v>
                </c:pt>
                <c:pt idx="123">
                  <c:v>-0.15840580000440241</c:v>
                </c:pt>
                <c:pt idx="124">
                  <c:v>-0.16037739999956102</c:v>
                </c:pt>
                <c:pt idx="125">
                  <c:v>-0.15737739999894984</c:v>
                </c:pt>
                <c:pt idx="126">
                  <c:v>-0.15534590000243043</c:v>
                </c:pt>
                <c:pt idx="127">
                  <c:v>-0.15752070000235108</c:v>
                </c:pt>
                <c:pt idx="128">
                  <c:v>-0.15752070000235108</c:v>
                </c:pt>
                <c:pt idx="129">
                  <c:v>-0.15266400000473368</c:v>
                </c:pt>
                <c:pt idx="130">
                  <c:v>-0.15483880000465433</c:v>
                </c:pt>
                <c:pt idx="131">
                  <c:v>-0.15115690000311588</c:v>
                </c:pt>
                <c:pt idx="132">
                  <c:v>-0.15795060000164085</c:v>
                </c:pt>
                <c:pt idx="133">
                  <c:v>-0.15230020000308286</c:v>
                </c:pt>
                <c:pt idx="134">
                  <c:v>-0.15547500000320724</c:v>
                </c:pt>
                <c:pt idx="135">
                  <c:v>-0.15926870000112103</c:v>
                </c:pt>
                <c:pt idx="136">
                  <c:v>-0.14979310000126134</c:v>
                </c:pt>
                <c:pt idx="137">
                  <c:v>-0.15558990000135964</c:v>
                </c:pt>
                <c:pt idx="138">
                  <c:v>-0.15373320000435342</c:v>
                </c:pt>
                <c:pt idx="139">
                  <c:v>-0.15373320000435342</c:v>
                </c:pt>
                <c:pt idx="140">
                  <c:v>-0.15490800000407035</c:v>
                </c:pt>
                <c:pt idx="141">
                  <c:v>-0.14805130000240752</c:v>
                </c:pt>
                <c:pt idx="142">
                  <c:v>-0.15098830000351882</c:v>
                </c:pt>
                <c:pt idx="143">
                  <c:v>-0.15116310000303201</c:v>
                </c:pt>
                <c:pt idx="144">
                  <c:v>-0.15254420000201208</c:v>
                </c:pt>
                <c:pt idx="145">
                  <c:v>-0.15154420000180835</c:v>
                </c:pt>
                <c:pt idx="146">
                  <c:v>-0.15233789999911096</c:v>
                </c:pt>
                <c:pt idx="147">
                  <c:v>-0.15233789999911096</c:v>
                </c:pt>
                <c:pt idx="148">
                  <c:v>-0.15133789999890723</c:v>
                </c:pt>
                <c:pt idx="149">
                  <c:v>-0.15351269999882788</c:v>
                </c:pt>
                <c:pt idx="150">
                  <c:v>-0.152306400002999</c:v>
                </c:pt>
                <c:pt idx="151">
                  <c:v>-0.15565600000263657</c:v>
                </c:pt>
                <c:pt idx="152">
                  <c:v>-0.15262450000227545</c:v>
                </c:pt>
                <c:pt idx="153">
                  <c:v>-0.15262450000227545</c:v>
                </c:pt>
                <c:pt idx="154">
                  <c:v>-0.15379930000199238</c:v>
                </c:pt>
                <c:pt idx="155">
                  <c:v>-0.15397410000514355</c:v>
                </c:pt>
                <c:pt idx="156">
                  <c:v>-0.13976779999939026</c:v>
                </c:pt>
                <c:pt idx="157">
                  <c:v>-0.15994259999934002</c:v>
                </c:pt>
                <c:pt idx="158">
                  <c:v>-0.15311740000106511</c:v>
                </c:pt>
                <c:pt idx="159">
                  <c:v>-0.14508590000332333</c:v>
                </c:pt>
                <c:pt idx="160">
                  <c:v>-0.14755040000090958</c:v>
                </c:pt>
                <c:pt idx="161">
                  <c:v>-0.15050470000278438</c:v>
                </c:pt>
                <c:pt idx="162">
                  <c:v>-0.14552200000252924</c:v>
                </c:pt>
                <c:pt idx="163">
                  <c:v>-0.1465881000040099</c:v>
                </c:pt>
                <c:pt idx="164">
                  <c:v>-0.14752510000107577</c:v>
                </c:pt>
                <c:pt idx="165">
                  <c:v>-0.14990620000025956</c:v>
                </c:pt>
                <c:pt idx="166">
                  <c:v>-0.13790620000145282</c:v>
                </c:pt>
                <c:pt idx="167">
                  <c:v>-0.15708100000119884</c:v>
                </c:pt>
                <c:pt idx="168">
                  <c:v>-0.14608099999895785</c:v>
                </c:pt>
                <c:pt idx="169">
                  <c:v>-0.14687469999989844</c:v>
                </c:pt>
                <c:pt idx="170">
                  <c:v>-0.15084320000096341</c:v>
                </c:pt>
                <c:pt idx="171">
                  <c:v>-0.13684320000174921</c:v>
                </c:pt>
                <c:pt idx="172">
                  <c:v>-0.14622430000235909</c:v>
                </c:pt>
                <c:pt idx="173">
                  <c:v>-0.1481928000030166</c:v>
                </c:pt>
                <c:pt idx="174">
                  <c:v>-0.14336760000514914</c:v>
                </c:pt>
                <c:pt idx="175">
                  <c:v>-0.14036760000453796</c:v>
                </c:pt>
                <c:pt idx="176">
                  <c:v>-0.14771720000135247</c:v>
                </c:pt>
                <c:pt idx="177">
                  <c:v>-0.14451090000147815</c:v>
                </c:pt>
                <c:pt idx="179">
                  <c:v>-0.13686050000251271</c:v>
                </c:pt>
                <c:pt idx="180">
                  <c:v>-0.14482900000439258</c:v>
                </c:pt>
                <c:pt idx="181">
                  <c:v>-0.14630770000076154</c:v>
                </c:pt>
                <c:pt idx="182">
                  <c:v>-0.14445100000375533</c:v>
                </c:pt>
                <c:pt idx="183">
                  <c:v>-0.14180680000208667</c:v>
                </c:pt>
                <c:pt idx="184">
                  <c:v>-0.14080680000188295</c:v>
                </c:pt>
                <c:pt idx="185">
                  <c:v>-0.14098160000139615</c:v>
                </c:pt>
                <c:pt idx="186">
                  <c:v>-0.13895010000487673</c:v>
                </c:pt>
                <c:pt idx="187">
                  <c:v>-0.13750600000275881</c:v>
                </c:pt>
                <c:pt idx="188">
                  <c:v>-0.14144300000043586</c:v>
                </c:pt>
                <c:pt idx="189">
                  <c:v>-0.1414115000043239</c:v>
                </c:pt>
                <c:pt idx="190">
                  <c:v>-0.13981300000159536</c:v>
                </c:pt>
                <c:pt idx="191">
                  <c:v>-0.14016260000062175</c:v>
                </c:pt>
                <c:pt idx="192">
                  <c:v>-0.13913110000066808</c:v>
                </c:pt>
                <c:pt idx="193">
                  <c:v>-0.13930590000381926</c:v>
                </c:pt>
                <c:pt idx="194">
                  <c:v>-0.14127440000447677</c:v>
                </c:pt>
                <c:pt idx="195">
                  <c:v>-0.14027440000427305</c:v>
                </c:pt>
                <c:pt idx="196">
                  <c:v>-0.14641770000162069</c:v>
                </c:pt>
                <c:pt idx="197">
                  <c:v>-0.13979879999897094</c:v>
                </c:pt>
                <c:pt idx="198">
                  <c:v>-0.1437673000000359</c:v>
                </c:pt>
                <c:pt idx="199">
                  <c:v>-0.1409421000025759</c:v>
                </c:pt>
                <c:pt idx="200">
                  <c:v>-0.1394350000009581</c:v>
                </c:pt>
                <c:pt idx="201">
                  <c:v>-0.14660980000189738</c:v>
                </c:pt>
                <c:pt idx="202">
                  <c:v>-0.13840350000100443</c:v>
                </c:pt>
                <c:pt idx="203">
                  <c:v>-0.13957830000072136</c:v>
                </c:pt>
                <c:pt idx="204">
                  <c:v>-0.13480500000150641</c:v>
                </c:pt>
                <c:pt idx="205">
                  <c:v>-0.13229789999968489</c:v>
                </c:pt>
                <c:pt idx="206">
                  <c:v>-0.1354412000036973</c:v>
                </c:pt>
                <c:pt idx="207">
                  <c:v>-0.12672780000139028</c:v>
                </c:pt>
                <c:pt idx="208">
                  <c:v>-0.13342700000430341</c:v>
                </c:pt>
                <c:pt idx="209">
                  <c:v>-0.12766790000387118</c:v>
                </c:pt>
                <c:pt idx="210">
                  <c:v>-0.1328112000010151</c:v>
                </c:pt>
                <c:pt idx="211">
                  <c:v>-0.12798600000314764</c:v>
                </c:pt>
                <c:pt idx="212">
                  <c:v>-0.13333560000319267</c:v>
                </c:pt>
                <c:pt idx="213">
                  <c:v>-0.1321293000037258</c:v>
                </c:pt>
                <c:pt idx="214">
                  <c:v>-0.12830410000242409</c:v>
                </c:pt>
                <c:pt idx="215">
                  <c:v>-0.13176550000207499</c:v>
                </c:pt>
                <c:pt idx="216">
                  <c:v>-0.12714660000347067</c:v>
                </c:pt>
                <c:pt idx="217">
                  <c:v>-0.12473710000267602</c:v>
                </c:pt>
                <c:pt idx="218">
                  <c:v>-0.12740480000138632</c:v>
                </c:pt>
                <c:pt idx="219">
                  <c:v>-0.12634180000168271</c:v>
                </c:pt>
                <c:pt idx="220">
                  <c:v>-0.12665990000095917</c:v>
                </c:pt>
                <c:pt idx="221">
                  <c:v>-0.12583470000390662</c:v>
                </c:pt>
                <c:pt idx="222">
                  <c:v>-0.12780320000092615</c:v>
                </c:pt>
                <c:pt idx="223">
                  <c:v>-0.12512130000322941</c:v>
                </c:pt>
                <c:pt idx="224">
                  <c:v>-0.12629610000294633</c:v>
                </c:pt>
                <c:pt idx="225">
                  <c:v>-0.12519050000264542</c:v>
                </c:pt>
                <c:pt idx="226">
                  <c:v>-0.12498420000338228</c:v>
                </c:pt>
                <c:pt idx="227">
                  <c:v>-0.12376680000306806</c:v>
                </c:pt>
                <c:pt idx="228">
                  <c:v>-0.12440300000162097</c:v>
                </c:pt>
                <c:pt idx="229">
                  <c:v>-0.12419669999871985</c:v>
                </c:pt>
                <c:pt idx="230">
                  <c:v>-0.12357780000093044</c:v>
                </c:pt>
                <c:pt idx="231">
                  <c:v>-0.12451480000163428</c:v>
                </c:pt>
                <c:pt idx="232">
                  <c:v>-0.12245490000350401</c:v>
                </c:pt>
                <c:pt idx="233">
                  <c:v>-0.11395400000037625</c:v>
                </c:pt>
                <c:pt idx="234">
                  <c:v>-0.1101665000023786</c:v>
                </c:pt>
                <c:pt idx="235">
                  <c:v>-0.10930980000193813</c:v>
                </c:pt>
                <c:pt idx="236">
                  <c:v>-0.10945310000170139</c:v>
                </c:pt>
                <c:pt idx="237">
                  <c:v>-0.10823260000324808</c:v>
                </c:pt>
                <c:pt idx="238">
                  <c:v>-0.10434750000058557</c:v>
                </c:pt>
                <c:pt idx="239">
                  <c:v>-9.8945499998080777E-2</c:v>
                </c:pt>
                <c:pt idx="240">
                  <c:v>-9.8088800001278287E-2</c:v>
                </c:pt>
                <c:pt idx="241">
                  <c:v>-8.8476099997933488E-2</c:v>
                </c:pt>
                <c:pt idx="242">
                  <c:v>-8.7206800002604723E-2</c:v>
                </c:pt>
                <c:pt idx="243">
                  <c:v>-8.6187900000368245E-2</c:v>
                </c:pt>
                <c:pt idx="244">
                  <c:v>-8.2768899999791756E-2</c:v>
                </c:pt>
                <c:pt idx="245">
                  <c:v>-7.7838100005465094E-2</c:v>
                </c:pt>
                <c:pt idx="247">
                  <c:v>-7.8586099996755365E-2</c:v>
                </c:pt>
                <c:pt idx="249">
                  <c:v>-6.7555900001025293E-2</c:v>
                </c:pt>
                <c:pt idx="250">
                  <c:v>-6.6555899997183587E-2</c:v>
                </c:pt>
                <c:pt idx="251">
                  <c:v>-6.056209999951534E-2</c:v>
                </c:pt>
                <c:pt idx="252">
                  <c:v>-6.3023500006238464E-2</c:v>
                </c:pt>
                <c:pt idx="253">
                  <c:v>-6.2691199993423652E-2</c:v>
                </c:pt>
                <c:pt idx="254">
                  <c:v>-6.1152600006607827E-2</c:v>
                </c:pt>
                <c:pt idx="255">
                  <c:v>-6.009269999776734E-2</c:v>
                </c:pt>
                <c:pt idx="256">
                  <c:v>-5.9092700001201592E-2</c:v>
                </c:pt>
                <c:pt idx="257">
                  <c:v>-6.2048600004345644E-2</c:v>
                </c:pt>
                <c:pt idx="258">
                  <c:v>-6.1591900004714262E-2</c:v>
                </c:pt>
                <c:pt idx="259">
                  <c:v>-6.0379300004569814E-2</c:v>
                </c:pt>
                <c:pt idx="260">
                  <c:v>-6.1166700004832819E-2</c:v>
                </c:pt>
                <c:pt idx="261">
                  <c:v>-5.287220000900561E-2</c:v>
                </c:pt>
                <c:pt idx="262">
                  <c:v>-5.813040000066394E-2</c:v>
                </c:pt>
                <c:pt idx="263">
                  <c:v>-5.813040000066394E-2</c:v>
                </c:pt>
                <c:pt idx="264">
                  <c:v>-5.0228000007336959E-2</c:v>
                </c:pt>
                <c:pt idx="266">
                  <c:v>-5.027189999964321E-2</c:v>
                </c:pt>
                <c:pt idx="267">
                  <c:v>-4.5446700001775753E-2</c:v>
                </c:pt>
                <c:pt idx="268">
                  <c:v>-5.0415200006682426E-2</c:v>
                </c:pt>
                <c:pt idx="269">
                  <c:v>-4.9257700004091021E-2</c:v>
                </c:pt>
                <c:pt idx="272">
                  <c:v>-4.6659200008434709E-2</c:v>
                </c:pt>
                <c:pt idx="273">
                  <c:v>-4.506069999479223E-2</c:v>
                </c:pt>
                <c:pt idx="274">
                  <c:v>-5.1591299998108298E-2</c:v>
                </c:pt>
                <c:pt idx="275">
                  <c:v>-4.4591300000320189E-2</c:v>
                </c:pt>
                <c:pt idx="276">
                  <c:v>-4.3591299996478483E-2</c:v>
                </c:pt>
                <c:pt idx="277">
                  <c:v>-4.1559800003597047E-2</c:v>
                </c:pt>
                <c:pt idx="286">
                  <c:v>-1.8627199999173172E-2</c:v>
                </c:pt>
                <c:pt idx="289">
                  <c:v>-4.6333999998751096E-3</c:v>
                </c:pt>
                <c:pt idx="291">
                  <c:v>-8.95150000724243E-3</c:v>
                </c:pt>
                <c:pt idx="296">
                  <c:v>-1.1640000011539087E-3</c:v>
                </c:pt>
                <c:pt idx="302">
                  <c:v>6.2991999948280863E-3</c:v>
                </c:pt>
                <c:pt idx="357">
                  <c:v>6.3975400000344962E-2</c:v>
                </c:pt>
                <c:pt idx="360">
                  <c:v>5.3657299999031238E-2</c:v>
                </c:pt>
                <c:pt idx="458">
                  <c:v>9.1724400001112372E-2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2A-4157-A97E-7E1E42A05C6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1'!$I$21:$I$1200</c:f>
              <c:numCache>
                <c:formatCode>General</c:formatCode>
                <c:ptCount val="1180"/>
                <c:pt idx="271">
                  <c:v>-4.6372600001632236E-2</c:v>
                </c:pt>
                <c:pt idx="278">
                  <c:v>-3.5514099996362347E-2</c:v>
                </c:pt>
                <c:pt idx="280">
                  <c:v>-2.3050900002999697E-2</c:v>
                </c:pt>
                <c:pt idx="281">
                  <c:v>-2.2050899999157991E-2</c:v>
                </c:pt>
                <c:pt idx="282">
                  <c:v>-2.1050900002592243E-2</c:v>
                </c:pt>
                <c:pt idx="283">
                  <c:v>-2.1050900002592243E-2</c:v>
                </c:pt>
                <c:pt idx="284">
                  <c:v>-2.1050900002592243E-2</c:v>
                </c:pt>
                <c:pt idx="285">
                  <c:v>-2.0050899998750538E-2</c:v>
                </c:pt>
                <c:pt idx="287">
                  <c:v>-1.7231900004844647E-2</c:v>
                </c:pt>
                <c:pt idx="288">
                  <c:v>-1.066490000084741E-2</c:v>
                </c:pt>
                <c:pt idx="290">
                  <c:v>-9.8082000040449202E-3</c:v>
                </c:pt>
                <c:pt idx="292">
                  <c:v>-8.5073999944142997E-3</c:v>
                </c:pt>
                <c:pt idx="293">
                  <c:v>-1.0650700001860969E-2</c:v>
                </c:pt>
                <c:pt idx="294">
                  <c:v>-8.2238999966648407E-3</c:v>
                </c:pt>
                <c:pt idx="295">
                  <c:v>-4.9891999951796606E-3</c:v>
                </c:pt>
                <c:pt idx="297">
                  <c:v>-5.0065000032191165E-3</c:v>
                </c:pt>
                <c:pt idx="298">
                  <c:v>-3.4678999945754185E-3</c:v>
                </c:pt>
                <c:pt idx="300">
                  <c:v>2.0014999972772785E-3</c:v>
                </c:pt>
                <c:pt idx="305">
                  <c:v>5.663000003551133E-3</c:v>
                </c:pt>
                <c:pt idx="307">
                  <c:v>5.31339999724878E-3</c:v>
                </c:pt>
                <c:pt idx="308">
                  <c:v>1.051970000116853E-2</c:v>
                </c:pt>
                <c:pt idx="309">
                  <c:v>1.4943399997719098E-2</c:v>
                </c:pt>
                <c:pt idx="310">
                  <c:v>1.4943399997719098E-2</c:v>
                </c:pt>
                <c:pt idx="311">
                  <c:v>1.4800100005231798E-2</c:v>
                </c:pt>
                <c:pt idx="312">
                  <c:v>1.5800100001797546E-2</c:v>
                </c:pt>
                <c:pt idx="313">
                  <c:v>1.4418999999179505E-2</c:v>
                </c:pt>
                <c:pt idx="315">
                  <c:v>1.4132399999652989E-2</c:v>
                </c:pt>
                <c:pt idx="316">
                  <c:v>1.7132399996626191E-2</c:v>
                </c:pt>
                <c:pt idx="317">
                  <c:v>2.5269500001741108E-2</c:v>
                </c:pt>
                <c:pt idx="318">
                  <c:v>2.2300999997241888E-2</c:v>
                </c:pt>
                <c:pt idx="319">
                  <c:v>2.9126199995516799E-2</c:v>
                </c:pt>
                <c:pt idx="320">
                  <c:v>3.5867999999027234E-2</c:v>
                </c:pt>
                <c:pt idx="321">
                  <c:v>3.3549899999343324E-2</c:v>
                </c:pt>
                <c:pt idx="322">
                  <c:v>3.6025499997776933E-2</c:v>
                </c:pt>
                <c:pt idx="323">
                  <c:v>3.3231800000066869E-2</c:v>
                </c:pt>
                <c:pt idx="324">
                  <c:v>3.4231799996632617E-2</c:v>
                </c:pt>
                <c:pt idx="325">
                  <c:v>3.7231800000881776E-2</c:v>
                </c:pt>
                <c:pt idx="326">
                  <c:v>4.1945199998735916E-2</c:v>
                </c:pt>
                <c:pt idx="328">
                  <c:v>3.6627100002078805E-2</c:v>
                </c:pt>
                <c:pt idx="329">
                  <c:v>3.9627099999052007E-2</c:v>
                </c:pt>
                <c:pt idx="330">
                  <c:v>4.1019299991603475E-2</c:v>
                </c:pt>
                <c:pt idx="331">
                  <c:v>4.0082300001813564E-2</c:v>
                </c:pt>
                <c:pt idx="332">
                  <c:v>4.2082300002221018E-2</c:v>
                </c:pt>
                <c:pt idx="333">
                  <c:v>4.0764199999102857E-2</c:v>
                </c:pt>
                <c:pt idx="334">
                  <c:v>4.4764199999917764E-2</c:v>
                </c:pt>
                <c:pt idx="336">
                  <c:v>4.0446100007102359E-2</c:v>
                </c:pt>
                <c:pt idx="337">
                  <c:v>4.1446100003668107E-2</c:v>
                </c:pt>
                <c:pt idx="338">
                  <c:v>4.3446100004075561E-2</c:v>
                </c:pt>
                <c:pt idx="339">
                  <c:v>4.1064999997615814E-2</c:v>
                </c:pt>
                <c:pt idx="340">
                  <c:v>4.4271300001128111E-2</c:v>
                </c:pt>
                <c:pt idx="341">
                  <c:v>4.5271299997693859E-2</c:v>
                </c:pt>
                <c:pt idx="342">
                  <c:v>4.8302799994417001E-2</c:v>
                </c:pt>
                <c:pt idx="343">
                  <c:v>4.3953200001851656E-2</c:v>
                </c:pt>
                <c:pt idx="344">
                  <c:v>4.3809900002088398E-2</c:v>
                </c:pt>
                <c:pt idx="345">
                  <c:v>4.4809899998654146E-2</c:v>
                </c:pt>
                <c:pt idx="346">
                  <c:v>4.8331199999665841E-2</c:v>
                </c:pt>
                <c:pt idx="347">
                  <c:v>4.615639999974519E-2</c:v>
                </c:pt>
                <c:pt idx="348">
                  <c:v>4.9663499994494487E-2</c:v>
                </c:pt>
                <c:pt idx="349">
                  <c:v>4.8551699997915421E-2</c:v>
                </c:pt>
                <c:pt idx="350">
                  <c:v>4.9551699994481169E-2</c:v>
                </c:pt>
                <c:pt idx="351">
                  <c:v>5.158320000191452E-2</c:v>
                </c:pt>
                <c:pt idx="354">
                  <c:v>4.9915499999769963E-2</c:v>
                </c:pt>
                <c:pt idx="355">
                  <c:v>5.0946999996085651E-2</c:v>
                </c:pt>
                <c:pt idx="358">
                  <c:v>4.9800599997979589E-2</c:v>
                </c:pt>
                <c:pt idx="359">
                  <c:v>5.6800599995767698E-2</c:v>
                </c:pt>
                <c:pt idx="361">
                  <c:v>5.6513999996241182E-2</c:v>
                </c:pt>
                <c:pt idx="362">
                  <c:v>5.6164400004490744E-2</c:v>
                </c:pt>
                <c:pt idx="363">
                  <c:v>5.5370699999912176E-2</c:v>
                </c:pt>
                <c:pt idx="365">
                  <c:v>5.5227400000148918E-2</c:v>
                </c:pt>
                <c:pt idx="367">
                  <c:v>5.4909299993596505E-2</c:v>
                </c:pt>
                <c:pt idx="368">
                  <c:v>5.4528200002096128E-2</c:v>
                </c:pt>
                <c:pt idx="369">
                  <c:v>5.5559699998411816E-2</c:v>
                </c:pt>
                <c:pt idx="370">
                  <c:v>5.7591199998569209E-2</c:v>
                </c:pt>
                <c:pt idx="371">
                  <c:v>5.9210100000200327E-2</c:v>
                </c:pt>
                <c:pt idx="372">
                  <c:v>6.2210100004449487E-2</c:v>
                </c:pt>
                <c:pt idx="373">
                  <c:v>5.7416399999056011E-2</c:v>
                </c:pt>
                <c:pt idx="374">
                  <c:v>6.2095200002659112E-2</c:v>
                </c:pt>
                <c:pt idx="375">
                  <c:v>6.2920399999711663E-2</c:v>
                </c:pt>
                <c:pt idx="376">
                  <c:v>5.8808600006159395E-2</c:v>
                </c:pt>
                <c:pt idx="377">
                  <c:v>5.8490499999606982E-2</c:v>
                </c:pt>
                <c:pt idx="379">
                  <c:v>5.7522000002791174E-2</c:v>
                </c:pt>
                <c:pt idx="380">
                  <c:v>6.0728299999027513E-2</c:v>
                </c:pt>
                <c:pt idx="381">
                  <c:v>6.1728300002869219E-2</c:v>
                </c:pt>
                <c:pt idx="382">
                  <c:v>5.8553499999106862E-2</c:v>
                </c:pt>
                <c:pt idx="383">
                  <c:v>6.0553499999514315E-2</c:v>
                </c:pt>
                <c:pt idx="384">
                  <c:v>5.8378699999593664E-2</c:v>
                </c:pt>
                <c:pt idx="385">
                  <c:v>5.8997600004659034E-2</c:v>
                </c:pt>
                <c:pt idx="386">
                  <c:v>5.8997600004659034E-2</c:v>
                </c:pt>
                <c:pt idx="387">
                  <c:v>6.2235400000645313E-2</c:v>
                </c:pt>
                <c:pt idx="388">
                  <c:v>6.3232299995434005E-2</c:v>
                </c:pt>
                <c:pt idx="389">
                  <c:v>6.2057499999355059E-2</c:v>
                </c:pt>
                <c:pt idx="390">
                  <c:v>6.3057499995920807E-2</c:v>
                </c:pt>
                <c:pt idx="391">
                  <c:v>6.1309499993512873E-2</c:v>
                </c:pt>
                <c:pt idx="392">
                  <c:v>6.2134699997841381E-2</c:v>
                </c:pt>
                <c:pt idx="393">
                  <c:v>6.8134699999063741E-2</c:v>
                </c:pt>
                <c:pt idx="395">
                  <c:v>6.2340999997104518E-2</c:v>
                </c:pt>
                <c:pt idx="396">
                  <c:v>6.0991400001512375E-2</c:v>
                </c:pt>
                <c:pt idx="397">
                  <c:v>6.3816599998972379E-2</c:v>
                </c:pt>
                <c:pt idx="398">
                  <c:v>6.287960000190651E-2</c:v>
                </c:pt>
                <c:pt idx="399">
                  <c:v>6.3879599998472258E-2</c:v>
                </c:pt>
                <c:pt idx="400">
                  <c:v>6.2561500002630055E-2</c:v>
                </c:pt>
                <c:pt idx="401">
                  <c:v>6.6082799996365793E-2</c:v>
                </c:pt>
                <c:pt idx="402">
                  <c:v>6.5128499998536427E-2</c:v>
                </c:pt>
                <c:pt idx="404">
                  <c:v>6.6317500000877772E-2</c:v>
                </c:pt>
                <c:pt idx="405">
                  <c:v>6.4552199997706339E-2</c:v>
                </c:pt>
                <c:pt idx="406">
                  <c:v>6.8758499997784384E-2</c:v>
                </c:pt>
                <c:pt idx="407">
                  <c:v>6.7583700001705438E-2</c:v>
                </c:pt>
                <c:pt idx="409">
                  <c:v>7.0122299992362969E-2</c:v>
                </c:pt>
                <c:pt idx="410">
                  <c:v>6.8947499996284023E-2</c:v>
                </c:pt>
                <c:pt idx="411">
                  <c:v>6.9978999999875668E-2</c:v>
                </c:pt>
                <c:pt idx="412">
                  <c:v>7.637119999708375E-2</c:v>
                </c:pt>
                <c:pt idx="413">
                  <c:v>7.4227900004188996E-2</c:v>
                </c:pt>
                <c:pt idx="414">
                  <c:v>7.4084600004425738E-2</c:v>
                </c:pt>
                <c:pt idx="417">
                  <c:v>7.5528699999267701E-2</c:v>
                </c:pt>
                <c:pt idx="418">
                  <c:v>7.9766499999095686E-2</c:v>
                </c:pt>
                <c:pt idx="419">
                  <c:v>7.5385399999504443E-2</c:v>
                </c:pt>
                <c:pt idx="420">
                  <c:v>7.5479899998754263E-2</c:v>
                </c:pt>
                <c:pt idx="421">
                  <c:v>7.6479900002595969E-2</c:v>
                </c:pt>
                <c:pt idx="423">
                  <c:v>7.2812200000043958E-2</c:v>
                </c:pt>
                <c:pt idx="424">
                  <c:v>8.2728799992764834E-2</c:v>
                </c:pt>
                <c:pt idx="425">
                  <c:v>8.1204399997659493E-2</c:v>
                </c:pt>
                <c:pt idx="426">
                  <c:v>8.2854799999040551E-2</c:v>
                </c:pt>
                <c:pt idx="427">
                  <c:v>7.9267400004027877E-2</c:v>
                </c:pt>
                <c:pt idx="428">
                  <c:v>7.988630000181729E-2</c:v>
                </c:pt>
                <c:pt idx="429">
                  <c:v>7.9917799994291272E-2</c:v>
                </c:pt>
                <c:pt idx="430">
                  <c:v>8.2124100001237821E-2</c:v>
                </c:pt>
                <c:pt idx="431">
                  <c:v>8.7009199996828102E-2</c:v>
                </c:pt>
                <c:pt idx="432">
                  <c:v>8.5834400000749156E-2</c:v>
                </c:pt>
                <c:pt idx="433">
                  <c:v>8.2691100004012696E-2</c:v>
                </c:pt>
                <c:pt idx="434">
                  <c:v>8.6691100004827604E-2</c:v>
                </c:pt>
                <c:pt idx="435">
                  <c:v>9.0372999999090098E-2</c:v>
                </c:pt>
                <c:pt idx="436">
                  <c:v>8.4404499997617677E-2</c:v>
                </c:pt>
                <c:pt idx="437">
                  <c:v>9.1404499995405786E-2</c:v>
                </c:pt>
                <c:pt idx="438">
                  <c:v>8.9673799993761349E-2</c:v>
                </c:pt>
                <c:pt idx="439">
                  <c:v>9.4086400000378489E-2</c:v>
                </c:pt>
                <c:pt idx="440">
                  <c:v>8.6943100002827123E-2</c:v>
                </c:pt>
                <c:pt idx="441">
                  <c:v>8.9387200001510791E-2</c:v>
                </c:pt>
                <c:pt idx="442">
                  <c:v>8.659349999652477E-2</c:v>
                </c:pt>
                <c:pt idx="443">
                  <c:v>9.1593500001181383E-2</c:v>
                </c:pt>
                <c:pt idx="444">
                  <c:v>8.5450200000195764E-2</c:v>
                </c:pt>
                <c:pt idx="447">
                  <c:v>9.0192000003298745E-2</c:v>
                </c:pt>
                <c:pt idx="448">
                  <c:v>8.604870000272058E-2</c:v>
                </c:pt>
                <c:pt idx="449">
                  <c:v>9.673060000204714E-2</c:v>
                </c:pt>
                <c:pt idx="450">
                  <c:v>9.2555799994443078E-2</c:v>
                </c:pt>
                <c:pt idx="451">
                  <c:v>9.3380999998771586E-2</c:v>
                </c:pt>
                <c:pt idx="452">
                  <c:v>9.1237699998600874E-2</c:v>
                </c:pt>
                <c:pt idx="453">
                  <c:v>9.1094399998837616E-2</c:v>
                </c:pt>
                <c:pt idx="454">
                  <c:v>9.4094399995810818E-2</c:v>
                </c:pt>
                <c:pt idx="455">
                  <c:v>9.4094399995810818E-2</c:v>
                </c:pt>
                <c:pt idx="456">
                  <c:v>9.5094399999652524E-2</c:v>
                </c:pt>
                <c:pt idx="457">
                  <c:v>9.5094399999652524E-2</c:v>
                </c:pt>
                <c:pt idx="459">
                  <c:v>9.423149999929592E-2</c:v>
                </c:pt>
                <c:pt idx="460">
                  <c:v>0.10223150000092573</c:v>
                </c:pt>
                <c:pt idx="462">
                  <c:v>9.2056699999375269E-2</c:v>
                </c:pt>
                <c:pt idx="463">
                  <c:v>9.3881900000269525E-2</c:v>
                </c:pt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467">
                  <c:v>8.9913400006480515E-2</c:v>
                </c:pt>
                <c:pt idx="468">
                  <c:v>9.3738600000506267E-2</c:v>
                </c:pt>
                <c:pt idx="469">
                  <c:v>9.7259900001517963E-2</c:v>
                </c:pt>
                <c:pt idx="470">
                  <c:v>9.5116600001347251E-2</c:v>
                </c:pt>
                <c:pt idx="471">
                  <c:v>9.1242599999532104E-2</c:v>
                </c:pt>
                <c:pt idx="472">
                  <c:v>9.3655199998465832E-2</c:v>
                </c:pt>
                <c:pt idx="473">
                  <c:v>9.4655200002307538E-2</c:v>
                </c:pt>
                <c:pt idx="474">
                  <c:v>9.4130799996491987E-2</c:v>
                </c:pt>
                <c:pt idx="475">
                  <c:v>9.5130799993057735E-2</c:v>
                </c:pt>
                <c:pt idx="476">
                  <c:v>9.6130799996899441E-2</c:v>
                </c:pt>
                <c:pt idx="477">
                  <c:v>9.5162300000083633E-2</c:v>
                </c:pt>
                <c:pt idx="478">
                  <c:v>9.916230000089854E-2</c:v>
                </c:pt>
                <c:pt idx="479">
                  <c:v>0.10236859999713488</c:v>
                </c:pt>
                <c:pt idx="480">
                  <c:v>0.10419379999802914</c:v>
                </c:pt>
                <c:pt idx="481">
                  <c:v>9.5812699997622985E-2</c:v>
                </c:pt>
                <c:pt idx="482">
                  <c:v>9.4700900001043919E-2</c:v>
                </c:pt>
                <c:pt idx="483">
                  <c:v>9.7700899998017121E-2</c:v>
                </c:pt>
                <c:pt idx="484">
                  <c:v>9.9700899998424575E-2</c:v>
                </c:pt>
                <c:pt idx="485">
                  <c:v>9.4319799994991627E-2</c:v>
                </c:pt>
                <c:pt idx="486">
                  <c:v>9.490409999853E-2</c:v>
                </c:pt>
                <c:pt idx="487">
                  <c:v>9.6442699999897741E-2</c:v>
                </c:pt>
                <c:pt idx="488">
                  <c:v>9.5093100004305597E-2</c:v>
                </c:pt>
                <c:pt idx="489">
                  <c:v>0.10529939999833005</c:v>
                </c:pt>
                <c:pt idx="490">
                  <c:v>9.4918299997516442E-2</c:v>
                </c:pt>
                <c:pt idx="491">
                  <c:v>9.2156099999556318E-2</c:v>
                </c:pt>
                <c:pt idx="492">
                  <c:v>9.7156099996936973E-2</c:v>
                </c:pt>
                <c:pt idx="493">
                  <c:v>0.10415610000200104</c:v>
                </c:pt>
                <c:pt idx="494">
                  <c:v>0.1026001999998698</c:v>
                </c:pt>
                <c:pt idx="495">
                  <c:v>0.10983800000394695</c:v>
                </c:pt>
                <c:pt idx="496">
                  <c:v>9.745689999544993E-2</c:v>
                </c:pt>
                <c:pt idx="497">
                  <c:v>9.1282100001990329E-2</c:v>
                </c:pt>
                <c:pt idx="498">
                  <c:v>0.10951990000467049</c:v>
                </c:pt>
                <c:pt idx="499">
                  <c:v>9.6345099998870865E-2</c:v>
                </c:pt>
                <c:pt idx="500">
                  <c:v>9.6387700003106147E-2</c:v>
                </c:pt>
                <c:pt idx="501">
                  <c:v>9.6594000002369285E-2</c:v>
                </c:pt>
                <c:pt idx="502">
                  <c:v>0.10148219999973662</c:v>
                </c:pt>
                <c:pt idx="503">
                  <c:v>9.7307399999408517E-2</c:v>
                </c:pt>
                <c:pt idx="504">
                  <c:v>9.6926299993356224E-2</c:v>
                </c:pt>
                <c:pt idx="505">
                  <c:v>9.8164099996211007E-2</c:v>
                </c:pt>
                <c:pt idx="506">
                  <c:v>0.10763969999970868</c:v>
                </c:pt>
                <c:pt idx="507">
                  <c:v>9.6049200001289137E-2</c:v>
                </c:pt>
                <c:pt idx="508">
                  <c:v>0.10090589999890653</c:v>
                </c:pt>
                <c:pt idx="509">
                  <c:v>9.5206700003473088E-2</c:v>
                </c:pt>
                <c:pt idx="510">
                  <c:v>9.6238199999788776E-2</c:v>
                </c:pt>
                <c:pt idx="511">
                  <c:v>9.7063399996841326E-2</c:v>
                </c:pt>
                <c:pt idx="512">
                  <c:v>9.4269699999131262E-2</c:v>
                </c:pt>
                <c:pt idx="513">
                  <c:v>9.7602000001643319E-2</c:v>
                </c:pt>
                <c:pt idx="514">
                  <c:v>9.5011500001419336E-2</c:v>
                </c:pt>
                <c:pt idx="516">
                  <c:v>8.9913899995735846E-2</c:v>
                </c:pt>
                <c:pt idx="517">
                  <c:v>9.6564300001773518E-2</c:v>
                </c:pt>
                <c:pt idx="518">
                  <c:v>9.1246199997840449E-2</c:v>
                </c:pt>
                <c:pt idx="519">
                  <c:v>8.9452499996696133E-2</c:v>
                </c:pt>
                <c:pt idx="520">
                  <c:v>9.2655700005707331E-2</c:v>
                </c:pt>
                <c:pt idx="521">
                  <c:v>8.5956499999156222E-2</c:v>
                </c:pt>
                <c:pt idx="522">
                  <c:v>8.6194299998169299E-2</c:v>
                </c:pt>
                <c:pt idx="523">
                  <c:v>9.1051000003062654E-2</c:v>
                </c:pt>
                <c:pt idx="524">
                  <c:v>8.4383299996261485E-2</c:v>
                </c:pt>
                <c:pt idx="525">
                  <c:v>7.9589600005419925E-2</c:v>
                </c:pt>
                <c:pt idx="526">
                  <c:v>8.2589600002393126E-2</c:v>
                </c:pt>
                <c:pt idx="527">
                  <c:v>8.92085000014049E-2</c:v>
                </c:pt>
                <c:pt idx="528">
                  <c:v>8.4271499996248167E-2</c:v>
                </c:pt>
                <c:pt idx="529">
                  <c:v>8.6271499996655621E-2</c:v>
                </c:pt>
                <c:pt idx="530">
                  <c:v>9.327149999444373E-2</c:v>
                </c:pt>
                <c:pt idx="531">
                  <c:v>8.3726699995168019E-2</c:v>
                </c:pt>
                <c:pt idx="532">
                  <c:v>8.0058999999891967E-2</c:v>
                </c:pt>
                <c:pt idx="533">
                  <c:v>7.7975599997444078E-2</c:v>
                </c:pt>
                <c:pt idx="535">
                  <c:v>7.7640200004680082E-2</c:v>
                </c:pt>
                <c:pt idx="536">
                  <c:v>7.4877999999444E-2</c:v>
                </c:pt>
                <c:pt idx="537">
                  <c:v>7.8878000000258908E-2</c:v>
                </c:pt>
                <c:pt idx="538">
                  <c:v>9.0734700002940372E-2</c:v>
                </c:pt>
                <c:pt idx="539">
                  <c:v>7.3559899996325839E-2</c:v>
                </c:pt>
                <c:pt idx="540">
                  <c:v>7.3238699995272327E-2</c:v>
                </c:pt>
                <c:pt idx="544">
                  <c:v>7.0522199996048585E-2</c:v>
                </c:pt>
                <c:pt idx="545">
                  <c:v>7.1204100000613835E-2</c:v>
                </c:pt>
                <c:pt idx="546">
                  <c:v>7.2725400001218077E-2</c:v>
                </c:pt>
                <c:pt idx="547">
                  <c:v>6.8722299998626113E-2</c:v>
                </c:pt>
                <c:pt idx="548">
                  <c:v>7.0722299999033567E-2</c:v>
                </c:pt>
                <c:pt idx="549">
                  <c:v>6.7432600000756793E-2</c:v>
                </c:pt>
                <c:pt idx="550">
                  <c:v>6.4446799995494075E-2</c:v>
                </c:pt>
                <c:pt idx="551">
                  <c:v>6.5653100005874876E-2</c:v>
                </c:pt>
                <c:pt idx="552">
                  <c:v>6.6684599994914606E-2</c:v>
                </c:pt>
                <c:pt idx="553">
                  <c:v>6.6890900001453701E-2</c:v>
                </c:pt>
                <c:pt idx="555">
                  <c:v>6.557279999833554E-2</c:v>
                </c:pt>
                <c:pt idx="556">
                  <c:v>6.3429499998164829E-2</c:v>
                </c:pt>
                <c:pt idx="557">
                  <c:v>6.8667300001834519E-2</c:v>
                </c:pt>
                <c:pt idx="558">
                  <c:v>6.369569999515079E-2</c:v>
                </c:pt>
                <c:pt idx="559">
                  <c:v>6.3615400002163369E-2</c:v>
                </c:pt>
                <c:pt idx="560">
                  <c:v>5.6947700002638157E-2</c:v>
                </c:pt>
                <c:pt idx="561">
                  <c:v>5.9248500001558568E-2</c:v>
                </c:pt>
                <c:pt idx="562">
                  <c:v>6.224849999853177E-2</c:v>
                </c:pt>
                <c:pt idx="563">
                  <c:v>5.766109999967739E-2</c:v>
                </c:pt>
                <c:pt idx="564">
                  <c:v>5.2846999999019317E-2</c:v>
                </c:pt>
                <c:pt idx="565">
                  <c:v>5.4291100001137238E-2</c:v>
                </c:pt>
                <c:pt idx="566">
                  <c:v>5.2892700005031656E-2</c:v>
                </c:pt>
                <c:pt idx="567">
                  <c:v>5.2892700005031656E-2</c:v>
                </c:pt>
                <c:pt idx="568">
                  <c:v>4.634789999545319E-2</c:v>
                </c:pt>
                <c:pt idx="569">
                  <c:v>3.9236099997651763E-2</c:v>
                </c:pt>
                <c:pt idx="570">
                  <c:v>4.6236099995439872E-2</c:v>
                </c:pt>
                <c:pt idx="571">
                  <c:v>4.1855000003124587E-2</c:v>
                </c:pt>
                <c:pt idx="572">
                  <c:v>4.1516500001307577E-2</c:v>
                </c:pt>
                <c:pt idx="573">
                  <c:v>3.8785799995821435E-2</c:v>
                </c:pt>
                <c:pt idx="574">
                  <c:v>3.5992099998111371E-2</c:v>
                </c:pt>
                <c:pt idx="575">
                  <c:v>3.6992099994677119E-2</c:v>
                </c:pt>
                <c:pt idx="576">
                  <c:v>3.7198399993940257E-2</c:v>
                </c:pt>
                <c:pt idx="578">
                  <c:v>3.5848799998348113E-2</c:v>
                </c:pt>
                <c:pt idx="579">
                  <c:v>3.7880299998505507E-2</c:v>
                </c:pt>
                <c:pt idx="580">
                  <c:v>3.9562199999636505E-2</c:v>
                </c:pt>
                <c:pt idx="581">
                  <c:v>4.2562200003885664E-2</c:v>
                </c:pt>
                <c:pt idx="583">
                  <c:v>3.2318199999281205E-2</c:v>
                </c:pt>
                <c:pt idx="584">
                  <c:v>3.1600100002833642E-2</c:v>
                </c:pt>
                <c:pt idx="585">
                  <c:v>3.3000100003846455E-2</c:v>
                </c:pt>
                <c:pt idx="586">
                  <c:v>3.3206400003109593E-2</c:v>
                </c:pt>
                <c:pt idx="587">
                  <c:v>3.1266299993149005E-2</c:v>
                </c:pt>
                <c:pt idx="589">
                  <c:v>2.5085300003411248E-2</c:v>
                </c:pt>
                <c:pt idx="591">
                  <c:v>3.1942000001436099E-2</c:v>
                </c:pt>
                <c:pt idx="592">
                  <c:v>2.7004999996279366E-2</c:v>
                </c:pt>
                <c:pt idx="596">
                  <c:v>2.3131000001740176E-2</c:v>
                </c:pt>
                <c:pt idx="598">
                  <c:v>3.0956200003856793E-2</c:v>
                </c:pt>
                <c:pt idx="600">
                  <c:v>2.0586200000252575E-2</c:v>
                </c:pt>
                <c:pt idx="604">
                  <c:v>1.0017900000093505E-2</c:v>
                </c:pt>
                <c:pt idx="608">
                  <c:v>1.1588000001211185E-2</c:v>
                </c:pt>
                <c:pt idx="612">
                  <c:v>3.7251000030664727E-3</c:v>
                </c:pt>
                <c:pt idx="614">
                  <c:v>3.3818000010796823E-3</c:v>
                </c:pt>
                <c:pt idx="616">
                  <c:v>3.0888999972376041E-3</c:v>
                </c:pt>
                <c:pt idx="631">
                  <c:v>3.2277999998768792E-3</c:v>
                </c:pt>
                <c:pt idx="633">
                  <c:v>1.4452000032179058E-3</c:v>
                </c:pt>
                <c:pt idx="634">
                  <c:v>1.4341999994940124E-3</c:v>
                </c:pt>
                <c:pt idx="635">
                  <c:v>1.5142000047490001E-3</c:v>
                </c:pt>
                <c:pt idx="639">
                  <c:v>-1.1231000025873072E-3</c:v>
                </c:pt>
                <c:pt idx="640">
                  <c:v>-7.9080000432441011E-4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2A-4157-A97E-7E1E42A05C6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1'!$J$21:$J$1200</c:f>
              <c:numCache>
                <c:formatCode>General</c:formatCode>
                <c:ptCount val="1180"/>
                <c:pt idx="246">
                  <c:v>-8.0224700002872851E-2</c:v>
                </c:pt>
                <c:pt idx="248">
                  <c:v>-6.8697699993208516E-2</c:v>
                </c:pt>
                <c:pt idx="279">
                  <c:v>-2.8653300003497861E-2</c:v>
                </c:pt>
                <c:pt idx="299">
                  <c:v>7.629000028828159E-4</c:v>
                </c:pt>
                <c:pt idx="301">
                  <c:v>5.386600001656916E-3</c:v>
                </c:pt>
                <c:pt idx="303">
                  <c:v>5.5432999943150207E-3</c:v>
                </c:pt>
                <c:pt idx="304">
                  <c:v>6.9559000039589591E-3</c:v>
                </c:pt>
                <c:pt idx="306">
                  <c:v>5.6944999960251153E-3</c:v>
                </c:pt>
                <c:pt idx="314">
                  <c:v>1.4626099997258279E-2</c:v>
                </c:pt>
                <c:pt idx="327">
                  <c:v>3.8789300000644289E-2</c:v>
                </c:pt>
                <c:pt idx="335">
                  <c:v>4.242089999752352E-2</c:v>
                </c:pt>
                <c:pt idx="353">
                  <c:v>5.0252499997441191E-2</c:v>
                </c:pt>
                <c:pt idx="364">
                  <c:v>5.5189599996083416E-2</c:v>
                </c:pt>
                <c:pt idx="366">
                  <c:v>5.6177799997385591E-2</c:v>
                </c:pt>
                <c:pt idx="378">
                  <c:v>5.8809400004975032E-2</c:v>
                </c:pt>
                <c:pt idx="394">
                  <c:v>6.1440999998012558E-2</c:v>
                </c:pt>
                <c:pt idx="403">
                  <c:v>6.227260000014212E-2</c:v>
                </c:pt>
                <c:pt idx="408">
                  <c:v>6.9384499998704996E-2</c:v>
                </c:pt>
                <c:pt idx="415">
                  <c:v>7.4603499997465406E-2</c:v>
                </c:pt>
                <c:pt idx="416">
                  <c:v>7.4928699999873061E-2</c:v>
                </c:pt>
                <c:pt idx="445">
                  <c:v>9.0572299995983485E-2</c:v>
                </c:pt>
                <c:pt idx="446">
                  <c:v>9.055419999640435E-2</c:v>
                </c:pt>
                <c:pt idx="515">
                  <c:v>8.8513900001998991E-2</c:v>
                </c:pt>
                <c:pt idx="534">
                  <c:v>7.8451200002746191E-2</c:v>
                </c:pt>
                <c:pt idx="541">
                  <c:v>7.3063900003035087E-2</c:v>
                </c:pt>
                <c:pt idx="542">
                  <c:v>7.1889099999680184E-2</c:v>
                </c:pt>
                <c:pt idx="543">
                  <c:v>7.3095400002785027E-2</c:v>
                </c:pt>
                <c:pt idx="554">
                  <c:v>6.5622399997664616E-2</c:v>
                </c:pt>
                <c:pt idx="577">
                  <c:v>3.7023600001703016E-2</c:v>
                </c:pt>
                <c:pt idx="590">
                  <c:v>2.453570000216132E-2</c:v>
                </c:pt>
                <c:pt idx="593">
                  <c:v>2.4717600004805718E-2</c:v>
                </c:pt>
                <c:pt idx="594">
                  <c:v>2.512389999901643E-2</c:v>
                </c:pt>
                <c:pt idx="609">
                  <c:v>6.8950999993830919E-3</c:v>
                </c:pt>
                <c:pt idx="610">
                  <c:v>8.0950999981723726E-3</c:v>
                </c:pt>
                <c:pt idx="623">
                  <c:v>-8.7319999875035137E-4</c:v>
                </c:pt>
                <c:pt idx="624">
                  <c:v>-8.7319999875035137E-4</c:v>
                </c:pt>
                <c:pt idx="646">
                  <c:v>-1.3574999975389801E-3</c:v>
                </c:pt>
                <c:pt idx="647">
                  <c:v>2.2159000000101514E-3</c:v>
                </c:pt>
                <c:pt idx="649">
                  <c:v>2.5348999988636933E-3</c:v>
                </c:pt>
                <c:pt idx="651">
                  <c:v>9.2500005848705769E-5</c:v>
                </c:pt>
                <c:pt idx="653">
                  <c:v>-6.5080000058514997E-4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2A-4157-A97E-7E1E42A05C6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1'!$K$21:$K$1200</c:f>
              <c:numCache>
                <c:formatCode>General</c:formatCode>
                <c:ptCount val="1180"/>
                <c:pt idx="356">
                  <c:v>5.4422599998360965E-2</c:v>
                </c:pt>
                <c:pt idx="582">
                  <c:v>3.2649599997967016E-2</c:v>
                </c:pt>
                <c:pt idx="588">
                  <c:v>2.7837199995701667E-2</c:v>
                </c:pt>
                <c:pt idx="595">
                  <c:v>2.7099499995529186E-2</c:v>
                </c:pt>
                <c:pt idx="597">
                  <c:v>2.3749899999529589E-2</c:v>
                </c:pt>
                <c:pt idx="599">
                  <c:v>2.3606599999766331E-2</c:v>
                </c:pt>
                <c:pt idx="601">
                  <c:v>1.874369999859482E-2</c:v>
                </c:pt>
                <c:pt idx="602">
                  <c:v>1.6373700003896374E-2</c:v>
                </c:pt>
                <c:pt idx="603">
                  <c:v>1.7380000004777685E-2</c:v>
                </c:pt>
                <c:pt idx="605">
                  <c:v>1.1887200002092868E-2</c:v>
                </c:pt>
                <c:pt idx="606">
                  <c:v>9.5753999994485639E-3</c:v>
                </c:pt>
                <c:pt idx="607">
                  <c:v>1.8375400002696551E-2</c:v>
                </c:pt>
                <c:pt idx="611">
                  <c:v>8.0139999990933575E-3</c:v>
                </c:pt>
                <c:pt idx="613">
                  <c:v>2.9628999982378446E-3</c:v>
                </c:pt>
                <c:pt idx="615">
                  <c:v>2.8573999952641316E-3</c:v>
                </c:pt>
                <c:pt idx="617">
                  <c:v>3.5330000027897768E-3</c:v>
                </c:pt>
                <c:pt idx="618">
                  <c:v>1.3582000028691255E-3</c:v>
                </c:pt>
                <c:pt idx="619">
                  <c:v>2.0582000070135109E-3</c:v>
                </c:pt>
                <c:pt idx="620">
                  <c:v>-2.9999999969732016E-4</c:v>
                </c:pt>
                <c:pt idx="621">
                  <c:v>-2.1551000027102418E-3</c:v>
                </c:pt>
                <c:pt idx="622">
                  <c:v>-3.6794999978155829E-3</c:v>
                </c:pt>
                <c:pt idx="625">
                  <c:v>-1.8730000010691583E-4</c:v>
                </c:pt>
                <c:pt idx="626">
                  <c:v>5.6939999922178686E-4</c:v>
                </c:pt>
                <c:pt idx="627">
                  <c:v>3.0089999927440658E-4</c:v>
                </c:pt>
                <c:pt idx="629">
                  <c:v>9.0799999452428892E-4</c:v>
                </c:pt>
                <c:pt idx="630">
                  <c:v>6.7100000160280615E-4</c:v>
                </c:pt>
                <c:pt idx="632">
                  <c:v>1.9326000037835911E-3</c:v>
                </c:pt>
                <c:pt idx="636">
                  <c:v>-2.9170000198064372E-4</c:v>
                </c:pt>
                <c:pt idx="637">
                  <c:v>-1.3428000020212494E-3</c:v>
                </c:pt>
                <c:pt idx="638">
                  <c:v>-1.3428000020212494E-3</c:v>
                </c:pt>
                <c:pt idx="641">
                  <c:v>-1.8734000041149557E-3</c:v>
                </c:pt>
                <c:pt idx="642">
                  <c:v>-1.7733999993652105E-3</c:v>
                </c:pt>
                <c:pt idx="643">
                  <c:v>-2.2976999971433543E-3</c:v>
                </c:pt>
                <c:pt idx="644">
                  <c:v>-2.2976999971433543E-3</c:v>
                </c:pt>
                <c:pt idx="645">
                  <c:v>-2.0590999993146397E-3</c:v>
                </c:pt>
                <c:pt idx="648">
                  <c:v>2.0607999977073632E-3</c:v>
                </c:pt>
                <c:pt idx="650">
                  <c:v>1.3049999979557469E-3</c:v>
                </c:pt>
                <c:pt idx="652">
                  <c:v>-7.5079999805893749E-4</c:v>
                </c:pt>
                <c:pt idx="654">
                  <c:v>-4.1885000027832575E-3</c:v>
                </c:pt>
                <c:pt idx="655">
                  <c:v>-6.714399998600129E-3</c:v>
                </c:pt>
                <c:pt idx="656">
                  <c:v>-8.4134999997331761E-3</c:v>
                </c:pt>
                <c:pt idx="657">
                  <c:v>-1.0126000001037028E-2</c:v>
                </c:pt>
                <c:pt idx="658">
                  <c:v>-1.1367700004484504E-2</c:v>
                </c:pt>
                <c:pt idx="659">
                  <c:v>-1.5850299998419359E-2</c:v>
                </c:pt>
                <c:pt idx="660">
                  <c:v>-1.5487299999222159E-2</c:v>
                </c:pt>
                <c:pt idx="661">
                  <c:v>-1.8006099999183789E-2</c:v>
                </c:pt>
                <c:pt idx="662">
                  <c:v>-1.9079300000157673E-2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2A-4157-A97E-7E1E42A05C6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1'!$L$21:$L$1200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2A-4157-A97E-7E1E42A05C6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1'!$M$21:$M$1200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2A-4157-A97E-7E1E42A05C6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1'!$N$21:$N$1200</c:f>
              <c:numCache>
                <c:formatCode>General</c:formatCode>
                <c:ptCount val="1180"/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523">
                  <c:v>9.1051000003062654E-2</c:v>
                </c:pt>
                <c:pt idx="530">
                  <c:v>9.327149999444373E-2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2A-4157-A97E-7E1E42A05C6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1'!$O$21:$O$1200</c:f>
              <c:numCache>
                <c:formatCode>General</c:formatCode>
                <c:ptCount val="1180"/>
                <c:pt idx="559">
                  <c:v>2.4677924540209048E-2</c:v>
                </c:pt>
                <c:pt idx="565">
                  <c:v>2.3246288436167696E-2</c:v>
                </c:pt>
                <c:pt idx="572">
                  <c:v>2.0589007034421878E-2</c:v>
                </c:pt>
                <c:pt idx="578">
                  <c:v>2.0372716687768147E-2</c:v>
                </c:pt>
                <c:pt idx="579">
                  <c:v>2.0321218986183928E-2</c:v>
                </c:pt>
                <c:pt idx="580">
                  <c:v>2.0187324962064952E-2</c:v>
                </c:pt>
                <c:pt idx="581">
                  <c:v>2.0187324962064952E-2</c:v>
                </c:pt>
                <c:pt idx="582">
                  <c:v>1.9177970011014213E-2</c:v>
                </c:pt>
                <c:pt idx="583">
                  <c:v>1.895138012404364E-2</c:v>
                </c:pt>
                <c:pt idx="584">
                  <c:v>1.8817486099924667E-2</c:v>
                </c:pt>
                <c:pt idx="585">
                  <c:v>1.8817486099924667E-2</c:v>
                </c:pt>
                <c:pt idx="586">
                  <c:v>1.8807186559607822E-2</c:v>
                </c:pt>
                <c:pt idx="587">
                  <c:v>1.8055320116478191E-2</c:v>
                </c:pt>
                <c:pt idx="588">
                  <c:v>1.7612439882853888E-2</c:v>
                </c:pt>
                <c:pt idx="589">
                  <c:v>1.6716379875288439E-2</c:v>
                </c:pt>
                <c:pt idx="590">
                  <c:v>1.6633983552753685E-2</c:v>
                </c:pt>
                <c:pt idx="591">
                  <c:v>1.6623684012436839E-2</c:v>
                </c:pt>
                <c:pt idx="592">
                  <c:v>1.6520688609268398E-2</c:v>
                </c:pt>
                <c:pt idx="593">
                  <c:v>1.6500089528634708E-2</c:v>
                </c:pt>
                <c:pt idx="594">
                  <c:v>1.6489789988317863E-2</c:v>
                </c:pt>
                <c:pt idx="595">
                  <c:v>1.6366195504515735E-2</c:v>
                </c:pt>
                <c:pt idx="596">
                  <c:v>1.6314697802931512E-2</c:v>
                </c:pt>
                <c:pt idx="597">
                  <c:v>1.628379918198098E-2</c:v>
                </c:pt>
                <c:pt idx="598">
                  <c:v>1.6273499641664135E-2</c:v>
                </c:pt>
                <c:pt idx="599">
                  <c:v>1.6191103319129381E-2</c:v>
                </c:pt>
                <c:pt idx="600">
                  <c:v>1.524354560997971E-2</c:v>
                </c:pt>
                <c:pt idx="601">
                  <c:v>1.4986057102058603E-2</c:v>
                </c:pt>
                <c:pt idx="602">
                  <c:v>1.395610307037418E-2</c:v>
                </c:pt>
                <c:pt idx="603">
                  <c:v>1.3945803530057335E-2</c:v>
                </c:pt>
                <c:pt idx="604">
                  <c:v>1.2575964667917048E-2</c:v>
                </c:pt>
                <c:pt idx="605">
                  <c:v>1.2462669724431762E-2</c:v>
                </c:pt>
                <c:pt idx="606">
                  <c:v>1.2318476159995942E-2</c:v>
                </c:pt>
                <c:pt idx="607">
                  <c:v>1.2318476159995942E-2</c:v>
                </c:pt>
                <c:pt idx="608">
                  <c:v>1.2297877079362253E-2</c:v>
                </c:pt>
                <c:pt idx="609">
                  <c:v>1.2122784893975901E-2</c:v>
                </c:pt>
                <c:pt idx="610">
                  <c:v>1.2122784893975901E-2</c:v>
                </c:pt>
                <c:pt idx="611">
                  <c:v>1.2091886273025369E-2</c:v>
                </c:pt>
                <c:pt idx="612">
                  <c:v>1.1092830862291476E-2</c:v>
                </c:pt>
                <c:pt idx="613">
                  <c:v>1.103103362039041E-2</c:v>
                </c:pt>
                <c:pt idx="614">
                  <c:v>1.1000134999439878E-2</c:v>
                </c:pt>
                <c:pt idx="615">
                  <c:v>1.0876540515637747E-2</c:v>
                </c:pt>
                <c:pt idx="616">
                  <c:v>1.0825042814053526E-2</c:v>
                </c:pt>
                <c:pt idx="617">
                  <c:v>1.0752946031835615E-2</c:v>
                </c:pt>
                <c:pt idx="618">
                  <c:v>1.0711747870568238E-2</c:v>
                </c:pt>
                <c:pt idx="619">
                  <c:v>1.0711747870568238E-2</c:v>
                </c:pt>
                <c:pt idx="620">
                  <c:v>9.8259874033196325E-3</c:v>
                </c:pt>
                <c:pt idx="621">
                  <c:v>9.5890979760322147E-3</c:v>
                </c:pt>
                <c:pt idx="622">
                  <c:v>9.4655034922300832E-3</c:v>
                </c:pt>
                <c:pt idx="623">
                  <c:v>9.4552039519132398E-3</c:v>
                </c:pt>
                <c:pt idx="624">
                  <c:v>9.4552039519132398E-3</c:v>
                </c:pt>
                <c:pt idx="625">
                  <c:v>8.4973467024467234E-3</c:v>
                </c:pt>
                <c:pt idx="626">
                  <c:v>8.4046508395951257E-3</c:v>
                </c:pt>
                <c:pt idx="627">
                  <c:v>8.3531531380109034E-3</c:v>
                </c:pt>
                <c:pt idx="628">
                  <c:v>8.3222545170603714E-3</c:v>
                </c:pt>
                <c:pt idx="629">
                  <c:v>8.1780609526245513E-3</c:v>
                </c:pt>
                <c:pt idx="630">
                  <c:v>8.0750655494561084E-3</c:v>
                </c:pt>
                <c:pt idx="631">
                  <c:v>6.6743280663652902E-3</c:v>
                </c:pt>
                <c:pt idx="632">
                  <c:v>5.6855721959482419E-3</c:v>
                </c:pt>
                <c:pt idx="633">
                  <c:v>5.6649731153145541E-3</c:v>
                </c:pt>
                <c:pt idx="634">
                  <c:v>5.3559869058092263E-3</c:v>
                </c:pt>
                <c:pt idx="635">
                  <c:v>5.3559869058092263E-3</c:v>
                </c:pt>
                <c:pt idx="636">
                  <c:v>4.2539360919068908E-3</c:v>
                </c:pt>
                <c:pt idx="637">
                  <c:v>3.1930834392719324E-3</c:v>
                </c:pt>
                <c:pt idx="638">
                  <c:v>3.1930834392719324E-3</c:v>
                </c:pt>
                <c:pt idx="639">
                  <c:v>2.9973921732518918E-3</c:v>
                </c:pt>
                <c:pt idx="640">
                  <c:v>2.7811018265981625E-3</c:v>
                </c:pt>
                <c:pt idx="641">
                  <c:v>1.7717468755474256E-3</c:v>
                </c:pt>
                <c:pt idx="642">
                  <c:v>1.7717468755474256E-3</c:v>
                </c:pt>
                <c:pt idx="643">
                  <c:v>3.4011077150607368E-4</c:v>
                </c:pt>
                <c:pt idx="644">
                  <c:v>3.4011077150607368E-4</c:v>
                </c:pt>
                <c:pt idx="645">
                  <c:v>1.1352088453550103E-4</c:v>
                </c:pt>
                <c:pt idx="646">
                  <c:v>-2.1606440560351624E-4</c:v>
                </c:pt>
                <c:pt idx="647">
                  <c:v>-2.4613641946755627E-3</c:v>
                </c:pt>
                <c:pt idx="648">
                  <c:v>-2.6982536219629805E-3</c:v>
                </c:pt>
                <c:pt idx="649">
                  <c:v>-3.8003044358653152E-3</c:v>
                </c:pt>
                <c:pt idx="650">
                  <c:v>-4.0783920244201102E-3</c:v>
                </c:pt>
                <c:pt idx="651">
                  <c:v>-5.365834564025642E-3</c:v>
                </c:pt>
                <c:pt idx="652">
                  <c:v>-5.4585304268772415E-3</c:v>
                </c:pt>
                <c:pt idx="653">
                  <c:v>-5.4585304268772415E-3</c:v>
                </c:pt>
                <c:pt idx="654">
                  <c:v>-6.7047748052153945E-3</c:v>
                </c:pt>
                <c:pt idx="655">
                  <c:v>-7.8068256191177292E-3</c:v>
                </c:pt>
                <c:pt idx="656">
                  <c:v>-9.2796598844264583E-3</c:v>
                </c:pt>
                <c:pt idx="657">
                  <c:v>-1.0567102424031992E-2</c:v>
                </c:pt>
                <c:pt idx="658">
                  <c:v>-1.0989383577022605E-2</c:v>
                </c:pt>
                <c:pt idx="659">
                  <c:v>-1.1998738528073344E-2</c:v>
                </c:pt>
                <c:pt idx="660">
                  <c:v>-1.2101733931241785E-2</c:v>
                </c:pt>
                <c:pt idx="661">
                  <c:v>-1.3378876930530473E-2</c:v>
                </c:pt>
                <c:pt idx="662">
                  <c:v>-1.3749660381936864E-2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2A-4157-A97E-7E1E42A05C6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1'!$U$21:$U$1200</c:f>
              <c:numCache>
                <c:formatCode>General</c:formatCode>
                <c:ptCount val="1180"/>
                <c:pt idx="6">
                  <c:v>-0.41007959999842569</c:v>
                </c:pt>
                <c:pt idx="14">
                  <c:v>-0.26387900000190712</c:v>
                </c:pt>
                <c:pt idx="111">
                  <c:v>-0.13468980000106967</c:v>
                </c:pt>
                <c:pt idx="178">
                  <c:v>-3.768570000102045E-2</c:v>
                </c:pt>
                <c:pt idx="265">
                  <c:v>-2.2689400000672322E-2</c:v>
                </c:pt>
                <c:pt idx="270">
                  <c:v>-6.9054500003403518E-2</c:v>
                </c:pt>
                <c:pt idx="352">
                  <c:v>8.1233600001723971E-2</c:v>
                </c:pt>
                <c:pt idx="422">
                  <c:v>-0.21223504999943543</c:v>
                </c:pt>
                <c:pt idx="628">
                  <c:v>-2.8780200002074707E-2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2A-4157-A97E-7E1E42A0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6296"/>
        <c:axId val="1"/>
      </c:scatterChart>
      <c:valAx>
        <c:axId val="728446296"/>
        <c:scaling>
          <c:orientation val="minMax"/>
          <c:min val="-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7324061957044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988995847701633E-2"/>
              <c:y val="0.40607498136806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6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06451612903225"/>
          <c:y val="0.91831104210565229"/>
          <c:w val="0.75645161290322582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Tau - O-C Diagr.</a:t>
            </a:r>
          </a:p>
        </c:rich>
      </c:tx>
      <c:layout>
        <c:manualLayout>
          <c:xMode val="edge"/>
          <c:yMode val="edge"/>
          <c:x val="0.3444450277048701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5248123054384"/>
          <c:y val="0.16112016971329909"/>
          <c:w val="0.81343807605444662"/>
          <c:h val="0.61246711417709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1'!$H$21:$H$676</c:f>
              <c:numCache>
                <c:formatCode>General</c:formatCode>
                <c:ptCount val="656"/>
                <c:pt idx="0">
                  <c:v>-0.50368400000115798</c:v>
                </c:pt>
                <c:pt idx="1">
                  <c:v>-0.48221280000507249</c:v>
                </c:pt>
                <c:pt idx="2">
                  <c:v>-0.48297500000444415</c:v>
                </c:pt>
                <c:pt idx="3">
                  <c:v>-0.4901387000008981</c:v>
                </c:pt>
                <c:pt idx="4">
                  <c:v>-0.48556190000272181</c:v>
                </c:pt>
                <c:pt idx="5">
                  <c:v>-0.44817100000364007</c:v>
                </c:pt>
                <c:pt idx="7">
                  <c:v>-0.41953300000022864</c:v>
                </c:pt>
                <c:pt idx="8">
                  <c:v>-0.41574860000218905</c:v>
                </c:pt>
                <c:pt idx="9">
                  <c:v>-0.39007290000517969</c:v>
                </c:pt>
                <c:pt idx="10">
                  <c:v>-0.38426500000059605</c:v>
                </c:pt>
                <c:pt idx="11">
                  <c:v>-0.38239720000274247</c:v>
                </c:pt>
                <c:pt idx="12">
                  <c:v>-0.38357200000609737</c:v>
                </c:pt>
                <c:pt idx="13">
                  <c:v>-0.35808530000213068</c:v>
                </c:pt>
                <c:pt idx="15">
                  <c:v>-0.3582600999980059</c:v>
                </c:pt>
                <c:pt idx="16">
                  <c:v>-0.36919710000074701</c:v>
                </c:pt>
                <c:pt idx="17">
                  <c:v>-0.35919710000234772</c:v>
                </c:pt>
                <c:pt idx="18">
                  <c:v>-0.35875300000043353</c:v>
                </c:pt>
                <c:pt idx="19">
                  <c:v>-0.35654670000076294</c:v>
                </c:pt>
                <c:pt idx="20">
                  <c:v>-0.36669000000256347</c:v>
                </c:pt>
                <c:pt idx="21">
                  <c:v>-0.353690000003553</c:v>
                </c:pt>
                <c:pt idx="22">
                  <c:v>-0.35032619999765302</c:v>
                </c:pt>
                <c:pt idx="23">
                  <c:v>-0.3301199000015913</c:v>
                </c:pt>
                <c:pt idx="24">
                  <c:v>-0.37550100000225939</c:v>
                </c:pt>
                <c:pt idx="25">
                  <c:v>-0.35367580000092858</c:v>
                </c:pt>
                <c:pt idx="26">
                  <c:v>-0.36412300000301911</c:v>
                </c:pt>
                <c:pt idx="27">
                  <c:v>-0.34799700000075973</c:v>
                </c:pt>
                <c:pt idx="28">
                  <c:v>-0.35187100000621285</c:v>
                </c:pt>
                <c:pt idx="29">
                  <c:v>-0.34053870000570896</c:v>
                </c:pt>
                <c:pt idx="30">
                  <c:v>-0.33450720000109868</c:v>
                </c:pt>
                <c:pt idx="31">
                  <c:v>-0.33382530000017141</c:v>
                </c:pt>
                <c:pt idx="32">
                  <c:v>-0.33347880000292207</c:v>
                </c:pt>
                <c:pt idx="33">
                  <c:v>-0.32794020000073942</c:v>
                </c:pt>
                <c:pt idx="34">
                  <c:v>-0.32273390000409563</c:v>
                </c:pt>
                <c:pt idx="35">
                  <c:v>-0.32308350000312203</c:v>
                </c:pt>
                <c:pt idx="36">
                  <c:v>-0.32825830000001588</c:v>
                </c:pt>
                <c:pt idx="37">
                  <c:v>-0.31938740000623511</c:v>
                </c:pt>
                <c:pt idx="38">
                  <c:v>-0.30880310000429745</c:v>
                </c:pt>
                <c:pt idx="39">
                  <c:v>-0.31277160000172444</c:v>
                </c:pt>
                <c:pt idx="40">
                  <c:v>-0.31112120000398136</c:v>
                </c:pt>
                <c:pt idx="41">
                  <c:v>-0.30847080000603455</c:v>
                </c:pt>
                <c:pt idx="42">
                  <c:v>-0.31193220000568544</c:v>
                </c:pt>
                <c:pt idx="43">
                  <c:v>-0.30172590000438504</c:v>
                </c:pt>
                <c:pt idx="44">
                  <c:v>-0.29904400000305031</c:v>
                </c:pt>
                <c:pt idx="45">
                  <c:v>-0.30874320000293665</c:v>
                </c:pt>
                <c:pt idx="46">
                  <c:v>-0.30571170000257553</c:v>
                </c:pt>
                <c:pt idx="47">
                  <c:v>-0.29972900000211666</c:v>
                </c:pt>
                <c:pt idx="48">
                  <c:v>-0.30066600000282051</c:v>
                </c:pt>
                <c:pt idx="49">
                  <c:v>-0.29815890000463696</c:v>
                </c:pt>
                <c:pt idx="50">
                  <c:v>-0.29633370000010473</c:v>
                </c:pt>
                <c:pt idx="51">
                  <c:v>-0.29346280000027036</c:v>
                </c:pt>
                <c:pt idx="52">
                  <c:v>-0.2872250000036729</c:v>
                </c:pt>
                <c:pt idx="53">
                  <c:v>-0.27948319999995874</c:v>
                </c:pt>
                <c:pt idx="54">
                  <c:v>-0.27127690000270377</c:v>
                </c:pt>
                <c:pt idx="55">
                  <c:v>-0.28383280000343802</c:v>
                </c:pt>
                <c:pt idx="56">
                  <c:v>-0.28143750000162981</c:v>
                </c:pt>
                <c:pt idx="57">
                  <c:v>-0.28043750000142609</c:v>
                </c:pt>
                <c:pt idx="58">
                  <c:v>-0.27661230000012438</c:v>
                </c:pt>
                <c:pt idx="59">
                  <c:v>-0.27020280000579078</c:v>
                </c:pt>
                <c:pt idx="60">
                  <c:v>-0.27655240000603953</c:v>
                </c:pt>
                <c:pt idx="61">
                  <c:v>-0.26334610000412795</c:v>
                </c:pt>
                <c:pt idx="62">
                  <c:v>-0.2685209000010218</c:v>
                </c:pt>
                <c:pt idx="63">
                  <c:v>-0.26598230000308831</c:v>
                </c:pt>
                <c:pt idx="64">
                  <c:v>-0.27236340000308701</c:v>
                </c:pt>
                <c:pt idx="65">
                  <c:v>-0.26471300000412157</c:v>
                </c:pt>
                <c:pt idx="66">
                  <c:v>-0.26030040000114241</c:v>
                </c:pt>
                <c:pt idx="67">
                  <c:v>-0.25687670000115759</c:v>
                </c:pt>
                <c:pt idx="68">
                  <c:v>-0.25083100000119884</c:v>
                </c:pt>
                <c:pt idx="69">
                  <c:v>-0.24532390000604209</c:v>
                </c:pt>
                <c:pt idx="70">
                  <c:v>-0.23119299999962095</c:v>
                </c:pt>
                <c:pt idx="71">
                  <c:v>-0.22665440000128001</c:v>
                </c:pt>
                <c:pt idx="72">
                  <c:v>-0.22373779999907129</c:v>
                </c:pt>
                <c:pt idx="73">
                  <c:v>-0.21666370000093593</c:v>
                </c:pt>
                <c:pt idx="74">
                  <c:v>-0.21463219999714056</c:v>
                </c:pt>
                <c:pt idx="75">
                  <c:v>-0.21580700000413344</c:v>
                </c:pt>
                <c:pt idx="76">
                  <c:v>-0.21898180000061984</c:v>
                </c:pt>
                <c:pt idx="77">
                  <c:v>-0.20977549999952316</c:v>
                </c:pt>
                <c:pt idx="78">
                  <c:v>-0.2048447000051965</c:v>
                </c:pt>
                <c:pt idx="79">
                  <c:v>-0.20498800000132178</c:v>
                </c:pt>
                <c:pt idx="80">
                  <c:v>-0.20579900000302587</c:v>
                </c:pt>
                <c:pt idx="81">
                  <c:v>-0.19773600000553415</c:v>
                </c:pt>
                <c:pt idx="82">
                  <c:v>-0.20311710000169114</c:v>
                </c:pt>
                <c:pt idx="83">
                  <c:v>-0.20957850000195322</c:v>
                </c:pt>
                <c:pt idx="84">
                  <c:v>-0.20172180000372464</c:v>
                </c:pt>
                <c:pt idx="85">
                  <c:v>-0.19594850000066799</c:v>
                </c:pt>
                <c:pt idx="86">
                  <c:v>-0.1954414000028919</c:v>
                </c:pt>
                <c:pt idx="87">
                  <c:v>-0.19461620000220137</c:v>
                </c:pt>
                <c:pt idx="88">
                  <c:v>-0.19098620000295341</c:v>
                </c:pt>
                <c:pt idx="89">
                  <c:v>-0.19212950000292039</c:v>
                </c:pt>
                <c:pt idx="90">
                  <c:v>-0.18794050000360585</c:v>
                </c:pt>
                <c:pt idx="91">
                  <c:v>-0.18908379999993485</c:v>
                </c:pt>
                <c:pt idx="92">
                  <c:v>-0.18365700000504148</c:v>
                </c:pt>
                <c:pt idx="93">
                  <c:v>-0.18531050000092364</c:v>
                </c:pt>
                <c:pt idx="94">
                  <c:v>-0.18312150000201655</c:v>
                </c:pt>
                <c:pt idx="95">
                  <c:v>-0.18212150000181282</c:v>
                </c:pt>
                <c:pt idx="96">
                  <c:v>-0.17812150000099791</c:v>
                </c:pt>
                <c:pt idx="97">
                  <c:v>-0.18429630000173347</c:v>
                </c:pt>
                <c:pt idx="98">
                  <c:v>-0.18129630000112229</c:v>
                </c:pt>
                <c:pt idx="99">
                  <c:v>-0.1854711000014504</c:v>
                </c:pt>
                <c:pt idx="100">
                  <c:v>-0.18226480000521406</c:v>
                </c:pt>
                <c:pt idx="101">
                  <c:v>-0.183439600001293</c:v>
                </c:pt>
                <c:pt idx="102">
                  <c:v>-0.17506159999902593</c:v>
                </c:pt>
                <c:pt idx="103">
                  <c:v>-0.18004740000105812</c:v>
                </c:pt>
                <c:pt idx="104">
                  <c:v>-0.18084110000199871</c:v>
                </c:pt>
                <c:pt idx="105">
                  <c:v>-0.17941740000242135</c:v>
                </c:pt>
                <c:pt idx="106">
                  <c:v>-0.18208510000113165</c:v>
                </c:pt>
                <c:pt idx="107">
                  <c:v>-0.18108510000092792</c:v>
                </c:pt>
                <c:pt idx="108">
                  <c:v>-0.18087880000166479</c:v>
                </c:pt>
                <c:pt idx="109">
                  <c:v>-0.17757800000254065</c:v>
                </c:pt>
                <c:pt idx="110">
                  <c:v>-0.1763716999994358</c:v>
                </c:pt>
                <c:pt idx="112">
                  <c:v>-0.19148350000250502</c:v>
                </c:pt>
                <c:pt idx="113">
                  <c:v>-0.17894490000253427</c:v>
                </c:pt>
                <c:pt idx="114">
                  <c:v>-0.17918890000146348</c:v>
                </c:pt>
                <c:pt idx="115">
                  <c:v>-0.17195419999916339</c:v>
                </c:pt>
                <c:pt idx="116">
                  <c:v>-0.17262810000102036</c:v>
                </c:pt>
                <c:pt idx="117">
                  <c:v>-0.16805800000292948</c:v>
                </c:pt>
                <c:pt idx="118">
                  <c:v>-0.17386900000201422</c:v>
                </c:pt>
                <c:pt idx="119">
                  <c:v>-0.16815870000209543</c:v>
                </c:pt>
                <c:pt idx="120">
                  <c:v>-0.16747680000116816</c:v>
                </c:pt>
                <c:pt idx="121">
                  <c:v>-0.1674453000050562</c:v>
                </c:pt>
                <c:pt idx="122">
                  <c:v>-0.16194439999890164</c:v>
                </c:pt>
                <c:pt idx="123">
                  <c:v>-0.15840580000440241</c:v>
                </c:pt>
                <c:pt idx="124">
                  <c:v>-0.16037739999956102</c:v>
                </c:pt>
                <c:pt idx="125">
                  <c:v>-0.15737739999894984</c:v>
                </c:pt>
                <c:pt idx="126">
                  <c:v>-0.15534590000243043</c:v>
                </c:pt>
                <c:pt idx="127">
                  <c:v>-0.15752070000235108</c:v>
                </c:pt>
                <c:pt idx="128">
                  <c:v>-0.15752070000235108</c:v>
                </c:pt>
                <c:pt idx="129">
                  <c:v>-0.15266400000473368</c:v>
                </c:pt>
                <c:pt idx="130">
                  <c:v>-0.15483880000465433</c:v>
                </c:pt>
                <c:pt idx="131">
                  <c:v>-0.15115690000311588</c:v>
                </c:pt>
                <c:pt idx="132">
                  <c:v>-0.15795060000164085</c:v>
                </c:pt>
                <c:pt idx="133">
                  <c:v>-0.15230020000308286</c:v>
                </c:pt>
                <c:pt idx="134">
                  <c:v>-0.15547500000320724</c:v>
                </c:pt>
                <c:pt idx="135">
                  <c:v>-0.15926870000112103</c:v>
                </c:pt>
                <c:pt idx="136">
                  <c:v>-0.14979310000126134</c:v>
                </c:pt>
                <c:pt idx="137">
                  <c:v>-0.15558990000135964</c:v>
                </c:pt>
                <c:pt idx="138">
                  <c:v>-0.15373320000435342</c:v>
                </c:pt>
                <c:pt idx="139">
                  <c:v>-0.15373320000435342</c:v>
                </c:pt>
                <c:pt idx="140">
                  <c:v>-0.15490800000407035</c:v>
                </c:pt>
                <c:pt idx="141">
                  <c:v>-0.14805130000240752</c:v>
                </c:pt>
                <c:pt idx="142">
                  <c:v>-0.15098830000351882</c:v>
                </c:pt>
                <c:pt idx="143">
                  <c:v>-0.15116310000303201</c:v>
                </c:pt>
                <c:pt idx="144">
                  <c:v>-0.15254420000201208</c:v>
                </c:pt>
                <c:pt idx="145">
                  <c:v>-0.15154420000180835</c:v>
                </c:pt>
                <c:pt idx="146">
                  <c:v>-0.15233789999911096</c:v>
                </c:pt>
                <c:pt idx="147">
                  <c:v>-0.15233789999911096</c:v>
                </c:pt>
                <c:pt idx="148">
                  <c:v>-0.15133789999890723</c:v>
                </c:pt>
                <c:pt idx="149">
                  <c:v>-0.15351269999882788</c:v>
                </c:pt>
                <c:pt idx="150">
                  <c:v>-0.152306400002999</c:v>
                </c:pt>
                <c:pt idx="151">
                  <c:v>-0.15565600000263657</c:v>
                </c:pt>
                <c:pt idx="152">
                  <c:v>-0.15262450000227545</c:v>
                </c:pt>
                <c:pt idx="153">
                  <c:v>-0.15262450000227545</c:v>
                </c:pt>
                <c:pt idx="154">
                  <c:v>-0.15379930000199238</c:v>
                </c:pt>
                <c:pt idx="155">
                  <c:v>-0.15397410000514355</c:v>
                </c:pt>
                <c:pt idx="156">
                  <c:v>-0.13976779999939026</c:v>
                </c:pt>
                <c:pt idx="157">
                  <c:v>-0.15994259999934002</c:v>
                </c:pt>
                <c:pt idx="158">
                  <c:v>-0.15311740000106511</c:v>
                </c:pt>
                <c:pt idx="159">
                  <c:v>-0.14508590000332333</c:v>
                </c:pt>
                <c:pt idx="160">
                  <c:v>-0.14755040000090958</c:v>
                </c:pt>
                <c:pt idx="161">
                  <c:v>-0.15050470000278438</c:v>
                </c:pt>
                <c:pt idx="162">
                  <c:v>-0.14552200000252924</c:v>
                </c:pt>
                <c:pt idx="163">
                  <c:v>-0.1465881000040099</c:v>
                </c:pt>
                <c:pt idx="164">
                  <c:v>-0.14752510000107577</c:v>
                </c:pt>
                <c:pt idx="165">
                  <c:v>-0.14990620000025956</c:v>
                </c:pt>
                <c:pt idx="166">
                  <c:v>-0.13790620000145282</c:v>
                </c:pt>
                <c:pt idx="167">
                  <c:v>-0.15708100000119884</c:v>
                </c:pt>
                <c:pt idx="168">
                  <c:v>-0.14608099999895785</c:v>
                </c:pt>
                <c:pt idx="169">
                  <c:v>-0.14687469999989844</c:v>
                </c:pt>
                <c:pt idx="170">
                  <c:v>-0.15084320000096341</c:v>
                </c:pt>
                <c:pt idx="171">
                  <c:v>-0.13684320000174921</c:v>
                </c:pt>
                <c:pt idx="172">
                  <c:v>-0.14622430000235909</c:v>
                </c:pt>
                <c:pt idx="173">
                  <c:v>-0.1481928000030166</c:v>
                </c:pt>
                <c:pt idx="174">
                  <c:v>-0.14336760000514914</c:v>
                </c:pt>
                <c:pt idx="175">
                  <c:v>-0.14036760000453796</c:v>
                </c:pt>
                <c:pt idx="176">
                  <c:v>-0.14771720000135247</c:v>
                </c:pt>
                <c:pt idx="177">
                  <c:v>-0.14451090000147815</c:v>
                </c:pt>
                <c:pt idx="179">
                  <c:v>-0.13686050000251271</c:v>
                </c:pt>
                <c:pt idx="180">
                  <c:v>-0.14482900000439258</c:v>
                </c:pt>
                <c:pt idx="181">
                  <c:v>-0.14630770000076154</c:v>
                </c:pt>
                <c:pt idx="182">
                  <c:v>-0.14445100000375533</c:v>
                </c:pt>
                <c:pt idx="183">
                  <c:v>-0.14180680000208667</c:v>
                </c:pt>
                <c:pt idx="184">
                  <c:v>-0.14080680000188295</c:v>
                </c:pt>
                <c:pt idx="185">
                  <c:v>-0.14098160000139615</c:v>
                </c:pt>
                <c:pt idx="186">
                  <c:v>-0.13895010000487673</c:v>
                </c:pt>
                <c:pt idx="187">
                  <c:v>-0.13750600000275881</c:v>
                </c:pt>
                <c:pt idx="188">
                  <c:v>-0.14144300000043586</c:v>
                </c:pt>
                <c:pt idx="189">
                  <c:v>-0.1414115000043239</c:v>
                </c:pt>
                <c:pt idx="190">
                  <c:v>-0.13981300000159536</c:v>
                </c:pt>
                <c:pt idx="191">
                  <c:v>-0.14016260000062175</c:v>
                </c:pt>
                <c:pt idx="192">
                  <c:v>-0.13913110000066808</c:v>
                </c:pt>
                <c:pt idx="193">
                  <c:v>-0.13930590000381926</c:v>
                </c:pt>
                <c:pt idx="194">
                  <c:v>-0.14127440000447677</c:v>
                </c:pt>
                <c:pt idx="195">
                  <c:v>-0.14027440000427305</c:v>
                </c:pt>
                <c:pt idx="196">
                  <c:v>-0.14641770000162069</c:v>
                </c:pt>
                <c:pt idx="197">
                  <c:v>-0.13979879999897094</c:v>
                </c:pt>
                <c:pt idx="198">
                  <c:v>-0.1437673000000359</c:v>
                </c:pt>
                <c:pt idx="199">
                  <c:v>-0.1409421000025759</c:v>
                </c:pt>
                <c:pt idx="200">
                  <c:v>-0.1394350000009581</c:v>
                </c:pt>
                <c:pt idx="201">
                  <c:v>-0.14660980000189738</c:v>
                </c:pt>
                <c:pt idx="202">
                  <c:v>-0.13840350000100443</c:v>
                </c:pt>
                <c:pt idx="203">
                  <c:v>-0.13957830000072136</c:v>
                </c:pt>
                <c:pt idx="204">
                  <c:v>-0.13480500000150641</c:v>
                </c:pt>
                <c:pt idx="205">
                  <c:v>-0.13229789999968489</c:v>
                </c:pt>
                <c:pt idx="206">
                  <c:v>-0.1354412000036973</c:v>
                </c:pt>
                <c:pt idx="207">
                  <c:v>-0.12672780000139028</c:v>
                </c:pt>
                <c:pt idx="208">
                  <c:v>-0.13342700000430341</c:v>
                </c:pt>
                <c:pt idx="209">
                  <c:v>-0.12766790000387118</c:v>
                </c:pt>
                <c:pt idx="210">
                  <c:v>-0.1328112000010151</c:v>
                </c:pt>
                <c:pt idx="211">
                  <c:v>-0.12798600000314764</c:v>
                </c:pt>
                <c:pt idx="212">
                  <c:v>-0.13333560000319267</c:v>
                </c:pt>
                <c:pt idx="213">
                  <c:v>-0.1321293000037258</c:v>
                </c:pt>
                <c:pt idx="214">
                  <c:v>-0.12830410000242409</c:v>
                </c:pt>
                <c:pt idx="215">
                  <c:v>-0.13176550000207499</c:v>
                </c:pt>
                <c:pt idx="216">
                  <c:v>-0.12714660000347067</c:v>
                </c:pt>
                <c:pt idx="217">
                  <c:v>-0.12473710000267602</c:v>
                </c:pt>
                <c:pt idx="218">
                  <c:v>-0.12740480000138632</c:v>
                </c:pt>
                <c:pt idx="219">
                  <c:v>-0.12634180000168271</c:v>
                </c:pt>
                <c:pt idx="220">
                  <c:v>-0.12665990000095917</c:v>
                </c:pt>
                <c:pt idx="221">
                  <c:v>-0.12583470000390662</c:v>
                </c:pt>
                <c:pt idx="222">
                  <c:v>-0.12780320000092615</c:v>
                </c:pt>
                <c:pt idx="223">
                  <c:v>-0.12512130000322941</c:v>
                </c:pt>
                <c:pt idx="224">
                  <c:v>-0.12629610000294633</c:v>
                </c:pt>
                <c:pt idx="225">
                  <c:v>-0.12519050000264542</c:v>
                </c:pt>
                <c:pt idx="226">
                  <c:v>-0.12498420000338228</c:v>
                </c:pt>
                <c:pt idx="227">
                  <c:v>-0.12376680000306806</c:v>
                </c:pt>
                <c:pt idx="228">
                  <c:v>-0.12440300000162097</c:v>
                </c:pt>
                <c:pt idx="229">
                  <c:v>-0.12419669999871985</c:v>
                </c:pt>
                <c:pt idx="230">
                  <c:v>-0.12357780000093044</c:v>
                </c:pt>
                <c:pt idx="231">
                  <c:v>-0.12451480000163428</c:v>
                </c:pt>
                <c:pt idx="232">
                  <c:v>-0.12245490000350401</c:v>
                </c:pt>
                <c:pt idx="233">
                  <c:v>-0.11395400000037625</c:v>
                </c:pt>
                <c:pt idx="234">
                  <c:v>-0.1101665000023786</c:v>
                </c:pt>
                <c:pt idx="235">
                  <c:v>-0.10930980000193813</c:v>
                </c:pt>
                <c:pt idx="236">
                  <c:v>-0.10945310000170139</c:v>
                </c:pt>
                <c:pt idx="237">
                  <c:v>-0.10823260000324808</c:v>
                </c:pt>
                <c:pt idx="238">
                  <c:v>-0.10434750000058557</c:v>
                </c:pt>
                <c:pt idx="239">
                  <c:v>-9.8945499998080777E-2</c:v>
                </c:pt>
                <c:pt idx="240">
                  <c:v>-9.8088800001278287E-2</c:v>
                </c:pt>
                <c:pt idx="241">
                  <c:v>-8.8476099997933488E-2</c:v>
                </c:pt>
                <c:pt idx="242">
                  <c:v>-8.7206800002604723E-2</c:v>
                </c:pt>
                <c:pt idx="243">
                  <c:v>-8.6187900000368245E-2</c:v>
                </c:pt>
                <c:pt idx="244">
                  <c:v>-8.2768899999791756E-2</c:v>
                </c:pt>
                <c:pt idx="245">
                  <c:v>-7.7838100005465094E-2</c:v>
                </c:pt>
                <c:pt idx="247">
                  <c:v>-7.8586099996755365E-2</c:v>
                </c:pt>
                <c:pt idx="249">
                  <c:v>-6.7555900001025293E-2</c:v>
                </c:pt>
                <c:pt idx="250">
                  <c:v>-6.6555899997183587E-2</c:v>
                </c:pt>
                <c:pt idx="251">
                  <c:v>-6.056209999951534E-2</c:v>
                </c:pt>
                <c:pt idx="252">
                  <c:v>-6.3023500006238464E-2</c:v>
                </c:pt>
                <c:pt idx="253">
                  <c:v>-6.2691199993423652E-2</c:v>
                </c:pt>
                <c:pt idx="254">
                  <c:v>-6.1152600006607827E-2</c:v>
                </c:pt>
                <c:pt idx="255">
                  <c:v>-6.009269999776734E-2</c:v>
                </c:pt>
                <c:pt idx="256">
                  <c:v>-5.9092700001201592E-2</c:v>
                </c:pt>
                <c:pt idx="257">
                  <c:v>-6.2048600004345644E-2</c:v>
                </c:pt>
                <c:pt idx="258">
                  <c:v>-6.1591900004714262E-2</c:v>
                </c:pt>
                <c:pt idx="259">
                  <c:v>-6.0379300004569814E-2</c:v>
                </c:pt>
                <c:pt idx="260">
                  <c:v>-6.1166700004832819E-2</c:v>
                </c:pt>
                <c:pt idx="261">
                  <c:v>-5.287220000900561E-2</c:v>
                </c:pt>
                <c:pt idx="262">
                  <c:v>-5.813040000066394E-2</c:v>
                </c:pt>
                <c:pt idx="263">
                  <c:v>-5.813040000066394E-2</c:v>
                </c:pt>
                <c:pt idx="264">
                  <c:v>-5.0228000007336959E-2</c:v>
                </c:pt>
                <c:pt idx="266">
                  <c:v>-5.027189999964321E-2</c:v>
                </c:pt>
                <c:pt idx="267">
                  <c:v>-4.5446700001775753E-2</c:v>
                </c:pt>
                <c:pt idx="268">
                  <c:v>-5.0415200006682426E-2</c:v>
                </c:pt>
                <c:pt idx="269">
                  <c:v>-4.9257700004091021E-2</c:v>
                </c:pt>
                <c:pt idx="272">
                  <c:v>-4.6659200008434709E-2</c:v>
                </c:pt>
                <c:pt idx="273">
                  <c:v>-4.506069999479223E-2</c:v>
                </c:pt>
                <c:pt idx="274">
                  <c:v>-5.1591299998108298E-2</c:v>
                </c:pt>
                <c:pt idx="275">
                  <c:v>-4.4591300000320189E-2</c:v>
                </c:pt>
                <c:pt idx="276">
                  <c:v>-4.3591299996478483E-2</c:v>
                </c:pt>
                <c:pt idx="277">
                  <c:v>-4.1559800003597047E-2</c:v>
                </c:pt>
                <c:pt idx="286">
                  <c:v>-1.8627199999173172E-2</c:v>
                </c:pt>
                <c:pt idx="289">
                  <c:v>-4.6333999998751096E-3</c:v>
                </c:pt>
                <c:pt idx="291">
                  <c:v>-8.95150000724243E-3</c:v>
                </c:pt>
                <c:pt idx="296">
                  <c:v>-1.1640000011539087E-3</c:v>
                </c:pt>
                <c:pt idx="302">
                  <c:v>6.2991999948280863E-3</c:v>
                </c:pt>
                <c:pt idx="357">
                  <c:v>6.3975400000344962E-2</c:v>
                </c:pt>
                <c:pt idx="360">
                  <c:v>5.3657299999031238E-2</c:v>
                </c:pt>
                <c:pt idx="458">
                  <c:v>9.1724400001112372E-2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5-4722-A177-AA57307AF0F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1'!$I$21:$I$676</c:f>
              <c:numCache>
                <c:formatCode>General</c:formatCode>
                <c:ptCount val="656"/>
                <c:pt idx="271">
                  <c:v>-4.6372600001632236E-2</c:v>
                </c:pt>
                <c:pt idx="278">
                  <c:v>-3.5514099996362347E-2</c:v>
                </c:pt>
                <c:pt idx="280">
                  <c:v>-2.3050900002999697E-2</c:v>
                </c:pt>
                <c:pt idx="281">
                  <c:v>-2.2050899999157991E-2</c:v>
                </c:pt>
                <c:pt idx="282">
                  <c:v>-2.1050900002592243E-2</c:v>
                </c:pt>
                <c:pt idx="283">
                  <c:v>-2.1050900002592243E-2</c:v>
                </c:pt>
                <c:pt idx="284">
                  <c:v>-2.1050900002592243E-2</c:v>
                </c:pt>
                <c:pt idx="285">
                  <c:v>-2.0050899998750538E-2</c:v>
                </c:pt>
                <c:pt idx="287">
                  <c:v>-1.7231900004844647E-2</c:v>
                </c:pt>
                <c:pt idx="288">
                  <c:v>-1.066490000084741E-2</c:v>
                </c:pt>
                <c:pt idx="290">
                  <c:v>-9.8082000040449202E-3</c:v>
                </c:pt>
                <c:pt idx="292">
                  <c:v>-8.5073999944142997E-3</c:v>
                </c:pt>
                <c:pt idx="293">
                  <c:v>-1.0650700001860969E-2</c:v>
                </c:pt>
                <c:pt idx="294">
                  <c:v>-8.2238999966648407E-3</c:v>
                </c:pt>
                <c:pt idx="295">
                  <c:v>-4.9891999951796606E-3</c:v>
                </c:pt>
                <c:pt idx="297">
                  <c:v>-5.0065000032191165E-3</c:v>
                </c:pt>
                <c:pt idx="298">
                  <c:v>-3.4678999945754185E-3</c:v>
                </c:pt>
                <c:pt idx="300">
                  <c:v>2.0014999972772785E-3</c:v>
                </c:pt>
                <c:pt idx="305">
                  <c:v>5.663000003551133E-3</c:v>
                </c:pt>
                <c:pt idx="307">
                  <c:v>5.31339999724878E-3</c:v>
                </c:pt>
                <c:pt idx="308">
                  <c:v>1.051970000116853E-2</c:v>
                </c:pt>
                <c:pt idx="309">
                  <c:v>1.4943399997719098E-2</c:v>
                </c:pt>
                <c:pt idx="310">
                  <c:v>1.4943399997719098E-2</c:v>
                </c:pt>
                <c:pt idx="311">
                  <c:v>1.4800100005231798E-2</c:v>
                </c:pt>
                <c:pt idx="312">
                  <c:v>1.5800100001797546E-2</c:v>
                </c:pt>
                <c:pt idx="313">
                  <c:v>1.4418999999179505E-2</c:v>
                </c:pt>
                <c:pt idx="315">
                  <c:v>1.4132399999652989E-2</c:v>
                </c:pt>
                <c:pt idx="316">
                  <c:v>1.7132399996626191E-2</c:v>
                </c:pt>
                <c:pt idx="317">
                  <c:v>2.5269500001741108E-2</c:v>
                </c:pt>
                <c:pt idx="318">
                  <c:v>2.2300999997241888E-2</c:v>
                </c:pt>
                <c:pt idx="319">
                  <c:v>2.9126199995516799E-2</c:v>
                </c:pt>
                <c:pt idx="320">
                  <c:v>3.5867999999027234E-2</c:v>
                </c:pt>
                <c:pt idx="321">
                  <c:v>3.3549899999343324E-2</c:v>
                </c:pt>
                <c:pt idx="322">
                  <c:v>3.6025499997776933E-2</c:v>
                </c:pt>
                <c:pt idx="323">
                  <c:v>3.3231800000066869E-2</c:v>
                </c:pt>
                <c:pt idx="324">
                  <c:v>3.4231799996632617E-2</c:v>
                </c:pt>
                <c:pt idx="325">
                  <c:v>3.7231800000881776E-2</c:v>
                </c:pt>
                <c:pt idx="326">
                  <c:v>4.1945199998735916E-2</c:v>
                </c:pt>
                <c:pt idx="328">
                  <c:v>3.6627100002078805E-2</c:v>
                </c:pt>
                <c:pt idx="329">
                  <c:v>3.9627099999052007E-2</c:v>
                </c:pt>
                <c:pt idx="330">
                  <c:v>4.1019299991603475E-2</c:v>
                </c:pt>
                <c:pt idx="331">
                  <c:v>4.0082300001813564E-2</c:v>
                </c:pt>
                <c:pt idx="332">
                  <c:v>4.2082300002221018E-2</c:v>
                </c:pt>
                <c:pt idx="333">
                  <c:v>4.0764199999102857E-2</c:v>
                </c:pt>
                <c:pt idx="334">
                  <c:v>4.4764199999917764E-2</c:v>
                </c:pt>
                <c:pt idx="336">
                  <c:v>4.0446100007102359E-2</c:v>
                </c:pt>
                <c:pt idx="337">
                  <c:v>4.1446100003668107E-2</c:v>
                </c:pt>
                <c:pt idx="338">
                  <c:v>4.3446100004075561E-2</c:v>
                </c:pt>
                <c:pt idx="339">
                  <c:v>4.1064999997615814E-2</c:v>
                </c:pt>
                <c:pt idx="340">
                  <c:v>4.4271300001128111E-2</c:v>
                </c:pt>
                <c:pt idx="341">
                  <c:v>4.5271299997693859E-2</c:v>
                </c:pt>
                <c:pt idx="342">
                  <c:v>4.8302799994417001E-2</c:v>
                </c:pt>
                <c:pt idx="343">
                  <c:v>4.3953200001851656E-2</c:v>
                </c:pt>
                <c:pt idx="344">
                  <c:v>4.3809900002088398E-2</c:v>
                </c:pt>
                <c:pt idx="345">
                  <c:v>4.4809899998654146E-2</c:v>
                </c:pt>
                <c:pt idx="346">
                  <c:v>4.8331199999665841E-2</c:v>
                </c:pt>
                <c:pt idx="347">
                  <c:v>4.615639999974519E-2</c:v>
                </c:pt>
                <c:pt idx="348">
                  <c:v>4.9663499994494487E-2</c:v>
                </c:pt>
                <c:pt idx="349">
                  <c:v>4.8551699997915421E-2</c:v>
                </c:pt>
                <c:pt idx="350">
                  <c:v>4.9551699994481169E-2</c:v>
                </c:pt>
                <c:pt idx="351">
                  <c:v>5.158320000191452E-2</c:v>
                </c:pt>
                <c:pt idx="354">
                  <c:v>4.9915499999769963E-2</c:v>
                </c:pt>
                <c:pt idx="355">
                  <c:v>5.0946999996085651E-2</c:v>
                </c:pt>
                <c:pt idx="358">
                  <c:v>4.9800599997979589E-2</c:v>
                </c:pt>
                <c:pt idx="359">
                  <c:v>5.6800599995767698E-2</c:v>
                </c:pt>
                <c:pt idx="361">
                  <c:v>5.6513999996241182E-2</c:v>
                </c:pt>
                <c:pt idx="362">
                  <c:v>5.6164400004490744E-2</c:v>
                </c:pt>
                <c:pt idx="363">
                  <c:v>5.5370699999912176E-2</c:v>
                </c:pt>
                <c:pt idx="365">
                  <c:v>5.5227400000148918E-2</c:v>
                </c:pt>
                <c:pt idx="367">
                  <c:v>5.4909299993596505E-2</c:v>
                </c:pt>
                <c:pt idx="368">
                  <c:v>5.4528200002096128E-2</c:v>
                </c:pt>
                <c:pt idx="369">
                  <c:v>5.5559699998411816E-2</c:v>
                </c:pt>
                <c:pt idx="370">
                  <c:v>5.7591199998569209E-2</c:v>
                </c:pt>
                <c:pt idx="371">
                  <c:v>5.9210100000200327E-2</c:v>
                </c:pt>
                <c:pt idx="372">
                  <c:v>6.2210100004449487E-2</c:v>
                </c:pt>
                <c:pt idx="373">
                  <c:v>5.7416399999056011E-2</c:v>
                </c:pt>
                <c:pt idx="374">
                  <c:v>6.2095200002659112E-2</c:v>
                </c:pt>
                <c:pt idx="375">
                  <c:v>6.2920399999711663E-2</c:v>
                </c:pt>
                <c:pt idx="376">
                  <c:v>5.8808600006159395E-2</c:v>
                </c:pt>
                <c:pt idx="377">
                  <c:v>5.8490499999606982E-2</c:v>
                </c:pt>
                <c:pt idx="379">
                  <c:v>5.7522000002791174E-2</c:v>
                </c:pt>
                <c:pt idx="380">
                  <c:v>6.0728299999027513E-2</c:v>
                </c:pt>
                <c:pt idx="381">
                  <c:v>6.1728300002869219E-2</c:v>
                </c:pt>
                <c:pt idx="382">
                  <c:v>5.8553499999106862E-2</c:v>
                </c:pt>
                <c:pt idx="383">
                  <c:v>6.0553499999514315E-2</c:v>
                </c:pt>
                <c:pt idx="384">
                  <c:v>5.8378699999593664E-2</c:v>
                </c:pt>
                <c:pt idx="385">
                  <c:v>5.8997600004659034E-2</c:v>
                </c:pt>
                <c:pt idx="386">
                  <c:v>5.8997600004659034E-2</c:v>
                </c:pt>
                <c:pt idx="387">
                  <c:v>6.2235400000645313E-2</c:v>
                </c:pt>
                <c:pt idx="388">
                  <c:v>6.3232299995434005E-2</c:v>
                </c:pt>
                <c:pt idx="389">
                  <c:v>6.2057499999355059E-2</c:v>
                </c:pt>
                <c:pt idx="390">
                  <c:v>6.3057499995920807E-2</c:v>
                </c:pt>
                <c:pt idx="391">
                  <c:v>6.1309499993512873E-2</c:v>
                </c:pt>
                <c:pt idx="392">
                  <c:v>6.2134699997841381E-2</c:v>
                </c:pt>
                <c:pt idx="393">
                  <c:v>6.8134699999063741E-2</c:v>
                </c:pt>
                <c:pt idx="395">
                  <c:v>6.2340999997104518E-2</c:v>
                </c:pt>
                <c:pt idx="396">
                  <c:v>6.0991400001512375E-2</c:v>
                </c:pt>
                <c:pt idx="397">
                  <c:v>6.3816599998972379E-2</c:v>
                </c:pt>
                <c:pt idx="398">
                  <c:v>6.287960000190651E-2</c:v>
                </c:pt>
                <c:pt idx="399">
                  <c:v>6.3879599998472258E-2</c:v>
                </c:pt>
                <c:pt idx="400">
                  <c:v>6.2561500002630055E-2</c:v>
                </c:pt>
                <c:pt idx="401">
                  <c:v>6.6082799996365793E-2</c:v>
                </c:pt>
                <c:pt idx="402">
                  <c:v>6.5128499998536427E-2</c:v>
                </c:pt>
                <c:pt idx="404">
                  <c:v>6.6317500000877772E-2</c:v>
                </c:pt>
                <c:pt idx="405">
                  <c:v>6.4552199997706339E-2</c:v>
                </c:pt>
                <c:pt idx="406">
                  <c:v>6.8758499997784384E-2</c:v>
                </c:pt>
                <c:pt idx="407">
                  <c:v>6.7583700001705438E-2</c:v>
                </c:pt>
                <c:pt idx="409">
                  <c:v>7.0122299992362969E-2</c:v>
                </c:pt>
                <c:pt idx="410">
                  <c:v>6.8947499996284023E-2</c:v>
                </c:pt>
                <c:pt idx="411">
                  <c:v>6.9978999999875668E-2</c:v>
                </c:pt>
                <c:pt idx="412">
                  <c:v>7.637119999708375E-2</c:v>
                </c:pt>
                <c:pt idx="413">
                  <c:v>7.4227900004188996E-2</c:v>
                </c:pt>
                <c:pt idx="414">
                  <c:v>7.4084600004425738E-2</c:v>
                </c:pt>
                <c:pt idx="417">
                  <c:v>7.5528699999267701E-2</c:v>
                </c:pt>
                <c:pt idx="418">
                  <c:v>7.9766499999095686E-2</c:v>
                </c:pt>
                <c:pt idx="419">
                  <c:v>7.5385399999504443E-2</c:v>
                </c:pt>
                <c:pt idx="420">
                  <c:v>7.5479899998754263E-2</c:v>
                </c:pt>
                <c:pt idx="421">
                  <c:v>7.6479900002595969E-2</c:v>
                </c:pt>
                <c:pt idx="423">
                  <c:v>7.2812200000043958E-2</c:v>
                </c:pt>
                <c:pt idx="424">
                  <c:v>8.2728799992764834E-2</c:v>
                </c:pt>
                <c:pt idx="425">
                  <c:v>8.1204399997659493E-2</c:v>
                </c:pt>
                <c:pt idx="426">
                  <c:v>8.2854799999040551E-2</c:v>
                </c:pt>
                <c:pt idx="427">
                  <c:v>7.9267400004027877E-2</c:v>
                </c:pt>
                <c:pt idx="428">
                  <c:v>7.988630000181729E-2</c:v>
                </c:pt>
                <c:pt idx="429">
                  <c:v>7.9917799994291272E-2</c:v>
                </c:pt>
                <c:pt idx="430">
                  <c:v>8.2124100001237821E-2</c:v>
                </c:pt>
                <c:pt idx="431">
                  <c:v>8.7009199996828102E-2</c:v>
                </c:pt>
                <c:pt idx="432">
                  <c:v>8.5834400000749156E-2</c:v>
                </c:pt>
                <c:pt idx="433">
                  <c:v>8.2691100004012696E-2</c:v>
                </c:pt>
                <c:pt idx="434">
                  <c:v>8.6691100004827604E-2</c:v>
                </c:pt>
                <c:pt idx="435">
                  <c:v>9.0372999999090098E-2</c:v>
                </c:pt>
                <c:pt idx="436">
                  <c:v>8.4404499997617677E-2</c:v>
                </c:pt>
                <c:pt idx="437">
                  <c:v>9.1404499995405786E-2</c:v>
                </c:pt>
                <c:pt idx="438">
                  <c:v>8.9673799993761349E-2</c:v>
                </c:pt>
                <c:pt idx="439">
                  <c:v>9.4086400000378489E-2</c:v>
                </c:pt>
                <c:pt idx="440">
                  <c:v>8.6943100002827123E-2</c:v>
                </c:pt>
                <c:pt idx="441">
                  <c:v>8.9387200001510791E-2</c:v>
                </c:pt>
                <c:pt idx="442">
                  <c:v>8.659349999652477E-2</c:v>
                </c:pt>
                <c:pt idx="443">
                  <c:v>9.1593500001181383E-2</c:v>
                </c:pt>
                <c:pt idx="444">
                  <c:v>8.5450200000195764E-2</c:v>
                </c:pt>
                <c:pt idx="447">
                  <c:v>9.0192000003298745E-2</c:v>
                </c:pt>
                <c:pt idx="448">
                  <c:v>8.604870000272058E-2</c:v>
                </c:pt>
                <c:pt idx="449">
                  <c:v>9.673060000204714E-2</c:v>
                </c:pt>
                <c:pt idx="450">
                  <c:v>9.2555799994443078E-2</c:v>
                </c:pt>
                <c:pt idx="451">
                  <c:v>9.3380999998771586E-2</c:v>
                </c:pt>
                <c:pt idx="452">
                  <c:v>9.1237699998600874E-2</c:v>
                </c:pt>
                <c:pt idx="453">
                  <c:v>9.1094399998837616E-2</c:v>
                </c:pt>
                <c:pt idx="454">
                  <c:v>9.4094399995810818E-2</c:v>
                </c:pt>
                <c:pt idx="455">
                  <c:v>9.4094399995810818E-2</c:v>
                </c:pt>
                <c:pt idx="456">
                  <c:v>9.5094399999652524E-2</c:v>
                </c:pt>
                <c:pt idx="457">
                  <c:v>9.5094399999652524E-2</c:v>
                </c:pt>
                <c:pt idx="459">
                  <c:v>9.423149999929592E-2</c:v>
                </c:pt>
                <c:pt idx="460">
                  <c:v>0.10223150000092573</c:v>
                </c:pt>
                <c:pt idx="462">
                  <c:v>9.2056699999375269E-2</c:v>
                </c:pt>
                <c:pt idx="463">
                  <c:v>9.3881900000269525E-2</c:v>
                </c:pt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467">
                  <c:v>8.9913400006480515E-2</c:v>
                </c:pt>
                <c:pt idx="468">
                  <c:v>9.3738600000506267E-2</c:v>
                </c:pt>
                <c:pt idx="469">
                  <c:v>9.7259900001517963E-2</c:v>
                </c:pt>
                <c:pt idx="470">
                  <c:v>9.5116600001347251E-2</c:v>
                </c:pt>
                <c:pt idx="471">
                  <c:v>9.1242599999532104E-2</c:v>
                </c:pt>
                <c:pt idx="472">
                  <c:v>9.3655199998465832E-2</c:v>
                </c:pt>
                <c:pt idx="473">
                  <c:v>9.4655200002307538E-2</c:v>
                </c:pt>
                <c:pt idx="474">
                  <c:v>9.4130799996491987E-2</c:v>
                </c:pt>
                <c:pt idx="475">
                  <c:v>9.5130799993057735E-2</c:v>
                </c:pt>
                <c:pt idx="476">
                  <c:v>9.6130799996899441E-2</c:v>
                </c:pt>
                <c:pt idx="477">
                  <c:v>9.5162300000083633E-2</c:v>
                </c:pt>
                <c:pt idx="478">
                  <c:v>9.916230000089854E-2</c:v>
                </c:pt>
                <c:pt idx="479">
                  <c:v>0.10236859999713488</c:v>
                </c:pt>
                <c:pt idx="480">
                  <c:v>0.10419379999802914</c:v>
                </c:pt>
                <c:pt idx="481">
                  <c:v>9.5812699997622985E-2</c:v>
                </c:pt>
                <c:pt idx="482">
                  <c:v>9.4700900001043919E-2</c:v>
                </c:pt>
                <c:pt idx="483">
                  <c:v>9.7700899998017121E-2</c:v>
                </c:pt>
                <c:pt idx="484">
                  <c:v>9.9700899998424575E-2</c:v>
                </c:pt>
                <c:pt idx="485">
                  <c:v>9.4319799994991627E-2</c:v>
                </c:pt>
                <c:pt idx="486">
                  <c:v>9.490409999853E-2</c:v>
                </c:pt>
                <c:pt idx="487">
                  <c:v>9.6442699999897741E-2</c:v>
                </c:pt>
                <c:pt idx="488">
                  <c:v>9.5093100004305597E-2</c:v>
                </c:pt>
                <c:pt idx="489">
                  <c:v>0.10529939999833005</c:v>
                </c:pt>
                <c:pt idx="490">
                  <c:v>9.4918299997516442E-2</c:v>
                </c:pt>
                <c:pt idx="491">
                  <c:v>9.2156099999556318E-2</c:v>
                </c:pt>
                <c:pt idx="492">
                  <c:v>9.7156099996936973E-2</c:v>
                </c:pt>
                <c:pt idx="493">
                  <c:v>0.10415610000200104</c:v>
                </c:pt>
                <c:pt idx="494">
                  <c:v>0.1026001999998698</c:v>
                </c:pt>
                <c:pt idx="495">
                  <c:v>0.10983800000394695</c:v>
                </c:pt>
                <c:pt idx="496">
                  <c:v>9.745689999544993E-2</c:v>
                </c:pt>
                <c:pt idx="497">
                  <c:v>9.1282100001990329E-2</c:v>
                </c:pt>
                <c:pt idx="498">
                  <c:v>0.10951990000467049</c:v>
                </c:pt>
                <c:pt idx="499">
                  <c:v>9.6345099998870865E-2</c:v>
                </c:pt>
                <c:pt idx="500">
                  <c:v>9.6387700003106147E-2</c:v>
                </c:pt>
                <c:pt idx="501">
                  <c:v>9.6594000002369285E-2</c:v>
                </c:pt>
                <c:pt idx="502">
                  <c:v>0.10148219999973662</c:v>
                </c:pt>
                <c:pt idx="503">
                  <c:v>9.7307399999408517E-2</c:v>
                </c:pt>
                <c:pt idx="504">
                  <c:v>9.6926299993356224E-2</c:v>
                </c:pt>
                <c:pt idx="505">
                  <c:v>9.8164099996211007E-2</c:v>
                </c:pt>
                <c:pt idx="506">
                  <c:v>0.10763969999970868</c:v>
                </c:pt>
                <c:pt idx="507">
                  <c:v>9.6049200001289137E-2</c:v>
                </c:pt>
                <c:pt idx="508">
                  <c:v>0.10090589999890653</c:v>
                </c:pt>
                <c:pt idx="509">
                  <c:v>9.5206700003473088E-2</c:v>
                </c:pt>
                <c:pt idx="510">
                  <c:v>9.6238199999788776E-2</c:v>
                </c:pt>
                <c:pt idx="511">
                  <c:v>9.7063399996841326E-2</c:v>
                </c:pt>
                <c:pt idx="512">
                  <c:v>9.4269699999131262E-2</c:v>
                </c:pt>
                <c:pt idx="513">
                  <c:v>9.7602000001643319E-2</c:v>
                </c:pt>
                <c:pt idx="514">
                  <c:v>9.5011500001419336E-2</c:v>
                </c:pt>
                <c:pt idx="516">
                  <c:v>8.9913899995735846E-2</c:v>
                </c:pt>
                <c:pt idx="517">
                  <c:v>9.6564300001773518E-2</c:v>
                </c:pt>
                <c:pt idx="518">
                  <c:v>9.1246199997840449E-2</c:v>
                </c:pt>
                <c:pt idx="519">
                  <c:v>8.9452499996696133E-2</c:v>
                </c:pt>
                <c:pt idx="520">
                  <c:v>9.2655700005707331E-2</c:v>
                </c:pt>
                <c:pt idx="521">
                  <c:v>8.5956499999156222E-2</c:v>
                </c:pt>
                <c:pt idx="522">
                  <c:v>8.6194299998169299E-2</c:v>
                </c:pt>
                <c:pt idx="523">
                  <c:v>9.1051000003062654E-2</c:v>
                </c:pt>
                <c:pt idx="524">
                  <c:v>8.4383299996261485E-2</c:v>
                </c:pt>
                <c:pt idx="525">
                  <c:v>7.9589600005419925E-2</c:v>
                </c:pt>
                <c:pt idx="526">
                  <c:v>8.2589600002393126E-2</c:v>
                </c:pt>
                <c:pt idx="527">
                  <c:v>8.92085000014049E-2</c:v>
                </c:pt>
                <c:pt idx="528">
                  <c:v>8.4271499996248167E-2</c:v>
                </c:pt>
                <c:pt idx="529">
                  <c:v>8.6271499996655621E-2</c:v>
                </c:pt>
                <c:pt idx="530">
                  <c:v>9.327149999444373E-2</c:v>
                </c:pt>
                <c:pt idx="531">
                  <c:v>8.3726699995168019E-2</c:v>
                </c:pt>
                <c:pt idx="532">
                  <c:v>8.0058999999891967E-2</c:v>
                </c:pt>
                <c:pt idx="533">
                  <c:v>7.7975599997444078E-2</c:v>
                </c:pt>
                <c:pt idx="535">
                  <c:v>7.7640200004680082E-2</c:v>
                </c:pt>
                <c:pt idx="536">
                  <c:v>7.4877999999444E-2</c:v>
                </c:pt>
                <c:pt idx="537">
                  <c:v>7.8878000000258908E-2</c:v>
                </c:pt>
                <c:pt idx="538">
                  <c:v>9.0734700002940372E-2</c:v>
                </c:pt>
                <c:pt idx="539">
                  <c:v>7.3559899996325839E-2</c:v>
                </c:pt>
                <c:pt idx="540">
                  <c:v>7.3238699995272327E-2</c:v>
                </c:pt>
                <c:pt idx="544">
                  <c:v>7.0522199996048585E-2</c:v>
                </c:pt>
                <c:pt idx="545">
                  <c:v>7.1204100000613835E-2</c:v>
                </c:pt>
                <c:pt idx="546">
                  <c:v>7.2725400001218077E-2</c:v>
                </c:pt>
                <c:pt idx="547">
                  <c:v>6.8722299998626113E-2</c:v>
                </c:pt>
                <c:pt idx="548">
                  <c:v>7.0722299999033567E-2</c:v>
                </c:pt>
                <c:pt idx="549">
                  <c:v>6.7432600000756793E-2</c:v>
                </c:pt>
                <c:pt idx="550">
                  <c:v>6.4446799995494075E-2</c:v>
                </c:pt>
                <c:pt idx="551">
                  <c:v>6.5653100005874876E-2</c:v>
                </c:pt>
                <c:pt idx="552">
                  <c:v>6.6684599994914606E-2</c:v>
                </c:pt>
                <c:pt idx="553">
                  <c:v>6.6890900001453701E-2</c:v>
                </c:pt>
                <c:pt idx="555">
                  <c:v>6.557279999833554E-2</c:v>
                </c:pt>
                <c:pt idx="556">
                  <c:v>6.3429499998164829E-2</c:v>
                </c:pt>
                <c:pt idx="557">
                  <c:v>6.8667300001834519E-2</c:v>
                </c:pt>
                <c:pt idx="558">
                  <c:v>6.369569999515079E-2</c:v>
                </c:pt>
                <c:pt idx="559">
                  <c:v>6.3615400002163369E-2</c:v>
                </c:pt>
                <c:pt idx="560">
                  <c:v>5.6947700002638157E-2</c:v>
                </c:pt>
                <c:pt idx="561">
                  <c:v>5.9248500001558568E-2</c:v>
                </c:pt>
                <c:pt idx="562">
                  <c:v>6.224849999853177E-2</c:v>
                </c:pt>
                <c:pt idx="563">
                  <c:v>5.766109999967739E-2</c:v>
                </c:pt>
                <c:pt idx="564">
                  <c:v>5.2846999999019317E-2</c:v>
                </c:pt>
                <c:pt idx="565">
                  <c:v>5.4291100001137238E-2</c:v>
                </c:pt>
                <c:pt idx="566">
                  <c:v>5.2892700005031656E-2</c:v>
                </c:pt>
                <c:pt idx="567">
                  <c:v>5.2892700005031656E-2</c:v>
                </c:pt>
                <c:pt idx="568">
                  <c:v>4.634789999545319E-2</c:v>
                </c:pt>
                <c:pt idx="569">
                  <c:v>3.9236099997651763E-2</c:v>
                </c:pt>
                <c:pt idx="570">
                  <c:v>4.6236099995439872E-2</c:v>
                </c:pt>
                <c:pt idx="571">
                  <c:v>4.1855000003124587E-2</c:v>
                </c:pt>
                <c:pt idx="572">
                  <c:v>4.1516500001307577E-2</c:v>
                </c:pt>
                <c:pt idx="573">
                  <c:v>3.8785799995821435E-2</c:v>
                </c:pt>
                <c:pt idx="574">
                  <c:v>3.5992099998111371E-2</c:v>
                </c:pt>
                <c:pt idx="575">
                  <c:v>3.6992099994677119E-2</c:v>
                </c:pt>
                <c:pt idx="576">
                  <c:v>3.7198399993940257E-2</c:v>
                </c:pt>
                <c:pt idx="578">
                  <c:v>3.5848799998348113E-2</c:v>
                </c:pt>
                <c:pt idx="579">
                  <c:v>3.7880299998505507E-2</c:v>
                </c:pt>
                <c:pt idx="580">
                  <c:v>3.9562199999636505E-2</c:v>
                </c:pt>
                <c:pt idx="581">
                  <c:v>4.2562200003885664E-2</c:v>
                </c:pt>
                <c:pt idx="583">
                  <c:v>3.2318199999281205E-2</c:v>
                </c:pt>
                <c:pt idx="584">
                  <c:v>3.1600100002833642E-2</c:v>
                </c:pt>
                <c:pt idx="585">
                  <c:v>3.3000100003846455E-2</c:v>
                </c:pt>
                <c:pt idx="586">
                  <c:v>3.3206400003109593E-2</c:v>
                </c:pt>
                <c:pt idx="587">
                  <c:v>3.1266299993149005E-2</c:v>
                </c:pt>
                <c:pt idx="589">
                  <c:v>2.5085300003411248E-2</c:v>
                </c:pt>
                <c:pt idx="591">
                  <c:v>3.1942000001436099E-2</c:v>
                </c:pt>
                <c:pt idx="592">
                  <c:v>2.7004999996279366E-2</c:v>
                </c:pt>
                <c:pt idx="596">
                  <c:v>2.3131000001740176E-2</c:v>
                </c:pt>
                <c:pt idx="598">
                  <c:v>3.0956200003856793E-2</c:v>
                </c:pt>
                <c:pt idx="600">
                  <c:v>2.0586200000252575E-2</c:v>
                </c:pt>
                <c:pt idx="604">
                  <c:v>1.0017900000093505E-2</c:v>
                </c:pt>
                <c:pt idx="608">
                  <c:v>1.1588000001211185E-2</c:v>
                </c:pt>
                <c:pt idx="612">
                  <c:v>3.7251000030664727E-3</c:v>
                </c:pt>
                <c:pt idx="614">
                  <c:v>3.3818000010796823E-3</c:v>
                </c:pt>
                <c:pt idx="616">
                  <c:v>3.0888999972376041E-3</c:v>
                </c:pt>
                <c:pt idx="631">
                  <c:v>3.2277999998768792E-3</c:v>
                </c:pt>
                <c:pt idx="633">
                  <c:v>1.4452000032179058E-3</c:v>
                </c:pt>
                <c:pt idx="634">
                  <c:v>1.4341999994940124E-3</c:v>
                </c:pt>
                <c:pt idx="635">
                  <c:v>1.5142000047490001E-3</c:v>
                </c:pt>
                <c:pt idx="639">
                  <c:v>-1.1231000025873072E-3</c:v>
                </c:pt>
                <c:pt idx="640">
                  <c:v>-7.9080000432441011E-4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65-4722-A177-AA57307AF0F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1'!$J$21:$J$676</c:f>
              <c:numCache>
                <c:formatCode>General</c:formatCode>
                <c:ptCount val="656"/>
                <c:pt idx="246">
                  <c:v>-8.0224700002872851E-2</c:v>
                </c:pt>
                <c:pt idx="248">
                  <c:v>-6.8697699993208516E-2</c:v>
                </c:pt>
                <c:pt idx="279">
                  <c:v>-2.8653300003497861E-2</c:v>
                </c:pt>
                <c:pt idx="299">
                  <c:v>7.629000028828159E-4</c:v>
                </c:pt>
                <c:pt idx="301">
                  <c:v>5.386600001656916E-3</c:v>
                </c:pt>
                <c:pt idx="303">
                  <c:v>5.5432999943150207E-3</c:v>
                </c:pt>
                <c:pt idx="304">
                  <c:v>6.9559000039589591E-3</c:v>
                </c:pt>
                <c:pt idx="306">
                  <c:v>5.6944999960251153E-3</c:v>
                </c:pt>
                <c:pt idx="314">
                  <c:v>1.4626099997258279E-2</c:v>
                </c:pt>
                <c:pt idx="327">
                  <c:v>3.8789300000644289E-2</c:v>
                </c:pt>
                <c:pt idx="335">
                  <c:v>4.242089999752352E-2</c:v>
                </c:pt>
                <c:pt idx="353">
                  <c:v>5.0252499997441191E-2</c:v>
                </c:pt>
                <c:pt idx="364">
                  <c:v>5.5189599996083416E-2</c:v>
                </c:pt>
                <c:pt idx="366">
                  <c:v>5.6177799997385591E-2</c:v>
                </c:pt>
                <c:pt idx="378">
                  <c:v>5.8809400004975032E-2</c:v>
                </c:pt>
                <c:pt idx="394">
                  <c:v>6.1440999998012558E-2</c:v>
                </c:pt>
                <c:pt idx="403">
                  <c:v>6.227260000014212E-2</c:v>
                </c:pt>
                <c:pt idx="408">
                  <c:v>6.9384499998704996E-2</c:v>
                </c:pt>
                <c:pt idx="415">
                  <c:v>7.4603499997465406E-2</c:v>
                </c:pt>
                <c:pt idx="416">
                  <c:v>7.4928699999873061E-2</c:v>
                </c:pt>
                <c:pt idx="445">
                  <c:v>9.0572299995983485E-2</c:v>
                </c:pt>
                <c:pt idx="446">
                  <c:v>9.055419999640435E-2</c:v>
                </c:pt>
                <c:pt idx="515">
                  <c:v>8.8513900001998991E-2</c:v>
                </c:pt>
                <c:pt idx="534">
                  <c:v>7.8451200002746191E-2</c:v>
                </c:pt>
                <c:pt idx="541">
                  <c:v>7.3063900003035087E-2</c:v>
                </c:pt>
                <c:pt idx="542">
                  <c:v>7.1889099999680184E-2</c:v>
                </c:pt>
                <c:pt idx="543">
                  <c:v>7.3095400002785027E-2</c:v>
                </c:pt>
                <c:pt idx="554">
                  <c:v>6.5622399997664616E-2</c:v>
                </c:pt>
                <c:pt idx="577">
                  <c:v>3.7023600001703016E-2</c:v>
                </c:pt>
                <c:pt idx="590">
                  <c:v>2.453570000216132E-2</c:v>
                </c:pt>
                <c:pt idx="593">
                  <c:v>2.4717600004805718E-2</c:v>
                </c:pt>
                <c:pt idx="594">
                  <c:v>2.512389999901643E-2</c:v>
                </c:pt>
                <c:pt idx="609">
                  <c:v>6.8950999993830919E-3</c:v>
                </c:pt>
                <c:pt idx="610">
                  <c:v>8.0950999981723726E-3</c:v>
                </c:pt>
                <c:pt idx="623">
                  <c:v>-8.7319999875035137E-4</c:v>
                </c:pt>
                <c:pt idx="624">
                  <c:v>-8.7319999875035137E-4</c:v>
                </c:pt>
                <c:pt idx="646">
                  <c:v>-1.3574999975389801E-3</c:v>
                </c:pt>
                <c:pt idx="647">
                  <c:v>2.2159000000101514E-3</c:v>
                </c:pt>
                <c:pt idx="649">
                  <c:v>2.5348999988636933E-3</c:v>
                </c:pt>
                <c:pt idx="651">
                  <c:v>9.2500005848705769E-5</c:v>
                </c:pt>
                <c:pt idx="653">
                  <c:v>-6.5080000058514997E-4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65-4722-A177-AA57307AF0F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  <c:pt idx="656">
                  <c:v>1855</c:v>
                </c:pt>
                <c:pt idx="657">
                  <c:v>1980</c:v>
                </c:pt>
                <c:pt idx="658">
                  <c:v>2021</c:v>
                </c:pt>
                <c:pt idx="659">
                  <c:v>2119</c:v>
                </c:pt>
                <c:pt idx="660">
                  <c:v>2129</c:v>
                </c:pt>
                <c:pt idx="661">
                  <c:v>2253</c:v>
                </c:pt>
                <c:pt idx="662">
                  <c:v>2289</c:v>
                </c:pt>
              </c:numCache>
            </c:numRef>
          </c:xVal>
          <c:yVal>
            <c:numRef>
              <c:f>'Active 1'!$K$21:$K$1200</c:f>
              <c:numCache>
                <c:formatCode>General</c:formatCode>
                <c:ptCount val="1180"/>
                <c:pt idx="356">
                  <c:v>5.4422599998360965E-2</c:v>
                </c:pt>
                <c:pt idx="582">
                  <c:v>3.2649599997967016E-2</c:v>
                </c:pt>
                <c:pt idx="588">
                  <c:v>2.7837199995701667E-2</c:v>
                </c:pt>
                <c:pt idx="595">
                  <c:v>2.7099499995529186E-2</c:v>
                </c:pt>
                <c:pt idx="597">
                  <c:v>2.3749899999529589E-2</c:v>
                </c:pt>
                <c:pt idx="599">
                  <c:v>2.3606599999766331E-2</c:v>
                </c:pt>
                <c:pt idx="601">
                  <c:v>1.874369999859482E-2</c:v>
                </c:pt>
                <c:pt idx="602">
                  <c:v>1.6373700003896374E-2</c:v>
                </c:pt>
                <c:pt idx="603">
                  <c:v>1.7380000004777685E-2</c:v>
                </c:pt>
                <c:pt idx="605">
                  <c:v>1.1887200002092868E-2</c:v>
                </c:pt>
                <c:pt idx="606">
                  <c:v>9.5753999994485639E-3</c:v>
                </c:pt>
                <c:pt idx="607">
                  <c:v>1.8375400002696551E-2</c:v>
                </c:pt>
                <c:pt idx="611">
                  <c:v>8.0139999990933575E-3</c:v>
                </c:pt>
                <c:pt idx="613">
                  <c:v>2.9628999982378446E-3</c:v>
                </c:pt>
                <c:pt idx="615">
                  <c:v>2.8573999952641316E-3</c:v>
                </c:pt>
                <c:pt idx="617">
                  <c:v>3.5330000027897768E-3</c:v>
                </c:pt>
                <c:pt idx="618">
                  <c:v>1.3582000028691255E-3</c:v>
                </c:pt>
                <c:pt idx="619">
                  <c:v>2.0582000070135109E-3</c:v>
                </c:pt>
                <c:pt idx="620">
                  <c:v>-2.9999999969732016E-4</c:v>
                </c:pt>
                <c:pt idx="621">
                  <c:v>-2.1551000027102418E-3</c:v>
                </c:pt>
                <c:pt idx="622">
                  <c:v>-3.6794999978155829E-3</c:v>
                </c:pt>
                <c:pt idx="625">
                  <c:v>-1.8730000010691583E-4</c:v>
                </c:pt>
                <c:pt idx="626">
                  <c:v>5.6939999922178686E-4</c:v>
                </c:pt>
                <c:pt idx="627">
                  <c:v>3.0089999927440658E-4</c:v>
                </c:pt>
                <c:pt idx="629">
                  <c:v>9.0799999452428892E-4</c:v>
                </c:pt>
                <c:pt idx="630">
                  <c:v>6.7100000160280615E-4</c:v>
                </c:pt>
                <c:pt idx="632">
                  <c:v>1.9326000037835911E-3</c:v>
                </c:pt>
                <c:pt idx="636">
                  <c:v>-2.9170000198064372E-4</c:v>
                </c:pt>
                <c:pt idx="637">
                  <c:v>-1.3428000020212494E-3</c:v>
                </c:pt>
                <c:pt idx="638">
                  <c:v>-1.3428000020212494E-3</c:v>
                </c:pt>
                <c:pt idx="641">
                  <c:v>-1.8734000041149557E-3</c:v>
                </c:pt>
                <c:pt idx="642">
                  <c:v>-1.7733999993652105E-3</c:v>
                </c:pt>
                <c:pt idx="643">
                  <c:v>-2.2976999971433543E-3</c:v>
                </c:pt>
                <c:pt idx="644">
                  <c:v>-2.2976999971433543E-3</c:v>
                </c:pt>
                <c:pt idx="645">
                  <c:v>-2.0590999993146397E-3</c:v>
                </c:pt>
                <c:pt idx="648">
                  <c:v>2.0607999977073632E-3</c:v>
                </c:pt>
                <c:pt idx="650">
                  <c:v>1.3049999979557469E-3</c:v>
                </c:pt>
                <c:pt idx="652">
                  <c:v>-7.5079999805893749E-4</c:v>
                </c:pt>
                <c:pt idx="654">
                  <c:v>-4.1885000027832575E-3</c:v>
                </c:pt>
                <c:pt idx="655">
                  <c:v>-6.714399998600129E-3</c:v>
                </c:pt>
                <c:pt idx="656">
                  <c:v>-8.4134999997331761E-3</c:v>
                </c:pt>
                <c:pt idx="657">
                  <c:v>-1.0126000001037028E-2</c:v>
                </c:pt>
                <c:pt idx="658">
                  <c:v>-1.1367700004484504E-2</c:v>
                </c:pt>
                <c:pt idx="659">
                  <c:v>-1.5850299998419359E-2</c:v>
                </c:pt>
                <c:pt idx="660">
                  <c:v>-1.5487299999222159E-2</c:v>
                </c:pt>
                <c:pt idx="661">
                  <c:v>-1.8006099999183789E-2</c:v>
                </c:pt>
                <c:pt idx="662">
                  <c:v>-1.9079300000157673E-2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65-4722-A177-AA57307AF0F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1'!$L$21:$L$676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65-4722-A177-AA57307AF0F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1'!$M$21:$M$676</c:f>
              <c:numCache>
                <c:formatCode>General</c:formatCode>
                <c:ptCount val="6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65-4722-A177-AA57307AF0F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1'!$F$21:$F$676</c:f>
              <c:numCache>
                <c:formatCode>General</c:formatCode>
                <c:ptCount val="656"/>
                <c:pt idx="0">
                  <c:v>-15680</c:v>
                </c:pt>
                <c:pt idx="1">
                  <c:v>-15256</c:v>
                </c:pt>
                <c:pt idx="2">
                  <c:v>-15250</c:v>
                </c:pt>
                <c:pt idx="3">
                  <c:v>-15149</c:v>
                </c:pt>
                <c:pt idx="4">
                  <c:v>-14613</c:v>
                </c:pt>
                <c:pt idx="5">
                  <c:v>-14170</c:v>
                </c:pt>
                <c:pt idx="6">
                  <c:v>-14092</c:v>
                </c:pt>
                <c:pt idx="7">
                  <c:v>-13910</c:v>
                </c:pt>
                <c:pt idx="8">
                  <c:v>-13722</c:v>
                </c:pt>
                <c:pt idx="9">
                  <c:v>-13583</c:v>
                </c:pt>
                <c:pt idx="10">
                  <c:v>-13550</c:v>
                </c:pt>
                <c:pt idx="11">
                  <c:v>-13444</c:v>
                </c:pt>
                <c:pt idx="12">
                  <c:v>-13440</c:v>
                </c:pt>
                <c:pt idx="13">
                  <c:v>-13331</c:v>
                </c:pt>
                <c:pt idx="14">
                  <c:v>-13330</c:v>
                </c:pt>
                <c:pt idx="15">
                  <c:v>-13327</c:v>
                </c:pt>
                <c:pt idx="16">
                  <c:v>-13317</c:v>
                </c:pt>
                <c:pt idx="17">
                  <c:v>-13317</c:v>
                </c:pt>
                <c:pt idx="18">
                  <c:v>-13310</c:v>
                </c:pt>
                <c:pt idx="19">
                  <c:v>-13309</c:v>
                </c:pt>
                <c:pt idx="20">
                  <c:v>-13300</c:v>
                </c:pt>
                <c:pt idx="21">
                  <c:v>-13300</c:v>
                </c:pt>
                <c:pt idx="22">
                  <c:v>-13274</c:v>
                </c:pt>
                <c:pt idx="23">
                  <c:v>-13273</c:v>
                </c:pt>
                <c:pt idx="24">
                  <c:v>-13270</c:v>
                </c:pt>
                <c:pt idx="25">
                  <c:v>-13266</c:v>
                </c:pt>
                <c:pt idx="26">
                  <c:v>-13210</c:v>
                </c:pt>
                <c:pt idx="27">
                  <c:v>-13190</c:v>
                </c:pt>
                <c:pt idx="28">
                  <c:v>-13170</c:v>
                </c:pt>
                <c:pt idx="29">
                  <c:v>-13149</c:v>
                </c:pt>
                <c:pt idx="30">
                  <c:v>-13144</c:v>
                </c:pt>
                <c:pt idx="31">
                  <c:v>-13131</c:v>
                </c:pt>
                <c:pt idx="32">
                  <c:v>-13076</c:v>
                </c:pt>
                <c:pt idx="33">
                  <c:v>-13054</c:v>
                </c:pt>
                <c:pt idx="34">
                  <c:v>-13053</c:v>
                </c:pt>
                <c:pt idx="35">
                  <c:v>-13045</c:v>
                </c:pt>
                <c:pt idx="36">
                  <c:v>-13041</c:v>
                </c:pt>
                <c:pt idx="37">
                  <c:v>-12998</c:v>
                </c:pt>
                <c:pt idx="38">
                  <c:v>-12937</c:v>
                </c:pt>
                <c:pt idx="39">
                  <c:v>-12932</c:v>
                </c:pt>
                <c:pt idx="40">
                  <c:v>-12924</c:v>
                </c:pt>
                <c:pt idx="41">
                  <c:v>-12916</c:v>
                </c:pt>
                <c:pt idx="42">
                  <c:v>-12894</c:v>
                </c:pt>
                <c:pt idx="43">
                  <c:v>-12893</c:v>
                </c:pt>
                <c:pt idx="44">
                  <c:v>-12880</c:v>
                </c:pt>
                <c:pt idx="45">
                  <c:v>-12864</c:v>
                </c:pt>
                <c:pt idx="46">
                  <c:v>-12859</c:v>
                </c:pt>
                <c:pt idx="47">
                  <c:v>-12830</c:v>
                </c:pt>
                <c:pt idx="48">
                  <c:v>-12820</c:v>
                </c:pt>
                <c:pt idx="49">
                  <c:v>-12803</c:v>
                </c:pt>
                <c:pt idx="50">
                  <c:v>-12799</c:v>
                </c:pt>
                <c:pt idx="51">
                  <c:v>-12756</c:v>
                </c:pt>
                <c:pt idx="52">
                  <c:v>-12750</c:v>
                </c:pt>
                <c:pt idx="53">
                  <c:v>-12664</c:v>
                </c:pt>
                <c:pt idx="54">
                  <c:v>-12663</c:v>
                </c:pt>
                <c:pt idx="55">
                  <c:v>-12656</c:v>
                </c:pt>
                <c:pt idx="56">
                  <c:v>-12625</c:v>
                </c:pt>
                <c:pt idx="57">
                  <c:v>-12625</c:v>
                </c:pt>
                <c:pt idx="58">
                  <c:v>-12621</c:v>
                </c:pt>
                <c:pt idx="59">
                  <c:v>-12556</c:v>
                </c:pt>
                <c:pt idx="60">
                  <c:v>-12548</c:v>
                </c:pt>
                <c:pt idx="61">
                  <c:v>-12547</c:v>
                </c:pt>
                <c:pt idx="62">
                  <c:v>-12543</c:v>
                </c:pt>
                <c:pt idx="63">
                  <c:v>-12521</c:v>
                </c:pt>
                <c:pt idx="64">
                  <c:v>-12518</c:v>
                </c:pt>
                <c:pt idx="65">
                  <c:v>-12510</c:v>
                </c:pt>
                <c:pt idx="66">
                  <c:v>-12508</c:v>
                </c:pt>
                <c:pt idx="67">
                  <c:v>-12409</c:v>
                </c:pt>
                <c:pt idx="68">
                  <c:v>-12370</c:v>
                </c:pt>
                <c:pt idx="69">
                  <c:v>-12353</c:v>
                </c:pt>
                <c:pt idx="70">
                  <c:v>-12110</c:v>
                </c:pt>
                <c:pt idx="71">
                  <c:v>-12088</c:v>
                </c:pt>
                <c:pt idx="72">
                  <c:v>-12006</c:v>
                </c:pt>
                <c:pt idx="73">
                  <c:v>-11899</c:v>
                </c:pt>
                <c:pt idx="74">
                  <c:v>-11894</c:v>
                </c:pt>
                <c:pt idx="75">
                  <c:v>-11890</c:v>
                </c:pt>
                <c:pt idx="76">
                  <c:v>-11886</c:v>
                </c:pt>
                <c:pt idx="77">
                  <c:v>-11885</c:v>
                </c:pt>
                <c:pt idx="78">
                  <c:v>-11769</c:v>
                </c:pt>
                <c:pt idx="79">
                  <c:v>-11760</c:v>
                </c:pt>
                <c:pt idx="80">
                  <c:v>-11730</c:v>
                </c:pt>
                <c:pt idx="81">
                  <c:v>-11720</c:v>
                </c:pt>
                <c:pt idx="82">
                  <c:v>-11717</c:v>
                </c:pt>
                <c:pt idx="83">
                  <c:v>-11695</c:v>
                </c:pt>
                <c:pt idx="84">
                  <c:v>-11686</c:v>
                </c:pt>
                <c:pt idx="85">
                  <c:v>-11595</c:v>
                </c:pt>
                <c:pt idx="86">
                  <c:v>-11578</c:v>
                </c:pt>
                <c:pt idx="87">
                  <c:v>-11574</c:v>
                </c:pt>
                <c:pt idx="88">
                  <c:v>-11474</c:v>
                </c:pt>
                <c:pt idx="89">
                  <c:v>-11465</c:v>
                </c:pt>
                <c:pt idx="90">
                  <c:v>-11435</c:v>
                </c:pt>
                <c:pt idx="91">
                  <c:v>-11426</c:v>
                </c:pt>
                <c:pt idx="92">
                  <c:v>-11390</c:v>
                </c:pt>
                <c:pt idx="93">
                  <c:v>-11335</c:v>
                </c:pt>
                <c:pt idx="94">
                  <c:v>-11305</c:v>
                </c:pt>
                <c:pt idx="95">
                  <c:v>-11305</c:v>
                </c:pt>
                <c:pt idx="96">
                  <c:v>-11305</c:v>
                </c:pt>
                <c:pt idx="97">
                  <c:v>-11301</c:v>
                </c:pt>
                <c:pt idx="98">
                  <c:v>-11301</c:v>
                </c:pt>
                <c:pt idx="99">
                  <c:v>-11297</c:v>
                </c:pt>
                <c:pt idx="100">
                  <c:v>-11296</c:v>
                </c:pt>
                <c:pt idx="101">
                  <c:v>-11292</c:v>
                </c:pt>
                <c:pt idx="102">
                  <c:v>-11232</c:v>
                </c:pt>
                <c:pt idx="103">
                  <c:v>-11198</c:v>
                </c:pt>
                <c:pt idx="104">
                  <c:v>-11197</c:v>
                </c:pt>
                <c:pt idx="105">
                  <c:v>-11098</c:v>
                </c:pt>
                <c:pt idx="106">
                  <c:v>-11077</c:v>
                </c:pt>
                <c:pt idx="107">
                  <c:v>-11077</c:v>
                </c:pt>
                <c:pt idx="108">
                  <c:v>-11076</c:v>
                </c:pt>
                <c:pt idx="109">
                  <c:v>-11060</c:v>
                </c:pt>
                <c:pt idx="110">
                  <c:v>-11059</c:v>
                </c:pt>
                <c:pt idx="111">
                  <c:v>-11046</c:v>
                </c:pt>
                <c:pt idx="112">
                  <c:v>-11045</c:v>
                </c:pt>
                <c:pt idx="113">
                  <c:v>-11023</c:v>
                </c:pt>
                <c:pt idx="114">
                  <c:v>-10903</c:v>
                </c:pt>
                <c:pt idx="115">
                  <c:v>-10834</c:v>
                </c:pt>
                <c:pt idx="116">
                  <c:v>-10687</c:v>
                </c:pt>
                <c:pt idx="117">
                  <c:v>-10660</c:v>
                </c:pt>
                <c:pt idx="118">
                  <c:v>-10630</c:v>
                </c:pt>
                <c:pt idx="119">
                  <c:v>-10549</c:v>
                </c:pt>
                <c:pt idx="120">
                  <c:v>-10536</c:v>
                </c:pt>
                <c:pt idx="121">
                  <c:v>-10531</c:v>
                </c:pt>
                <c:pt idx="122">
                  <c:v>-10388</c:v>
                </c:pt>
                <c:pt idx="123">
                  <c:v>-10366</c:v>
                </c:pt>
                <c:pt idx="124">
                  <c:v>-10298</c:v>
                </c:pt>
                <c:pt idx="125">
                  <c:v>-10298</c:v>
                </c:pt>
                <c:pt idx="126">
                  <c:v>-10293</c:v>
                </c:pt>
                <c:pt idx="127">
                  <c:v>-10289</c:v>
                </c:pt>
                <c:pt idx="128">
                  <c:v>-10289</c:v>
                </c:pt>
                <c:pt idx="129">
                  <c:v>-10280</c:v>
                </c:pt>
                <c:pt idx="130">
                  <c:v>-10276</c:v>
                </c:pt>
                <c:pt idx="131">
                  <c:v>-10263</c:v>
                </c:pt>
                <c:pt idx="132">
                  <c:v>-10262</c:v>
                </c:pt>
                <c:pt idx="133">
                  <c:v>-10254</c:v>
                </c:pt>
                <c:pt idx="134">
                  <c:v>-10250</c:v>
                </c:pt>
                <c:pt idx="135">
                  <c:v>-10249</c:v>
                </c:pt>
                <c:pt idx="136">
                  <c:v>-10237</c:v>
                </c:pt>
                <c:pt idx="137">
                  <c:v>-10173</c:v>
                </c:pt>
                <c:pt idx="138">
                  <c:v>-10164</c:v>
                </c:pt>
                <c:pt idx="139">
                  <c:v>-10164</c:v>
                </c:pt>
                <c:pt idx="140">
                  <c:v>-10160</c:v>
                </c:pt>
                <c:pt idx="141">
                  <c:v>-10151</c:v>
                </c:pt>
                <c:pt idx="142">
                  <c:v>-10141</c:v>
                </c:pt>
                <c:pt idx="143">
                  <c:v>-10137</c:v>
                </c:pt>
                <c:pt idx="144">
                  <c:v>-10134</c:v>
                </c:pt>
                <c:pt idx="145">
                  <c:v>-10134</c:v>
                </c:pt>
                <c:pt idx="146">
                  <c:v>-10133</c:v>
                </c:pt>
                <c:pt idx="147">
                  <c:v>-10133</c:v>
                </c:pt>
                <c:pt idx="148">
                  <c:v>-10133</c:v>
                </c:pt>
                <c:pt idx="149">
                  <c:v>-10129</c:v>
                </c:pt>
                <c:pt idx="150">
                  <c:v>-10128</c:v>
                </c:pt>
                <c:pt idx="151">
                  <c:v>-10120</c:v>
                </c:pt>
                <c:pt idx="152">
                  <c:v>-10115</c:v>
                </c:pt>
                <c:pt idx="153">
                  <c:v>-10115</c:v>
                </c:pt>
                <c:pt idx="154">
                  <c:v>-10111</c:v>
                </c:pt>
                <c:pt idx="155">
                  <c:v>-10107</c:v>
                </c:pt>
                <c:pt idx="156">
                  <c:v>-10106</c:v>
                </c:pt>
                <c:pt idx="157">
                  <c:v>-10102</c:v>
                </c:pt>
                <c:pt idx="158">
                  <c:v>-10098</c:v>
                </c:pt>
                <c:pt idx="159">
                  <c:v>-10093</c:v>
                </c:pt>
                <c:pt idx="160">
                  <c:v>-10008</c:v>
                </c:pt>
                <c:pt idx="161">
                  <c:v>-9969</c:v>
                </c:pt>
                <c:pt idx="162">
                  <c:v>-9940</c:v>
                </c:pt>
                <c:pt idx="163">
                  <c:v>-9887</c:v>
                </c:pt>
                <c:pt idx="164">
                  <c:v>-9877</c:v>
                </c:pt>
                <c:pt idx="165">
                  <c:v>-9874</c:v>
                </c:pt>
                <c:pt idx="166">
                  <c:v>-9874</c:v>
                </c:pt>
                <c:pt idx="167">
                  <c:v>-9870</c:v>
                </c:pt>
                <c:pt idx="168">
                  <c:v>-9870</c:v>
                </c:pt>
                <c:pt idx="169">
                  <c:v>-9869</c:v>
                </c:pt>
                <c:pt idx="170">
                  <c:v>-9864</c:v>
                </c:pt>
                <c:pt idx="171">
                  <c:v>-9864</c:v>
                </c:pt>
                <c:pt idx="172">
                  <c:v>-9861</c:v>
                </c:pt>
                <c:pt idx="173">
                  <c:v>-9856</c:v>
                </c:pt>
                <c:pt idx="174">
                  <c:v>-9852</c:v>
                </c:pt>
                <c:pt idx="175">
                  <c:v>-9852</c:v>
                </c:pt>
                <c:pt idx="176">
                  <c:v>-9844</c:v>
                </c:pt>
                <c:pt idx="177">
                  <c:v>-9843</c:v>
                </c:pt>
                <c:pt idx="178">
                  <c:v>-9839</c:v>
                </c:pt>
                <c:pt idx="179">
                  <c:v>-9835</c:v>
                </c:pt>
                <c:pt idx="180">
                  <c:v>-9830</c:v>
                </c:pt>
                <c:pt idx="181">
                  <c:v>-9779</c:v>
                </c:pt>
                <c:pt idx="182">
                  <c:v>-9770</c:v>
                </c:pt>
                <c:pt idx="183">
                  <c:v>-9636</c:v>
                </c:pt>
                <c:pt idx="184">
                  <c:v>-9636</c:v>
                </c:pt>
                <c:pt idx="185">
                  <c:v>-9632</c:v>
                </c:pt>
                <c:pt idx="186">
                  <c:v>-9627</c:v>
                </c:pt>
                <c:pt idx="187">
                  <c:v>-9620</c:v>
                </c:pt>
                <c:pt idx="188">
                  <c:v>-9610</c:v>
                </c:pt>
                <c:pt idx="189">
                  <c:v>-9605</c:v>
                </c:pt>
                <c:pt idx="190">
                  <c:v>-9510</c:v>
                </c:pt>
                <c:pt idx="191">
                  <c:v>-9502</c:v>
                </c:pt>
                <c:pt idx="192">
                  <c:v>-9497</c:v>
                </c:pt>
                <c:pt idx="193">
                  <c:v>-9493</c:v>
                </c:pt>
                <c:pt idx="194">
                  <c:v>-9488</c:v>
                </c:pt>
                <c:pt idx="195">
                  <c:v>-9488</c:v>
                </c:pt>
                <c:pt idx="196">
                  <c:v>-9479</c:v>
                </c:pt>
                <c:pt idx="197">
                  <c:v>-9476</c:v>
                </c:pt>
                <c:pt idx="198">
                  <c:v>-9471</c:v>
                </c:pt>
                <c:pt idx="199">
                  <c:v>-9467</c:v>
                </c:pt>
                <c:pt idx="200">
                  <c:v>-9450</c:v>
                </c:pt>
                <c:pt idx="201">
                  <c:v>-9446</c:v>
                </c:pt>
                <c:pt idx="202">
                  <c:v>-9445</c:v>
                </c:pt>
                <c:pt idx="203">
                  <c:v>-9441</c:v>
                </c:pt>
                <c:pt idx="204">
                  <c:v>-9350</c:v>
                </c:pt>
                <c:pt idx="205">
                  <c:v>-9333</c:v>
                </c:pt>
                <c:pt idx="206">
                  <c:v>-9324</c:v>
                </c:pt>
                <c:pt idx="207">
                  <c:v>-9306</c:v>
                </c:pt>
                <c:pt idx="208">
                  <c:v>-9290</c:v>
                </c:pt>
                <c:pt idx="209">
                  <c:v>-9233</c:v>
                </c:pt>
                <c:pt idx="210">
                  <c:v>-9224</c:v>
                </c:pt>
                <c:pt idx="211">
                  <c:v>-9220</c:v>
                </c:pt>
                <c:pt idx="212">
                  <c:v>-9212</c:v>
                </c:pt>
                <c:pt idx="213">
                  <c:v>-9211</c:v>
                </c:pt>
                <c:pt idx="214">
                  <c:v>-9207</c:v>
                </c:pt>
                <c:pt idx="215">
                  <c:v>-9185</c:v>
                </c:pt>
                <c:pt idx="216">
                  <c:v>-9182</c:v>
                </c:pt>
                <c:pt idx="217">
                  <c:v>-9117</c:v>
                </c:pt>
                <c:pt idx="218">
                  <c:v>-9096</c:v>
                </c:pt>
                <c:pt idx="219">
                  <c:v>-9086</c:v>
                </c:pt>
                <c:pt idx="220">
                  <c:v>-9073</c:v>
                </c:pt>
                <c:pt idx="221">
                  <c:v>-9069</c:v>
                </c:pt>
                <c:pt idx="222">
                  <c:v>-9064</c:v>
                </c:pt>
                <c:pt idx="223">
                  <c:v>-9051</c:v>
                </c:pt>
                <c:pt idx="224">
                  <c:v>-9047</c:v>
                </c:pt>
                <c:pt idx="225">
                  <c:v>-8935</c:v>
                </c:pt>
                <c:pt idx="226">
                  <c:v>-8934</c:v>
                </c:pt>
                <c:pt idx="227">
                  <c:v>-8836</c:v>
                </c:pt>
                <c:pt idx="228">
                  <c:v>-8810</c:v>
                </c:pt>
                <c:pt idx="229">
                  <c:v>-8809</c:v>
                </c:pt>
                <c:pt idx="230">
                  <c:v>-8806</c:v>
                </c:pt>
                <c:pt idx="231">
                  <c:v>-8796</c:v>
                </c:pt>
                <c:pt idx="232">
                  <c:v>-8723</c:v>
                </c:pt>
                <c:pt idx="233">
                  <c:v>-8580</c:v>
                </c:pt>
                <c:pt idx="234">
                  <c:v>-8455</c:v>
                </c:pt>
                <c:pt idx="235">
                  <c:v>-8446</c:v>
                </c:pt>
                <c:pt idx="236">
                  <c:v>-8437</c:v>
                </c:pt>
                <c:pt idx="237">
                  <c:v>-8402</c:v>
                </c:pt>
                <c:pt idx="238">
                  <c:v>-8325</c:v>
                </c:pt>
                <c:pt idx="239">
                  <c:v>-7785</c:v>
                </c:pt>
                <c:pt idx="240">
                  <c:v>-7776</c:v>
                </c:pt>
                <c:pt idx="241">
                  <c:v>-7647</c:v>
                </c:pt>
                <c:pt idx="242">
                  <c:v>-7636</c:v>
                </c:pt>
                <c:pt idx="243">
                  <c:v>-7633</c:v>
                </c:pt>
                <c:pt idx="244">
                  <c:v>-7503</c:v>
                </c:pt>
                <c:pt idx="245">
                  <c:v>-7387</c:v>
                </c:pt>
                <c:pt idx="246">
                  <c:v>-7369</c:v>
                </c:pt>
                <c:pt idx="247">
                  <c:v>-7347</c:v>
                </c:pt>
                <c:pt idx="248">
                  <c:v>-7079</c:v>
                </c:pt>
                <c:pt idx="249">
                  <c:v>-6993</c:v>
                </c:pt>
                <c:pt idx="250">
                  <c:v>-6993</c:v>
                </c:pt>
                <c:pt idx="251">
                  <c:v>-6867</c:v>
                </c:pt>
                <c:pt idx="252">
                  <c:v>-6845</c:v>
                </c:pt>
                <c:pt idx="253">
                  <c:v>-6824</c:v>
                </c:pt>
                <c:pt idx="254">
                  <c:v>-6802</c:v>
                </c:pt>
                <c:pt idx="255">
                  <c:v>-6729</c:v>
                </c:pt>
                <c:pt idx="256">
                  <c:v>-6729</c:v>
                </c:pt>
                <c:pt idx="257">
                  <c:v>-6722</c:v>
                </c:pt>
                <c:pt idx="258">
                  <c:v>-6713</c:v>
                </c:pt>
                <c:pt idx="259">
                  <c:v>-6711</c:v>
                </c:pt>
                <c:pt idx="260">
                  <c:v>-6709</c:v>
                </c:pt>
                <c:pt idx="261">
                  <c:v>-6694</c:v>
                </c:pt>
                <c:pt idx="262">
                  <c:v>-6608</c:v>
                </c:pt>
                <c:pt idx="263">
                  <c:v>-6608</c:v>
                </c:pt>
                <c:pt idx="264">
                  <c:v>-6560</c:v>
                </c:pt>
                <c:pt idx="265">
                  <c:v>-6538</c:v>
                </c:pt>
                <c:pt idx="266">
                  <c:v>-6313</c:v>
                </c:pt>
                <c:pt idx="267">
                  <c:v>-6309</c:v>
                </c:pt>
                <c:pt idx="268">
                  <c:v>-6304</c:v>
                </c:pt>
                <c:pt idx="269">
                  <c:v>-6279</c:v>
                </c:pt>
                <c:pt idx="270">
                  <c:v>-6215</c:v>
                </c:pt>
                <c:pt idx="271">
                  <c:v>-6202</c:v>
                </c:pt>
                <c:pt idx="272">
                  <c:v>-6184</c:v>
                </c:pt>
                <c:pt idx="273">
                  <c:v>-6089</c:v>
                </c:pt>
                <c:pt idx="274">
                  <c:v>-5951</c:v>
                </c:pt>
                <c:pt idx="275">
                  <c:v>-5951</c:v>
                </c:pt>
                <c:pt idx="276">
                  <c:v>-5951</c:v>
                </c:pt>
                <c:pt idx="277">
                  <c:v>-5946</c:v>
                </c:pt>
                <c:pt idx="278">
                  <c:v>-5907</c:v>
                </c:pt>
                <c:pt idx="279">
                  <c:v>-5691</c:v>
                </c:pt>
                <c:pt idx="280">
                  <c:v>-5643</c:v>
                </c:pt>
                <c:pt idx="281">
                  <c:v>-5643</c:v>
                </c:pt>
                <c:pt idx="282">
                  <c:v>-5643</c:v>
                </c:pt>
                <c:pt idx="283">
                  <c:v>-5643</c:v>
                </c:pt>
                <c:pt idx="284">
                  <c:v>-5643</c:v>
                </c:pt>
                <c:pt idx="285">
                  <c:v>-5643</c:v>
                </c:pt>
                <c:pt idx="286">
                  <c:v>-5544</c:v>
                </c:pt>
                <c:pt idx="287">
                  <c:v>-5513</c:v>
                </c:pt>
                <c:pt idx="288">
                  <c:v>-5423</c:v>
                </c:pt>
                <c:pt idx="289">
                  <c:v>-5418</c:v>
                </c:pt>
                <c:pt idx="290">
                  <c:v>-5414</c:v>
                </c:pt>
                <c:pt idx="291">
                  <c:v>-5405</c:v>
                </c:pt>
                <c:pt idx="292">
                  <c:v>-5398</c:v>
                </c:pt>
                <c:pt idx="293">
                  <c:v>-5389</c:v>
                </c:pt>
                <c:pt idx="294">
                  <c:v>-5353</c:v>
                </c:pt>
                <c:pt idx="295">
                  <c:v>-5284</c:v>
                </c:pt>
                <c:pt idx="296">
                  <c:v>-5280</c:v>
                </c:pt>
                <c:pt idx="297">
                  <c:v>-5255</c:v>
                </c:pt>
                <c:pt idx="298">
                  <c:v>-5233</c:v>
                </c:pt>
                <c:pt idx="299">
                  <c:v>-5117</c:v>
                </c:pt>
                <c:pt idx="300">
                  <c:v>-5095</c:v>
                </c:pt>
                <c:pt idx="301">
                  <c:v>-5018</c:v>
                </c:pt>
                <c:pt idx="302">
                  <c:v>-5016</c:v>
                </c:pt>
                <c:pt idx="303">
                  <c:v>-5009</c:v>
                </c:pt>
                <c:pt idx="304">
                  <c:v>-5007</c:v>
                </c:pt>
                <c:pt idx="305">
                  <c:v>-4990</c:v>
                </c:pt>
                <c:pt idx="306">
                  <c:v>-4985</c:v>
                </c:pt>
                <c:pt idx="307">
                  <c:v>-4982</c:v>
                </c:pt>
                <c:pt idx="308">
                  <c:v>-4981</c:v>
                </c:pt>
                <c:pt idx="309">
                  <c:v>-4882</c:v>
                </c:pt>
                <c:pt idx="310">
                  <c:v>-4882</c:v>
                </c:pt>
                <c:pt idx="311">
                  <c:v>-4873</c:v>
                </c:pt>
                <c:pt idx="312">
                  <c:v>-4873</c:v>
                </c:pt>
                <c:pt idx="313">
                  <c:v>-4870</c:v>
                </c:pt>
                <c:pt idx="314">
                  <c:v>-4853</c:v>
                </c:pt>
                <c:pt idx="315">
                  <c:v>-4852</c:v>
                </c:pt>
                <c:pt idx="316">
                  <c:v>-4852</c:v>
                </c:pt>
                <c:pt idx="317">
                  <c:v>-4735</c:v>
                </c:pt>
                <c:pt idx="318">
                  <c:v>-4730</c:v>
                </c:pt>
                <c:pt idx="319">
                  <c:v>-4726</c:v>
                </c:pt>
                <c:pt idx="320">
                  <c:v>-4640</c:v>
                </c:pt>
                <c:pt idx="321">
                  <c:v>-4627</c:v>
                </c:pt>
                <c:pt idx="322">
                  <c:v>-4615</c:v>
                </c:pt>
                <c:pt idx="323">
                  <c:v>-4614</c:v>
                </c:pt>
                <c:pt idx="324">
                  <c:v>-4614</c:v>
                </c:pt>
                <c:pt idx="325">
                  <c:v>-4614</c:v>
                </c:pt>
                <c:pt idx="326">
                  <c:v>-4596</c:v>
                </c:pt>
                <c:pt idx="327">
                  <c:v>-4589</c:v>
                </c:pt>
                <c:pt idx="328">
                  <c:v>-4583</c:v>
                </c:pt>
                <c:pt idx="329">
                  <c:v>-4583</c:v>
                </c:pt>
                <c:pt idx="330">
                  <c:v>-4489</c:v>
                </c:pt>
                <c:pt idx="331">
                  <c:v>-4479</c:v>
                </c:pt>
                <c:pt idx="332">
                  <c:v>-4479</c:v>
                </c:pt>
                <c:pt idx="333">
                  <c:v>-4466</c:v>
                </c:pt>
                <c:pt idx="334">
                  <c:v>-4466</c:v>
                </c:pt>
                <c:pt idx="335">
                  <c:v>-4457</c:v>
                </c:pt>
                <c:pt idx="336">
                  <c:v>-4453</c:v>
                </c:pt>
                <c:pt idx="337">
                  <c:v>-4453</c:v>
                </c:pt>
                <c:pt idx="338">
                  <c:v>-4453</c:v>
                </c:pt>
                <c:pt idx="339">
                  <c:v>-4450</c:v>
                </c:pt>
                <c:pt idx="340">
                  <c:v>-4449</c:v>
                </c:pt>
                <c:pt idx="341">
                  <c:v>-4449</c:v>
                </c:pt>
                <c:pt idx="342">
                  <c:v>-4444</c:v>
                </c:pt>
                <c:pt idx="343">
                  <c:v>-4436</c:v>
                </c:pt>
                <c:pt idx="344">
                  <c:v>-4427</c:v>
                </c:pt>
                <c:pt idx="345">
                  <c:v>-4427</c:v>
                </c:pt>
                <c:pt idx="346">
                  <c:v>-4376</c:v>
                </c:pt>
                <c:pt idx="347">
                  <c:v>-4372</c:v>
                </c:pt>
                <c:pt idx="348">
                  <c:v>-4355</c:v>
                </c:pt>
                <c:pt idx="349">
                  <c:v>-4341</c:v>
                </c:pt>
                <c:pt idx="350">
                  <c:v>-4341</c:v>
                </c:pt>
                <c:pt idx="351">
                  <c:v>-4336</c:v>
                </c:pt>
                <c:pt idx="352">
                  <c:v>-4328</c:v>
                </c:pt>
                <c:pt idx="353">
                  <c:v>-4325</c:v>
                </c:pt>
                <c:pt idx="354">
                  <c:v>-4315</c:v>
                </c:pt>
                <c:pt idx="355">
                  <c:v>-4310</c:v>
                </c:pt>
                <c:pt idx="356">
                  <c:v>-4298</c:v>
                </c:pt>
                <c:pt idx="357">
                  <c:v>-4242</c:v>
                </c:pt>
                <c:pt idx="358">
                  <c:v>-4238</c:v>
                </c:pt>
                <c:pt idx="359">
                  <c:v>-4238</c:v>
                </c:pt>
                <c:pt idx="360">
                  <c:v>-4229</c:v>
                </c:pt>
                <c:pt idx="361">
                  <c:v>-4220</c:v>
                </c:pt>
                <c:pt idx="362">
                  <c:v>-4212</c:v>
                </c:pt>
                <c:pt idx="363">
                  <c:v>-4211</c:v>
                </c:pt>
                <c:pt idx="364">
                  <c:v>-4208</c:v>
                </c:pt>
                <c:pt idx="365">
                  <c:v>-4202</c:v>
                </c:pt>
                <c:pt idx="366">
                  <c:v>-4194</c:v>
                </c:pt>
                <c:pt idx="367">
                  <c:v>-4189</c:v>
                </c:pt>
                <c:pt idx="368">
                  <c:v>-4186</c:v>
                </c:pt>
                <c:pt idx="369">
                  <c:v>-4181</c:v>
                </c:pt>
                <c:pt idx="370">
                  <c:v>-4176</c:v>
                </c:pt>
                <c:pt idx="371">
                  <c:v>-4173</c:v>
                </c:pt>
                <c:pt idx="372">
                  <c:v>-4173</c:v>
                </c:pt>
                <c:pt idx="373">
                  <c:v>-4172</c:v>
                </c:pt>
                <c:pt idx="374">
                  <c:v>-4096</c:v>
                </c:pt>
                <c:pt idx="375">
                  <c:v>-4092</c:v>
                </c:pt>
                <c:pt idx="376">
                  <c:v>-4078</c:v>
                </c:pt>
                <c:pt idx="377">
                  <c:v>-4065</c:v>
                </c:pt>
                <c:pt idx="378">
                  <c:v>-4062</c:v>
                </c:pt>
                <c:pt idx="379">
                  <c:v>-4060</c:v>
                </c:pt>
                <c:pt idx="380">
                  <c:v>-4059</c:v>
                </c:pt>
                <c:pt idx="381">
                  <c:v>-4059</c:v>
                </c:pt>
                <c:pt idx="382">
                  <c:v>-4055</c:v>
                </c:pt>
                <c:pt idx="383">
                  <c:v>-4055</c:v>
                </c:pt>
                <c:pt idx="384">
                  <c:v>-4051</c:v>
                </c:pt>
                <c:pt idx="385">
                  <c:v>-4048</c:v>
                </c:pt>
                <c:pt idx="386">
                  <c:v>-4048</c:v>
                </c:pt>
                <c:pt idx="387">
                  <c:v>-4042</c:v>
                </c:pt>
                <c:pt idx="388">
                  <c:v>-3979</c:v>
                </c:pt>
                <c:pt idx="389">
                  <c:v>-3975</c:v>
                </c:pt>
                <c:pt idx="390">
                  <c:v>-3975</c:v>
                </c:pt>
                <c:pt idx="391">
                  <c:v>-3935</c:v>
                </c:pt>
                <c:pt idx="392">
                  <c:v>-3931</c:v>
                </c:pt>
                <c:pt idx="393">
                  <c:v>-3931</c:v>
                </c:pt>
                <c:pt idx="394">
                  <c:v>-3930</c:v>
                </c:pt>
                <c:pt idx="395">
                  <c:v>-3930</c:v>
                </c:pt>
                <c:pt idx="396">
                  <c:v>-3922</c:v>
                </c:pt>
                <c:pt idx="397">
                  <c:v>-3918</c:v>
                </c:pt>
                <c:pt idx="398">
                  <c:v>-3908</c:v>
                </c:pt>
                <c:pt idx="399">
                  <c:v>-3908</c:v>
                </c:pt>
                <c:pt idx="400">
                  <c:v>-3895</c:v>
                </c:pt>
                <c:pt idx="401">
                  <c:v>-3844</c:v>
                </c:pt>
                <c:pt idx="402">
                  <c:v>-3805</c:v>
                </c:pt>
                <c:pt idx="403">
                  <c:v>-3798</c:v>
                </c:pt>
                <c:pt idx="404">
                  <c:v>-3775</c:v>
                </c:pt>
                <c:pt idx="405">
                  <c:v>-3706</c:v>
                </c:pt>
                <c:pt idx="406">
                  <c:v>-3705</c:v>
                </c:pt>
                <c:pt idx="407">
                  <c:v>-3701</c:v>
                </c:pt>
                <c:pt idx="408">
                  <c:v>-3685</c:v>
                </c:pt>
                <c:pt idx="409">
                  <c:v>-3679</c:v>
                </c:pt>
                <c:pt idx="410">
                  <c:v>-3675</c:v>
                </c:pt>
                <c:pt idx="411">
                  <c:v>-3670</c:v>
                </c:pt>
                <c:pt idx="412">
                  <c:v>-3576</c:v>
                </c:pt>
                <c:pt idx="413">
                  <c:v>-3567</c:v>
                </c:pt>
                <c:pt idx="414">
                  <c:v>-3558</c:v>
                </c:pt>
                <c:pt idx="415">
                  <c:v>-3555</c:v>
                </c:pt>
                <c:pt idx="416">
                  <c:v>-3551</c:v>
                </c:pt>
                <c:pt idx="417">
                  <c:v>-3551</c:v>
                </c:pt>
                <c:pt idx="418">
                  <c:v>-3545</c:v>
                </c:pt>
                <c:pt idx="419">
                  <c:v>-3542</c:v>
                </c:pt>
                <c:pt idx="420">
                  <c:v>-3527</c:v>
                </c:pt>
                <c:pt idx="421">
                  <c:v>-3527</c:v>
                </c:pt>
                <c:pt idx="422">
                  <c:v>-3513.5</c:v>
                </c:pt>
                <c:pt idx="423">
                  <c:v>-3506</c:v>
                </c:pt>
                <c:pt idx="424">
                  <c:v>-3424</c:v>
                </c:pt>
                <c:pt idx="425">
                  <c:v>-3412</c:v>
                </c:pt>
                <c:pt idx="426">
                  <c:v>-3404</c:v>
                </c:pt>
                <c:pt idx="427">
                  <c:v>-3402</c:v>
                </c:pt>
                <c:pt idx="428">
                  <c:v>-3399</c:v>
                </c:pt>
                <c:pt idx="429">
                  <c:v>-3394</c:v>
                </c:pt>
                <c:pt idx="430">
                  <c:v>-3393</c:v>
                </c:pt>
                <c:pt idx="431">
                  <c:v>-3316</c:v>
                </c:pt>
                <c:pt idx="432">
                  <c:v>-3312</c:v>
                </c:pt>
                <c:pt idx="433">
                  <c:v>-3303</c:v>
                </c:pt>
                <c:pt idx="434">
                  <c:v>-3303</c:v>
                </c:pt>
                <c:pt idx="435">
                  <c:v>-3290</c:v>
                </c:pt>
                <c:pt idx="436">
                  <c:v>-3285</c:v>
                </c:pt>
                <c:pt idx="437">
                  <c:v>-3285</c:v>
                </c:pt>
                <c:pt idx="438">
                  <c:v>-3274</c:v>
                </c:pt>
                <c:pt idx="439">
                  <c:v>-3272</c:v>
                </c:pt>
                <c:pt idx="440">
                  <c:v>-3263</c:v>
                </c:pt>
                <c:pt idx="441">
                  <c:v>-3256</c:v>
                </c:pt>
                <c:pt idx="442">
                  <c:v>-3255</c:v>
                </c:pt>
                <c:pt idx="443">
                  <c:v>-3255</c:v>
                </c:pt>
                <c:pt idx="444">
                  <c:v>-3246</c:v>
                </c:pt>
                <c:pt idx="445">
                  <c:v>-3179</c:v>
                </c:pt>
                <c:pt idx="446">
                  <c:v>-3166</c:v>
                </c:pt>
                <c:pt idx="447">
                  <c:v>-3160</c:v>
                </c:pt>
                <c:pt idx="448">
                  <c:v>-3151</c:v>
                </c:pt>
                <c:pt idx="449">
                  <c:v>-3138</c:v>
                </c:pt>
                <c:pt idx="450">
                  <c:v>-3134</c:v>
                </c:pt>
                <c:pt idx="451">
                  <c:v>-3130</c:v>
                </c:pt>
                <c:pt idx="452">
                  <c:v>-3121</c:v>
                </c:pt>
                <c:pt idx="453">
                  <c:v>-3112</c:v>
                </c:pt>
                <c:pt idx="454">
                  <c:v>-3112</c:v>
                </c:pt>
                <c:pt idx="455">
                  <c:v>-3112</c:v>
                </c:pt>
                <c:pt idx="456">
                  <c:v>-3112</c:v>
                </c:pt>
                <c:pt idx="457">
                  <c:v>-3112</c:v>
                </c:pt>
                <c:pt idx="458">
                  <c:v>-3012</c:v>
                </c:pt>
                <c:pt idx="459">
                  <c:v>-2995</c:v>
                </c:pt>
                <c:pt idx="460">
                  <c:v>-2995</c:v>
                </c:pt>
                <c:pt idx="461">
                  <c:v>-2995</c:v>
                </c:pt>
                <c:pt idx="462">
                  <c:v>-2991</c:v>
                </c:pt>
                <c:pt idx="463">
                  <c:v>-2987</c:v>
                </c:pt>
                <c:pt idx="464">
                  <c:v>-2986</c:v>
                </c:pt>
                <c:pt idx="465">
                  <c:v>-2984</c:v>
                </c:pt>
                <c:pt idx="466">
                  <c:v>-2984</c:v>
                </c:pt>
                <c:pt idx="467">
                  <c:v>-2982</c:v>
                </c:pt>
                <c:pt idx="468">
                  <c:v>-2978</c:v>
                </c:pt>
                <c:pt idx="469">
                  <c:v>-2927</c:v>
                </c:pt>
                <c:pt idx="470">
                  <c:v>-2918</c:v>
                </c:pt>
                <c:pt idx="471">
                  <c:v>-2898</c:v>
                </c:pt>
                <c:pt idx="472">
                  <c:v>-2896</c:v>
                </c:pt>
                <c:pt idx="473">
                  <c:v>-2896</c:v>
                </c:pt>
                <c:pt idx="474">
                  <c:v>-2884</c:v>
                </c:pt>
                <c:pt idx="475">
                  <c:v>-2884</c:v>
                </c:pt>
                <c:pt idx="476">
                  <c:v>-2884</c:v>
                </c:pt>
                <c:pt idx="477">
                  <c:v>-2879</c:v>
                </c:pt>
                <c:pt idx="478">
                  <c:v>-2879</c:v>
                </c:pt>
                <c:pt idx="479">
                  <c:v>-2878</c:v>
                </c:pt>
                <c:pt idx="480">
                  <c:v>-2874</c:v>
                </c:pt>
                <c:pt idx="481">
                  <c:v>-2871</c:v>
                </c:pt>
                <c:pt idx="482">
                  <c:v>-2857</c:v>
                </c:pt>
                <c:pt idx="483">
                  <c:v>-2857</c:v>
                </c:pt>
                <c:pt idx="484">
                  <c:v>-2857</c:v>
                </c:pt>
                <c:pt idx="485">
                  <c:v>-2854</c:v>
                </c:pt>
                <c:pt idx="486">
                  <c:v>-2793</c:v>
                </c:pt>
                <c:pt idx="487">
                  <c:v>-2771</c:v>
                </c:pt>
                <c:pt idx="488">
                  <c:v>-2763</c:v>
                </c:pt>
                <c:pt idx="489">
                  <c:v>-2762</c:v>
                </c:pt>
                <c:pt idx="490">
                  <c:v>-2759</c:v>
                </c:pt>
                <c:pt idx="491">
                  <c:v>-2753</c:v>
                </c:pt>
                <c:pt idx="492">
                  <c:v>-2753</c:v>
                </c:pt>
                <c:pt idx="493">
                  <c:v>-2753</c:v>
                </c:pt>
                <c:pt idx="494">
                  <c:v>-2746</c:v>
                </c:pt>
                <c:pt idx="495">
                  <c:v>-2740</c:v>
                </c:pt>
                <c:pt idx="496">
                  <c:v>-2737</c:v>
                </c:pt>
                <c:pt idx="497">
                  <c:v>-2733</c:v>
                </c:pt>
                <c:pt idx="498">
                  <c:v>-2727</c:v>
                </c:pt>
                <c:pt idx="499">
                  <c:v>-2723</c:v>
                </c:pt>
                <c:pt idx="500">
                  <c:v>-2621</c:v>
                </c:pt>
                <c:pt idx="501">
                  <c:v>-2620</c:v>
                </c:pt>
                <c:pt idx="502">
                  <c:v>-2606</c:v>
                </c:pt>
                <c:pt idx="503">
                  <c:v>-2602</c:v>
                </c:pt>
                <c:pt idx="504">
                  <c:v>-2599</c:v>
                </c:pt>
                <c:pt idx="505">
                  <c:v>-2593</c:v>
                </c:pt>
                <c:pt idx="506">
                  <c:v>-2581</c:v>
                </c:pt>
                <c:pt idx="507">
                  <c:v>-2516</c:v>
                </c:pt>
                <c:pt idx="508">
                  <c:v>-2507</c:v>
                </c:pt>
                <c:pt idx="509">
                  <c:v>-2491</c:v>
                </c:pt>
                <c:pt idx="510">
                  <c:v>-2486</c:v>
                </c:pt>
                <c:pt idx="511">
                  <c:v>-2482</c:v>
                </c:pt>
                <c:pt idx="512">
                  <c:v>-2481</c:v>
                </c:pt>
                <c:pt idx="513">
                  <c:v>-2460</c:v>
                </c:pt>
                <c:pt idx="514">
                  <c:v>-2395</c:v>
                </c:pt>
                <c:pt idx="515">
                  <c:v>-2347</c:v>
                </c:pt>
                <c:pt idx="516">
                  <c:v>-2347</c:v>
                </c:pt>
                <c:pt idx="517">
                  <c:v>-2339</c:v>
                </c:pt>
                <c:pt idx="518">
                  <c:v>-2326</c:v>
                </c:pt>
                <c:pt idx="519">
                  <c:v>-2325</c:v>
                </c:pt>
                <c:pt idx="520">
                  <c:v>-2261</c:v>
                </c:pt>
                <c:pt idx="521">
                  <c:v>-2245</c:v>
                </c:pt>
                <c:pt idx="522">
                  <c:v>-2239</c:v>
                </c:pt>
                <c:pt idx="523">
                  <c:v>-2230</c:v>
                </c:pt>
                <c:pt idx="524">
                  <c:v>-2209</c:v>
                </c:pt>
                <c:pt idx="525">
                  <c:v>-2208</c:v>
                </c:pt>
                <c:pt idx="526">
                  <c:v>-2208</c:v>
                </c:pt>
                <c:pt idx="527">
                  <c:v>-2205</c:v>
                </c:pt>
                <c:pt idx="528">
                  <c:v>-2195</c:v>
                </c:pt>
                <c:pt idx="529">
                  <c:v>-2195</c:v>
                </c:pt>
                <c:pt idx="530">
                  <c:v>-2195</c:v>
                </c:pt>
                <c:pt idx="531">
                  <c:v>-2091</c:v>
                </c:pt>
                <c:pt idx="532">
                  <c:v>-2070</c:v>
                </c:pt>
                <c:pt idx="533">
                  <c:v>-1988</c:v>
                </c:pt>
                <c:pt idx="534">
                  <c:v>-1976</c:v>
                </c:pt>
                <c:pt idx="535">
                  <c:v>-1946</c:v>
                </c:pt>
                <c:pt idx="536">
                  <c:v>-1940</c:v>
                </c:pt>
                <c:pt idx="537">
                  <c:v>-1940</c:v>
                </c:pt>
                <c:pt idx="538">
                  <c:v>-1931</c:v>
                </c:pt>
                <c:pt idx="539">
                  <c:v>-1927</c:v>
                </c:pt>
                <c:pt idx="540">
                  <c:v>-1851</c:v>
                </c:pt>
                <c:pt idx="541">
                  <c:v>-1847</c:v>
                </c:pt>
                <c:pt idx="542">
                  <c:v>-1843</c:v>
                </c:pt>
                <c:pt idx="543">
                  <c:v>-1842</c:v>
                </c:pt>
                <c:pt idx="544">
                  <c:v>-1806</c:v>
                </c:pt>
                <c:pt idx="545">
                  <c:v>-1793</c:v>
                </c:pt>
                <c:pt idx="546">
                  <c:v>-1742</c:v>
                </c:pt>
                <c:pt idx="547">
                  <c:v>-1679</c:v>
                </c:pt>
                <c:pt idx="548">
                  <c:v>-1679</c:v>
                </c:pt>
                <c:pt idx="549">
                  <c:v>-1598</c:v>
                </c:pt>
                <c:pt idx="550">
                  <c:v>-1564</c:v>
                </c:pt>
                <c:pt idx="551">
                  <c:v>-1563</c:v>
                </c:pt>
                <c:pt idx="552">
                  <c:v>-1558</c:v>
                </c:pt>
                <c:pt idx="553">
                  <c:v>-1557</c:v>
                </c:pt>
                <c:pt idx="554">
                  <c:v>-1552</c:v>
                </c:pt>
                <c:pt idx="555">
                  <c:v>-1544</c:v>
                </c:pt>
                <c:pt idx="556">
                  <c:v>-1535</c:v>
                </c:pt>
                <c:pt idx="557">
                  <c:v>-1529</c:v>
                </c:pt>
                <c:pt idx="558">
                  <c:v>-1461</c:v>
                </c:pt>
                <c:pt idx="559">
                  <c:v>-1442</c:v>
                </c:pt>
                <c:pt idx="560">
                  <c:v>-1421</c:v>
                </c:pt>
                <c:pt idx="561">
                  <c:v>-1405</c:v>
                </c:pt>
                <c:pt idx="562">
                  <c:v>-1405</c:v>
                </c:pt>
                <c:pt idx="563">
                  <c:v>-1403</c:v>
                </c:pt>
                <c:pt idx="564">
                  <c:v>-1310</c:v>
                </c:pt>
                <c:pt idx="565">
                  <c:v>-1303</c:v>
                </c:pt>
                <c:pt idx="566">
                  <c:v>-1271</c:v>
                </c:pt>
                <c:pt idx="567">
                  <c:v>-1271</c:v>
                </c:pt>
                <c:pt idx="568">
                  <c:v>-1167</c:v>
                </c:pt>
                <c:pt idx="569">
                  <c:v>-1153</c:v>
                </c:pt>
                <c:pt idx="570">
                  <c:v>-1153</c:v>
                </c:pt>
                <c:pt idx="571">
                  <c:v>-1150</c:v>
                </c:pt>
                <c:pt idx="572">
                  <c:v>-1045</c:v>
                </c:pt>
                <c:pt idx="573">
                  <c:v>-1034</c:v>
                </c:pt>
                <c:pt idx="574">
                  <c:v>-1033</c:v>
                </c:pt>
                <c:pt idx="575">
                  <c:v>-1033</c:v>
                </c:pt>
                <c:pt idx="576">
                  <c:v>-1032</c:v>
                </c:pt>
                <c:pt idx="577">
                  <c:v>-1028</c:v>
                </c:pt>
                <c:pt idx="578">
                  <c:v>-1024</c:v>
                </c:pt>
                <c:pt idx="579">
                  <c:v>-1019</c:v>
                </c:pt>
                <c:pt idx="580">
                  <c:v>-1006</c:v>
                </c:pt>
                <c:pt idx="581">
                  <c:v>-1006</c:v>
                </c:pt>
                <c:pt idx="582">
                  <c:v>-908</c:v>
                </c:pt>
                <c:pt idx="583">
                  <c:v>-886</c:v>
                </c:pt>
                <c:pt idx="584">
                  <c:v>-873</c:v>
                </c:pt>
                <c:pt idx="585">
                  <c:v>-873</c:v>
                </c:pt>
                <c:pt idx="586">
                  <c:v>-872</c:v>
                </c:pt>
                <c:pt idx="587">
                  <c:v>-799</c:v>
                </c:pt>
                <c:pt idx="588">
                  <c:v>-756</c:v>
                </c:pt>
                <c:pt idx="589">
                  <c:v>-669</c:v>
                </c:pt>
                <c:pt idx="590">
                  <c:v>-661</c:v>
                </c:pt>
                <c:pt idx="591">
                  <c:v>-660</c:v>
                </c:pt>
                <c:pt idx="592">
                  <c:v>-650</c:v>
                </c:pt>
                <c:pt idx="593">
                  <c:v>-648</c:v>
                </c:pt>
                <c:pt idx="594">
                  <c:v>-647</c:v>
                </c:pt>
                <c:pt idx="595">
                  <c:v>-635</c:v>
                </c:pt>
                <c:pt idx="596">
                  <c:v>-630</c:v>
                </c:pt>
                <c:pt idx="597">
                  <c:v>-627</c:v>
                </c:pt>
                <c:pt idx="598">
                  <c:v>-626</c:v>
                </c:pt>
                <c:pt idx="599">
                  <c:v>-618</c:v>
                </c:pt>
                <c:pt idx="600">
                  <c:v>-526</c:v>
                </c:pt>
                <c:pt idx="601">
                  <c:v>-501</c:v>
                </c:pt>
                <c:pt idx="602">
                  <c:v>-401</c:v>
                </c:pt>
                <c:pt idx="603">
                  <c:v>-400</c:v>
                </c:pt>
                <c:pt idx="604">
                  <c:v>-267</c:v>
                </c:pt>
                <c:pt idx="605">
                  <c:v>-256</c:v>
                </c:pt>
                <c:pt idx="606">
                  <c:v>-242</c:v>
                </c:pt>
                <c:pt idx="607">
                  <c:v>-242</c:v>
                </c:pt>
                <c:pt idx="608">
                  <c:v>-240</c:v>
                </c:pt>
                <c:pt idx="609">
                  <c:v>-223</c:v>
                </c:pt>
                <c:pt idx="610">
                  <c:v>-223</c:v>
                </c:pt>
                <c:pt idx="611">
                  <c:v>-220</c:v>
                </c:pt>
                <c:pt idx="612">
                  <c:v>-123</c:v>
                </c:pt>
                <c:pt idx="613">
                  <c:v>-117</c:v>
                </c:pt>
                <c:pt idx="614">
                  <c:v>-114</c:v>
                </c:pt>
                <c:pt idx="615">
                  <c:v>-102</c:v>
                </c:pt>
                <c:pt idx="616">
                  <c:v>-97</c:v>
                </c:pt>
                <c:pt idx="617">
                  <c:v>-90</c:v>
                </c:pt>
                <c:pt idx="618">
                  <c:v>-86</c:v>
                </c:pt>
                <c:pt idx="619">
                  <c:v>-86</c:v>
                </c:pt>
                <c:pt idx="620">
                  <c:v>0</c:v>
                </c:pt>
                <c:pt idx="621">
                  <c:v>23</c:v>
                </c:pt>
                <c:pt idx="622">
                  <c:v>35</c:v>
                </c:pt>
                <c:pt idx="623">
                  <c:v>36</c:v>
                </c:pt>
                <c:pt idx="624">
                  <c:v>36</c:v>
                </c:pt>
                <c:pt idx="625">
                  <c:v>129</c:v>
                </c:pt>
                <c:pt idx="626">
                  <c:v>138</c:v>
                </c:pt>
                <c:pt idx="627">
                  <c:v>143</c:v>
                </c:pt>
                <c:pt idx="628">
                  <c:v>146</c:v>
                </c:pt>
                <c:pt idx="629">
                  <c:v>160</c:v>
                </c:pt>
                <c:pt idx="630">
                  <c:v>170</c:v>
                </c:pt>
                <c:pt idx="631">
                  <c:v>306</c:v>
                </c:pt>
                <c:pt idx="632">
                  <c:v>402</c:v>
                </c:pt>
                <c:pt idx="633">
                  <c:v>404</c:v>
                </c:pt>
                <c:pt idx="634">
                  <c:v>434</c:v>
                </c:pt>
                <c:pt idx="635">
                  <c:v>434</c:v>
                </c:pt>
                <c:pt idx="636">
                  <c:v>541</c:v>
                </c:pt>
                <c:pt idx="637">
                  <c:v>644</c:v>
                </c:pt>
                <c:pt idx="638">
                  <c:v>644</c:v>
                </c:pt>
                <c:pt idx="639">
                  <c:v>663</c:v>
                </c:pt>
                <c:pt idx="640">
                  <c:v>684</c:v>
                </c:pt>
                <c:pt idx="641">
                  <c:v>782</c:v>
                </c:pt>
                <c:pt idx="642">
                  <c:v>782</c:v>
                </c:pt>
                <c:pt idx="643">
                  <c:v>921</c:v>
                </c:pt>
                <c:pt idx="644">
                  <c:v>921</c:v>
                </c:pt>
                <c:pt idx="645">
                  <c:v>943</c:v>
                </c:pt>
                <c:pt idx="646">
                  <c:v>975</c:v>
                </c:pt>
                <c:pt idx="647">
                  <c:v>1193</c:v>
                </c:pt>
                <c:pt idx="648">
                  <c:v>1216</c:v>
                </c:pt>
                <c:pt idx="649">
                  <c:v>1323</c:v>
                </c:pt>
                <c:pt idx="650">
                  <c:v>1350</c:v>
                </c:pt>
                <c:pt idx="651">
                  <c:v>1475</c:v>
                </c:pt>
                <c:pt idx="652">
                  <c:v>1484</c:v>
                </c:pt>
                <c:pt idx="653">
                  <c:v>1484</c:v>
                </c:pt>
                <c:pt idx="654">
                  <c:v>1605</c:v>
                </c:pt>
                <c:pt idx="655">
                  <c:v>1712</c:v>
                </c:pt>
              </c:numCache>
            </c:numRef>
          </c:xVal>
          <c:yVal>
            <c:numRef>
              <c:f>'Active 1'!$N$21:$N$676</c:f>
              <c:numCache>
                <c:formatCode>General</c:formatCode>
                <c:ptCount val="656"/>
                <c:pt idx="464">
                  <c:v>9.6088199999940116E-2</c:v>
                </c:pt>
                <c:pt idx="465">
                  <c:v>9.4500799998058937E-2</c:v>
                </c:pt>
                <c:pt idx="466">
                  <c:v>0.1005007999992813</c:v>
                </c:pt>
                <c:pt idx="523">
                  <c:v>9.1051000003062654E-2</c:v>
                </c:pt>
                <c:pt idx="530">
                  <c:v>9.327149999444373E-2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65-4722-A177-AA57307AF0F6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1'!$AW$2:$AW$102</c:f>
              <c:numCache>
                <c:formatCode>General</c:formatCode>
                <c:ptCount val="101"/>
                <c:pt idx="0">
                  <c:v>-14000</c:v>
                </c:pt>
                <c:pt idx="1">
                  <c:v>-13800</c:v>
                </c:pt>
                <c:pt idx="2">
                  <c:v>-13600</c:v>
                </c:pt>
                <c:pt idx="3">
                  <c:v>-13400</c:v>
                </c:pt>
                <c:pt idx="4">
                  <c:v>-13200</c:v>
                </c:pt>
                <c:pt idx="5">
                  <c:v>-13000</c:v>
                </c:pt>
                <c:pt idx="6">
                  <c:v>-12800</c:v>
                </c:pt>
                <c:pt idx="7">
                  <c:v>-12600</c:v>
                </c:pt>
                <c:pt idx="8">
                  <c:v>-12400</c:v>
                </c:pt>
                <c:pt idx="9">
                  <c:v>-12200</c:v>
                </c:pt>
                <c:pt idx="10">
                  <c:v>-12000</c:v>
                </c:pt>
                <c:pt idx="11">
                  <c:v>-11800</c:v>
                </c:pt>
                <c:pt idx="12">
                  <c:v>-11600</c:v>
                </c:pt>
                <c:pt idx="13">
                  <c:v>-11400</c:v>
                </c:pt>
                <c:pt idx="14">
                  <c:v>-11200</c:v>
                </c:pt>
                <c:pt idx="15">
                  <c:v>-11000</c:v>
                </c:pt>
                <c:pt idx="16">
                  <c:v>-10800</c:v>
                </c:pt>
                <c:pt idx="17">
                  <c:v>-10600</c:v>
                </c:pt>
                <c:pt idx="18">
                  <c:v>-10400</c:v>
                </c:pt>
                <c:pt idx="19">
                  <c:v>-10200</c:v>
                </c:pt>
                <c:pt idx="20">
                  <c:v>-10000</c:v>
                </c:pt>
                <c:pt idx="21">
                  <c:v>-9800</c:v>
                </c:pt>
                <c:pt idx="22">
                  <c:v>-9600</c:v>
                </c:pt>
                <c:pt idx="23">
                  <c:v>-9400</c:v>
                </c:pt>
                <c:pt idx="24">
                  <c:v>-9200</c:v>
                </c:pt>
                <c:pt idx="25">
                  <c:v>-9000</c:v>
                </c:pt>
                <c:pt idx="26">
                  <c:v>-8800</c:v>
                </c:pt>
                <c:pt idx="27">
                  <c:v>-8600</c:v>
                </c:pt>
                <c:pt idx="28">
                  <c:v>-8400</c:v>
                </c:pt>
                <c:pt idx="29">
                  <c:v>-8200</c:v>
                </c:pt>
                <c:pt idx="30">
                  <c:v>-8000</c:v>
                </c:pt>
                <c:pt idx="31">
                  <c:v>-7800</c:v>
                </c:pt>
                <c:pt idx="32">
                  <c:v>-7600</c:v>
                </c:pt>
                <c:pt idx="33">
                  <c:v>-7400</c:v>
                </c:pt>
                <c:pt idx="34">
                  <c:v>-7200</c:v>
                </c:pt>
                <c:pt idx="35">
                  <c:v>-7000</c:v>
                </c:pt>
                <c:pt idx="36">
                  <c:v>-6800</c:v>
                </c:pt>
                <c:pt idx="37">
                  <c:v>-6600</c:v>
                </c:pt>
                <c:pt idx="38">
                  <c:v>-6400</c:v>
                </c:pt>
                <c:pt idx="39">
                  <c:v>-6200</c:v>
                </c:pt>
                <c:pt idx="40">
                  <c:v>-6000</c:v>
                </c:pt>
                <c:pt idx="41">
                  <c:v>-5800</c:v>
                </c:pt>
                <c:pt idx="42">
                  <c:v>-5600</c:v>
                </c:pt>
                <c:pt idx="43">
                  <c:v>-5400</c:v>
                </c:pt>
                <c:pt idx="44">
                  <c:v>-5200</c:v>
                </c:pt>
                <c:pt idx="45">
                  <c:v>-5000</c:v>
                </c:pt>
                <c:pt idx="46">
                  <c:v>-4800</c:v>
                </c:pt>
                <c:pt idx="47">
                  <c:v>-4600</c:v>
                </c:pt>
                <c:pt idx="48">
                  <c:v>-4400</c:v>
                </c:pt>
                <c:pt idx="49">
                  <c:v>-4200</c:v>
                </c:pt>
                <c:pt idx="50">
                  <c:v>-4000</c:v>
                </c:pt>
                <c:pt idx="51">
                  <c:v>-3800</c:v>
                </c:pt>
                <c:pt idx="52">
                  <c:v>-3600</c:v>
                </c:pt>
                <c:pt idx="53">
                  <c:v>-3400</c:v>
                </c:pt>
                <c:pt idx="54">
                  <c:v>-3200</c:v>
                </c:pt>
                <c:pt idx="55">
                  <c:v>-3000</c:v>
                </c:pt>
                <c:pt idx="56">
                  <c:v>-2800</c:v>
                </c:pt>
                <c:pt idx="57">
                  <c:v>-2600</c:v>
                </c:pt>
                <c:pt idx="58">
                  <c:v>-2400</c:v>
                </c:pt>
                <c:pt idx="59">
                  <c:v>-2200</c:v>
                </c:pt>
                <c:pt idx="60">
                  <c:v>-2000</c:v>
                </c:pt>
                <c:pt idx="61">
                  <c:v>-1800</c:v>
                </c:pt>
                <c:pt idx="62">
                  <c:v>-1600</c:v>
                </c:pt>
                <c:pt idx="63">
                  <c:v>-1400</c:v>
                </c:pt>
                <c:pt idx="64">
                  <c:v>-1200</c:v>
                </c:pt>
                <c:pt idx="65">
                  <c:v>-1000</c:v>
                </c:pt>
                <c:pt idx="66">
                  <c:v>-800</c:v>
                </c:pt>
                <c:pt idx="67">
                  <c:v>-600</c:v>
                </c:pt>
                <c:pt idx="68">
                  <c:v>-400</c:v>
                </c:pt>
                <c:pt idx="69">
                  <c:v>-200</c:v>
                </c:pt>
                <c:pt idx="70">
                  <c:v>0</c:v>
                </c:pt>
                <c:pt idx="71">
                  <c:v>200</c:v>
                </c:pt>
                <c:pt idx="72">
                  <c:v>400</c:v>
                </c:pt>
                <c:pt idx="73">
                  <c:v>600</c:v>
                </c:pt>
                <c:pt idx="74">
                  <c:v>800</c:v>
                </c:pt>
                <c:pt idx="75">
                  <c:v>1000</c:v>
                </c:pt>
                <c:pt idx="76">
                  <c:v>1200</c:v>
                </c:pt>
                <c:pt idx="77">
                  <c:v>1400</c:v>
                </c:pt>
                <c:pt idx="78">
                  <c:v>1600</c:v>
                </c:pt>
                <c:pt idx="79">
                  <c:v>1800</c:v>
                </c:pt>
                <c:pt idx="80">
                  <c:v>2000</c:v>
                </c:pt>
                <c:pt idx="81">
                  <c:v>2200</c:v>
                </c:pt>
                <c:pt idx="82">
                  <c:v>2400</c:v>
                </c:pt>
                <c:pt idx="83">
                  <c:v>2600</c:v>
                </c:pt>
                <c:pt idx="84">
                  <c:v>2800</c:v>
                </c:pt>
                <c:pt idx="85">
                  <c:v>3000</c:v>
                </c:pt>
                <c:pt idx="86">
                  <c:v>3200</c:v>
                </c:pt>
                <c:pt idx="87">
                  <c:v>3400</c:v>
                </c:pt>
                <c:pt idx="88">
                  <c:v>3600</c:v>
                </c:pt>
                <c:pt idx="89">
                  <c:v>3800</c:v>
                </c:pt>
                <c:pt idx="90">
                  <c:v>4000</c:v>
                </c:pt>
                <c:pt idx="91">
                  <c:v>4200</c:v>
                </c:pt>
                <c:pt idx="92">
                  <c:v>4400</c:v>
                </c:pt>
                <c:pt idx="93">
                  <c:v>4600</c:v>
                </c:pt>
                <c:pt idx="94">
                  <c:v>4800</c:v>
                </c:pt>
                <c:pt idx="95">
                  <c:v>5000</c:v>
                </c:pt>
                <c:pt idx="96">
                  <c:v>5200</c:v>
                </c:pt>
                <c:pt idx="97">
                  <c:v>5400</c:v>
                </c:pt>
                <c:pt idx="98">
                  <c:v>5600</c:v>
                </c:pt>
                <c:pt idx="99">
                  <c:v>5800</c:v>
                </c:pt>
                <c:pt idx="100">
                  <c:v>6000</c:v>
                </c:pt>
              </c:numCache>
            </c:numRef>
          </c:xVal>
          <c:yVal>
            <c:numRef>
              <c:f>'Active 1'!$AX$2:$AX$102</c:f>
              <c:numCache>
                <c:formatCode>General</c:formatCode>
                <c:ptCount val="101"/>
                <c:pt idx="0">
                  <c:v>-0.19194681019408541</c:v>
                </c:pt>
                <c:pt idx="1">
                  <c:v>-0.17587623770000552</c:v>
                </c:pt>
                <c:pt idx="2">
                  <c:v>-0.15948393510854661</c:v>
                </c:pt>
                <c:pt idx="3">
                  <c:v>-0.14279551043371508</c:v>
                </c:pt>
                <c:pt idx="4">
                  <c:v>-0.12586681786456433</c:v>
                </c:pt>
                <c:pt idx="5">
                  <c:v>-0.10880347354235448</c:v>
                </c:pt>
                <c:pt idx="6">
                  <c:v>-9.1790254688828302E-2</c:v>
                </c:pt>
                <c:pt idx="7">
                  <c:v>-7.5130679256278851E-2</c:v>
                </c:pt>
                <c:pt idx="8">
                  <c:v>-5.9285306287012299E-2</c:v>
                </c:pt>
                <c:pt idx="9">
                  <c:v>-4.4868146652722922E-2</c:v>
                </c:pt>
                <c:pt idx="10">
                  <c:v>-3.2535341818746885E-2</c:v>
                </c:pt>
                <c:pt idx="11">
                  <c:v>-2.2756480289164771E-2</c:v>
                </c:pt>
                <c:pt idx="12">
                  <c:v>-1.5610372626855717E-2</c:v>
                </c:pt>
                <c:pt idx="13">
                  <c:v>-1.0785672779129778E-2</c:v>
                </c:pt>
                <c:pt idx="14">
                  <c:v>-7.7683346822744193E-3</c:v>
                </c:pt>
                <c:pt idx="15">
                  <c:v>-6.0388023768475213E-3</c:v>
                </c:pt>
                <c:pt idx="16">
                  <c:v>-5.1716172301381723E-3</c:v>
                </c:pt>
                <c:pt idx="17">
                  <c:v>-4.852132411051497E-3</c:v>
                </c:pt>
                <c:pt idx="18">
                  <c:v>-4.8583656293762212E-3</c:v>
                </c:pt>
                <c:pt idx="19">
                  <c:v>-5.0367525240251907E-3</c:v>
                </c:pt>
                <c:pt idx="20">
                  <c:v>-5.281603214198417E-3</c:v>
                </c:pt>
                <c:pt idx="21">
                  <c:v>-5.5199462692020144E-3</c:v>
                </c:pt>
                <c:pt idx="22">
                  <c:v>-5.7010097967323432E-3</c:v>
                </c:pt>
                <c:pt idx="23">
                  <c:v>-5.7890789765149726E-3</c:v>
                </c:pt>
                <c:pt idx="24">
                  <c:v>-5.7586141530053293E-3</c:v>
                </c:pt>
                <c:pt idx="25">
                  <c:v>-5.5908680265108271E-3</c:v>
                </c:pt>
                <c:pt idx="26">
                  <c:v>-5.2715570322351656E-3</c:v>
                </c:pt>
                <c:pt idx="27">
                  <c:v>-4.7893155420960509E-3</c:v>
                </c:pt>
                <c:pt idx="28">
                  <c:v>-4.1347124097026594E-3</c:v>
                </c:pt>
                <c:pt idx="29">
                  <c:v>-3.2996147879435014E-3</c:v>
                </c:pt>
                <c:pt idx="30">
                  <c:v>-2.2767095437868506E-3</c:v>
                </c:pt>
                <c:pt idx="31">
                  <c:v>-1.0590591762887E-3</c:v>
                </c:pt>
                <c:pt idx="32">
                  <c:v>3.6034244156617212E-4</c:v>
                </c:pt>
                <c:pt idx="33">
                  <c:v>1.9889756562191663E-3</c:v>
                </c:pt>
                <c:pt idx="34">
                  <c:v>3.8350936630514101E-3</c:v>
                </c:pt>
                <c:pt idx="35">
                  <c:v>5.9078667626672535E-3</c:v>
                </c:pt>
                <c:pt idx="36">
                  <c:v>8.217377573308822E-3</c:v>
                </c:pt>
                <c:pt idx="37">
                  <c:v>1.0774523446959929E-2</c:v>
                </c:pt>
                <c:pt idx="38">
                  <c:v>1.3590898614181425E-2</c:v>
                </c:pt>
                <c:pt idx="39">
                  <c:v>1.6678694131054363E-2</c:v>
                </c:pt>
                <c:pt idx="40">
                  <c:v>2.0050577973227755E-2</c:v>
                </c:pt>
                <c:pt idx="41">
                  <c:v>2.3719431511944583E-2</c:v>
                </c:pt>
                <c:pt idx="42">
                  <c:v>2.7697755456911808E-2</c:v>
                </c:pt>
                <c:pt idx="43">
                  <c:v>3.1996525319702762E-2</c:v>
                </c:pt>
                <c:pt idx="44">
                  <c:v>3.6623230865890463E-2</c:v>
                </c:pt>
                <c:pt idx="45">
                  <c:v>4.1578686208824447E-2</c:v>
                </c:pt>
                <c:pt idx="46">
                  <c:v>4.685185594360701E-2</c:v>
                </c:pt>
                <c:pt idx="47">
                  <c:v>5.2411388872946614E-2</c:v>
                </c:pt>
                <c:pt idx="48">
                  <c:v>5.8191876725200355E-2</c:v>
                </c:pt>
                <c:pt idx="49">
                  <c:v>6.407225135059956E-2</c:v>
                </c:pt>
                <c:pt idx="50">
                  <c:v>6.9843828211040695E-2</c:v>
                </c:pt>
                <c:pt idx="51">
                  <c:v>7.5169230395290637E-2</c:v>
                </c:pt>
                <c:pt idx="52">
                  <c:v>7.9548852560342026E-2</c:v>
                </c:pt>
                <c:pt idx="53">
                  <c:v>8.2343778602038342E-2</c:v>
                </c:pt>
                <c:pt idx="54">
                  <c:v>8.2918441047316938E-2</c:v>
                </c:pt>
                <c:pt idx="55">
                  <c:v>8.0881687232658234E-2</c:v>
                </c:pt>
                <c:pt idx="56">
                  <c:v>7.6254980661827149E-2</c:v>
                </c:pt>
                <c:pt idx="57">
                  <c:v>6.9417187077371489E-2</c:v>
                </c:pt>
                <c:pt idx="58">
                  <c:v>6.0898340132742396E-2</c:v>
                </c:pt>
                <c:pt idx="59">
                  <c:v>5.1201082941272069E-2</c:v>
                </c:pt>
                <c:pt idx="60">
                  <c:v>4.0724502452319754E-2</c:v>
                </c:pt>
                <c:pt idx="61">
                  <c:v>2.9759461938083306E-2</c:v>
                </c:pt>
                <c:pt idx="62">
                  <c:v>1.8509856831977485E-2</c:v>
                </c:pt>
                <c:pt idx="63">
                  <c:v>7.1164285242213028E-3</c:v>
                </c:pt>
                <c:pt idx="64">
                  <c:v>-4.3239426845037635E-3</c:v>
                </c:pt>
                <c:pt idx="65">
                  <c:v>-1.5744267654227161E-2</c:v>
                </c:pt>
                <c:pt idx="66">
                  <c:v>-2.7097832109888878E-2</c:v>
                </c:pt>
                <c:pt idx="67">
                  <c:v>-3.8351670242125352E-2</c:v>
                </c:pt>
                <c:pt idx="68">
                  <c:v>-4.9482087612632036E-2</c:v>
                </c:pt>
                <c:pt idx="69">
                  <c:v>-6.0471555522631892E-2</c:v>
                </c:pt>
                <c:pt idx="70">
                  <c:v>-7.1306586175370001E-2</c:v>
                </c:pt>
                <c:pt idx="71">
                  <c:v>-8.1976337632180457E-2</c:v>
                </c:pt>
                <c:pt idx="72">
                  <c:v>-9.2471730438877422E-2</c:v>
                </c:pt>
                <c:pt idx="73">
                  <c:v>-0.10278486342146774</c:v>
                </c:pt>
                <c:pt idx="74">
                  <c:v>-0.11290855102892425</c:v>
                </c:pt>
                <c:pt idx="75">
                  <c:v>-0.1228358790958351</c:v>
                </c:pt>
                <c:pt idx="76">
                  <c:v>-0.13255976420379598</c:v>
                </c:pt>
                <c:pt idx="77">
                  <c:v>-0.14207256697032544</c:v>
                </c:pt>
                <c:pt idx="78">
                  <c:v>-0.15136582687580513</c:v>
                </c:pt>
                <c:pt idx="79">
                  <c:v>-0.16043015547218453</c:v>
                </c:pt>
                <c:pt idx="80">
                  <c:v>-0.16925526923845968</c:v>
                </c:pt>
                <c:pt idx="81">
                  <c:v>-0.17783009796984772</c:v>
                </c:pt>
                <c:pt idx="82">
                  <c:v>-0.18614289959464894</c:v>
                </c:pt>
                <c:pt idx="83">
                  <c:v>-0.19418135821878546</c:v>
                </c:pt>
                <c:pt idx="84">
                  <c:v>-0.20193272361730219</c:v>
                </c:pt>
                <c:pt idx="85">
                  <c:v>-0.20938413365258282</c:v>
                </c:pt>
                <c:pt idx="86">
                  <c:v>-0.21652331628923288</c:v>
                </c:pt>
                <c:pt idx="87">
                  <c:v>-0.22333989796320408</c:v>
                </c:pt>
                <c:pt idx="88">
                  <c:v>-0.22982760537974614</c:v>
                </c:pt>
                <c:pt idx="89">
                  <c:v>-0.23598783408122498</c:v>
                </c:pt>
                <c:pt idx="90">
                  <c:v>-0.24183545035749007</c:v>
                </c:pt>
                <c:pt idx="91">
                  <c:v>-0.24740828705281304</c:v>
                </c:pt>
                <c:pt idx="92">
                  <c:v>-0.25278247311067342</c:v>
                </c:pt>
                <c:pt idx="93">
                  <c:v>-0.2580962715101085</c:v>
                </c:pt>
                <c:pt idx="94">
                  <c:v>-0.26358457421601755</c:v>
                </c:pt>
                <c:pt idx="95">
                  <c:v>-0.2696206594312584</c:v>
                </c:pt>
                <c:pt idx="96">
                  <c:v>-0.27674226503647442</c:v>
                </c:pt>
                <c:pt idx="97">
                  <c:v>-0.28560540590890654</c:v>
                </c:pt>
                <c:pt idx="98">
                  <c:v>-0.29681106661149759</c:v>
                </c:pt>
                <c:pt idx="99">
                  <c:v>-0.31066196865087548</c:v>
                </c:pt>
                <c:pt idx="100">
                  <c:v>-0.32703980233438984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65-4722-A177-AA57307AF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856"/>
        <c:axId val="1"/>
      </c:scatterChart>
      <c:valAx>
        <c:axId val="728452856"/>
        <c:scaling>
          <c:orientation val="minMax"/>
          <c:max val="6000"/>
          <c:min val="-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676387673763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07601827549337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333333333333333E-2"/>
          <c:y val="0.9088076726258274"/>
          <c:w val="0.79074210168173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19050</xdr:rowOff>
    </xdr:from>
    <xdr:to>
      <xdr:col>17</xdr:col>
      <xdr:colOff>238125</xdr:colOff>
      <xdr:row>18</xdr:row>
      <xdr:rowOff>28575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BE85A01C-8C4A-1929-D413-EF99E2C55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27</xdr:col>
      <xdr:colOff>28575</xdr:colOff>
      <xdr:row>18</xdr:row>
      <xdr:rowOff>76200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8CFF7019-3FD7-F18E-24C9-8A8701AB0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38099</xdr:rowOff>
    </xdr:from>
    <xdr:to>
      <xdr:col>13</xdr:col>
      <xdr:colOff>266700</xdr:colOff>
      <xdr:row>20</xdr:row>
      <xdr:rowOff>28574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368E3AA-6BCC-E05B-F75B-8C2542F7F1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839" TargetMode="External"/><Relationship Id="rId18" Type="http://schemas.openxmlformats.org/officeDocument/2006/relationships/hyperlink" Target="http://www.bav-astro.de/sfs/BAVM_link.php?BAVMnr=36" TargetMode="External"/><Relationship Id="rId26" Type="http://schemas.openxmlformats.org/officeDocument/2006/relationships/hyperlink" Target="http://var.astro.cz/oejv/issues/oejv0003.pdf" TargetMode="External"/><Relationship Id="rId39" Type="http://schemas.openxmlformats.org/officeDocument/2006/relationships/hyperlink" Target="http://www.bav-astro.de/sfs/BAVM_link.php?BAVMnr=15" TargetMode="External"/><Relationship Id="rId21" Type="http://schemas.openxmlformats.org/officeDocument/2006/relationships/hyperlink" Target="http://www.bav-astro.de/sfs/BAVM_link.php?BAVMnr=113" TargetMode="External"/><Relationship Id="rId34" Type="http://schemas.openxmlformats.org/officeDocument/2006/relationships/hyperlink" Target="http://www.aavso.org/sites/default/files/jaavso/v36n2/171.pdf" TargetMode="External"/><Relationship Id="rId42" Type="http://schemas.openxmlformats.org/officeDocument/2006/relationships/hyperlink" Target="http://www.bav-astro.de/sfs/BAVM_link.php?BAVMnr=26" TargetMode="External"/><Relationship Id="rId47" Type="http://schemas.openxmlformats.org/officeDocument/2006/relationships/hyperlink" Target="http://vsolj.cetus-net.org/no47.pdf" TargetMode="External"/><Relationship Id="rId50" Type="http://schemas.openxmlformats.org/officeDocument/2006/relationships/hyperlink" Target="http://vsolj.cetus-net.org/no47.pdf" TargetMode="External"/><Relationship Id="rId55" Type="http://schemas.openxmlformats.org/officeDocument/2006/relationships/hyperlink" Target="http://www.bav-astro.de/sfs/BAVM_link.php?BAVMnr=122" TargetMode="External"/><Relationship Id="rId63" Type="http://schemas.openxmlformats.org/officeDocument/2006/relationships/hyperlink" Target="http://vsolj.cetus-net.org/no44.pdf" TargetMode="External"/><Relationship Id="rId68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247" TargetMode="External"/><Relationship Id="rId2" Type="http://schemas.openxmlformats.org/officeDocument/2006/relationships/hyperlink" Target="http://www.konkoly.hu/cgi-bin/IBVS?299" TargetMode="External"/><Relationship Id="rId16" Type="http://schemas.openxmlformats.org/officeDocument/2006/relationships/hyperlink" Target="http://www.konkoly.hu/cgi-bin/IBVS?2321" TargetMode="External"/><Relationship Id="rId29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221" TargetMode="External"/><Relationship Id="rId11" Type="http://schemas.openxmlformats.org/officeDocument/2006/relationships/hyperlink" Target="http://www.bav-astro.de/sfs/BAVM_link.php?BAVMnr=25" TargetMode="External"/><Relationship Id="rId24" Type="http://schemas.openxmlformats.org/officeDocument/2006/relationships/hyperlink" Target="http://www.konkoly.hu/cgi-bin/IBVS?5548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konkoly.hu/cgi-bin/IBVS?5931" TargetMode="External"/><Relationship Id="rId40" Type="http://schemas.openxmlformats.org/officeDocument/2006/relationships/hyperlink" Target="http://www.bav-astro.de/sfs/BAVM_link.php?BAVMnr=18" TargetMode="External"/><Relationship Id="rId45" Type="http://schemas.openxmlformats.org/officeDocument/2006/relationships/hyperlink" Target="http://www.bav-astro.de/sfs/BAVM_link.php?BAVMnr=29" TargetMode="External"/><Relationship Id="rId53" Type="http://schemas.openxmlformats.org/officeDocument/2006/relationships/hyperlink" Target="http://www.bav-astro.de/sfs/BAVM_link.php?BAVMnr=122" TargetMode="External"/><Relationship Id="rId58" Type="http://schemas.openxmlformats.org/officeDocument/2006/relationships/hyperlink" Target="http://www.bav-astro.de/sfs/BAVM_link.php?BAVMnr=154" TargetMode="External"/><Relationship Id="rId66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299" TargetMode="External"/><Relationship Id="rId15" Type="http://schemas.openxmlformats.org/officeDocument/2006/relationships/hyperlink" Target="http://www.konkoly.hu/cgi-bin/IBVS?2321" TargetMode="External"/><Relationship Id="rId23" Type="http://schemas.openxmlformats.org/officeDocument/2006/relationships/hyperlink" Target="http://www.konkoly.hu/cgi-bin/IBVS?5548" TargetMode="External"/><Relationship Id="rId28" Type="http://schemas.openxmlformats.org/officeDocument/2006/relationships/hyperlink" Target="http://www.bav-astro.de/sfs/BAVM_link.php?BAVMnr=174" TargetMode="External"/><Relationship Id="rId36" Type="http://schemas.openxmlformats.org/officeDocument/2006/relationships/hyperlink" Target="http://www.aavso.org/sites/default/files/jaavso/v36n2/171.pdf" TargetMode="External"/><Relationship Id="rId49" Type="http://schemas.openxmlformats.org/officeDocument/2006/relationships/hyperlink" Target="http://vsolj.cetus-net.org/no47.pdf" TargetMode="External"/><Relationship Id="rId57" Type="http://schemas.openxmlformats.org/officeDocument/2006/relationships/hyperlink" Target="http://www.konkoly.hu/cgi-bin/IBVS?4840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konkoly.hu/cgi-bin/IBVS?328" TargetMode="External"/><Relationship Id="rId19" Type="http://schemas.openxmlformats.org/officeDocument/2006/relationships/hyperlink" Target="http://www.bav-astro.de/sfs/BAVM_link.php?BAVMnr=43" TargetMode="External"/><Relationship Id="rId31" Type="http://schemas.openxmlformats.org/officeDocument/2006/relationships/hyperlink" Target="http://var.astro.cz/oejv/issues/oejv0028.pdf" TargetMode="External"/><Relationship Id="rId44" Type="http://schemas.openxmlformats.org/officeDocument/2006/relationships/hyperlink" Target="http://www.konkoly.hu/cgi-bin/IBVS?953" TargetMode="External"/><Relationship Id="rId52" Type="http://schemas.openxmlformats.org/officeDocument/2006/relationships/hyperlink" Target="http://vsolj.cetus-net.org/no23.1.pdf" TargetMode="External"/><Relationship Id="rId60" Type="http://schemas.openxmlformats.org/officeDocument/2006/relationships/hyperlink" Target="http://www.bav-astro.de/sfs/BAVM_link.php?BAVMnr=154" TargetMode="External"/><Relationship Id="rId6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129" TargetMode="External"/><Relationship Id="rId9" Type="http://schemas.openxmlformats.org/officeDocument/2006/relationships/hyperlink" Target="http://www.konkoly.hu/cgi-bin/IBVS?328" TargetMode="External"/><Relationship Id="rId14" Type="http://schemas.openxmlformats.org/officeDocument/2006/relationships/hyperlink" Target="http://www.konkoly.hu/cgi-bin/IBVS?1839" TargetMode="External"/><Relationship Id="rId22" Type="http://schemas.openxmlformats.org/officeDocument/2006/relationships/hyperlink" Target="http://www.bav-astro.de/sfs/BAVM_link.php?BAVMnr=128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aavso.org/sites/default/files/jaavso/v36n2/171.pdf" TargetMode="External"/><Relationship Id="rId43" Type="http://schemas.openxmlformats.org/officeDocument/2006/relationships/hyperlink" Target="http://www.konkoly.hu/cgi-bin/IBVS?953" TargetMode="External"/><Relationship Id="rId48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www.bav-astro.de/sfs/BAVM_link.php?BAVMnr=122" TargetMode="External"/><Relationship Id="rId64" Type="http://schemas.openxmlformats.org/officeDocument/2006/relationships/hyperlink" Target="http://vsolj.cetus-net.org/no46.pdf" TargetMode="External"/><Relationship Id="rId69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konkoly.hu/cgi-bin/IBVS?456" TargetMode="External"/><Relationship Id="rId51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119" TargetMode="External"/><Relationship Id="rId12" Type="http://schemas.openxmlformats.org/officeDocument/2006/relationships/hyperlink" Target="http://www.konkoly.hu/cgi-bin/IBVS?1839" TargetMode="External"/><Relationship Id="rId17" Type="http://schemas.openxmlformats.org/officeDocument/2006/relationships/hyperlink" Target="http://www.bav-astro.de/sfs/BAVM_link.php?BAVMnr=36" TargetMode="External"/><Relationship Id="rId25" Type="http://schemas.openxmlformats.org/officeDocument/2006/relationships/hyperlink" Target="http://www.konkoly.hu/cgi-bin/IBVS?5548" TargetMode="External"/><Relationship Id="rId33" Type="http://schemas.openxmlformats.org/officeDocument/2006/relationships/hyperlink" Target="http://www.aavso.org/sites/default/files/jaavso/v36n2/171.pdf" TargetMode="External"/><Relationship Id="rId38" Type="http://schemas.openxmlformats.org/officeDocument/2006/relationships/hyperlink" Target="http://www.bav-astro.de/sfs/BAVM_link.php?BAVMnr=234" TargetMode="External"/><Relationship Id="rId46" Type="http://schemas.openxmlformats.org/officeDocument/2006/relationships/hyperlink" Target="http://www.konkoly.hu/cgi-bin/IBVS?1938" TargetMode="External"/><Relationship Id="rId59" Type="http://schemas.openxmlformats.org/officeDocument/2006/relationships/hyperlink" Target="http://vsolj.cetus-net.org/no39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3423" TargetMode="External"/><Relationship Id="rId41" Type="http://schemas.openxmlformats.org/officeDocument/2006/relationships/hyperlink" Target="http://www.bav-astro.de/sfs/BAVM_link.php?BAVMnr=25" TargetMode="External"/><Relationship Id="rId54" Type="http://schemas.openxmlformats.org/officeDocument/2006/relationships/hyperlink" Target="http://www.bav-astro.de/sfs/BAVM_link.php?BAVMnr=122" TargetMode="External"/><Relationship Id="rId62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89"/>
  <sheetViews>
    <sheetView tabSelected="1" workbookViewId="0">
      <pane xSplit="13" ySplit="22" topLeftCell="N675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71093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s="74" customFormat="1" ht="20.25" x14ac:dyDescent="0.2">
      <c r="A1" s="136" t="s">
        <v>0</v>
      </c>
      <c r="B1" s="75"/>
      <c r="C1" s="75"/>
      <c r="D1" s="75"/>
      <c r="S1" s="76"/>
      <c r="AA1" s="137" t="s">
        <v>1</v>
      </c>
      <c r="AB1" s="138"/>
      <c r="AC1" s="138" t="s">
        <v>2</v>
      </c>
      <c r="AD1" s="138" t="s">
        <v>3</v>
      </c>
      <c r="AE1" s="139"/>
      <c r="AW1" s="140" t="s">
        <v>4</v>
      </c>
      <c r="AX1" s="141" t="s">
        <v>5</v>
      </c>
      <c r="AY1" s="122" t="s">
        <v>6</v>
      </c>
      <c r="AZ1" s="142" t="s">
        <v>7</v>
      </c>
      <c r="BA1" s="125" t="s">
        <v>8</v>
      </c>
      <c r="BB1" s="142" t="s">
        <v>9</v>
      </c>
      <c r="BC1" s="125" t="s">
        <v>10</v>
      </c>
      <c r="BD1" s="142" t="s">
        <v>11</v>
      </c>
      <c r="BE1" s="143" t="s">
        <v>12</v>
      </c>
      <c r="BF1" s="125" t="s">
        <v>13</v>
      </c>
      <c r="BG1" s="142" t="s">
        <v>14</v>
      </c>
      <c r="BH1" s="143" t="s">
        <v>15</v>
      </c>
      <c r="BI1" s="125" t="s">
        <v>16</v>
      </c>
      <c r="BJ1" s="142" t="s">
        <v>17</v>
      </c>
      <c r="BK1" s="143" t="s">
        <v>18</v>
      </c>
      <c r="BL1" s="125" t="s">
        <v>19</v>
      </c>
    </row>
    <row r="2" spans="1:64" s="74" customFormat="1" ht="12.95" customHeight="1" x14ac:dyDescent="0.2">
      <c r="A2" s="74" t="s">
        <v>20</v>
      </c>
      <c r="B2" s="75" t="s">
        <v>21</v>
      </c>
      <c r="C2" s="3" t="s">
        <v>22</v>
      </c>
      <c r="D2" s="75"/>
      <c r="S2" s="76"/>
      <c r="AA2" s="77" t="s">
        <v>23</v>
      </c>
      <c r="AB2" s="78">
        <f>C7</f>
        <v>54023.7189</v>
      </c>
      <c r="AC2" s="79" t="s">
        <v>24</v>
      </c>
      <c r="AD2" s="78">
        <f>C8</f>
        <v>2.7687936999999998</v>
      </c>
      <c r="AE2" s="80" t="s">
        <v>25</v>
      </c>
      <c r="AL2" s="76"/>
      <c r="AW2" s="74">
        <v>-14000</v>
      </c>
      <c r="AX2" s="74">
        <f t="shared" ref="AX2:AX65" si="0">AB$3+AB$4*AW2+AB$5*AW2^2+AZ2</f>
        <v>-0.19194681019408541</v>
      </c>
      <c r="AY2" s="74">
        <f t="shared" ref="AY2:AY65" si="1">AB$3+AB$4*AW2+AB$5*AW2^2</f>
        <v>-0.17065337116918156</v>
      </c>
      <c r="AZ2" s="74">
        <f t="shared" ref="AZ2:AZ65" si="2">$AB$6*($AB$11/BA2*BB2+$AB$12)</f>
        <v>-2.1293439024903844E-2</v>
      </c>
      <c r="BA2" s="74">
        <f t="shared" ref="BA2:BA65" si="3">1+$AB$7*COS(BC2)</f>
        <v>0.77038015532433901</v>
      </c>
      <c r="BB2" s="74">
        <f t="shared" ref="BB2:BB65" si="4">SIN(BC2+RADIANS($AB$9))</f>
        <v>-0.77071937937331292</v>
      </c>
      <c r="BC2" s="74">
        <f t="shared" ref="BC2:BC65" si="5">2*ATAN(BD2)</f>
        <v>0.93656131575191548</v>
      </c>
      <c r="BD2" s="74">
        <f t="shared" ref="BD2:BD65" si="6">SQRT((1+$AB$7)/(1-$AB$7))*TAN(BE2/2)</f>
        <v>0.50580479958771474</v>
      </c>
      <c r="BE2" s="74">
        <f t="shared" ref="BE2:BK17" si="7">$BL2+$AB$7*SIN(BF2)</f>
        <v>1.301371355039223</v>
      </c>
      <c r="BF2" s="74">
        <f t="shared" si="7"/>
        <v>1.3013715110267374</v>
      </c>
      <c r="BG2" s="74">
        <f t="shared" si="7"/>
        <v>1.3013699987125147</v>
      </c>
      <c r="BH2" s="74">
        <f t="shared" si="7"/>
        <v>1.3013846610960693</v>
      </c>
      <c r="BI2" s="74">
        <f t="shared" si="7"/>
        <v>1.3012425372687315</v>
      </c>
      <c r="BJ2" s="74">
        <f t="shared" si="7"/>
        <v>1.3026232527494059</v>
      </c>
      <c r="BK2" s="74">
        <f t="shared" si="7"/>
        <v>1.2894895579463492</v>
      </c>
      <c r="BL2" s="74">
        <f t="shared" ref="BL2:BL65" si="8">RADIANS($AB$9)+$AB$18*(AW2-AB$15)</f>
        <v>1.6748956666502259</v>
      </c>
    </row>
    <row r="3" spans="1:64" s="74" customFormat="1" ht="12.95" customHeight="1" x14ac:dyDescent="0.2">
      <c r="B3" s="81"/>
      <c r="C3" s="82"/>
      <c r="D3" s="82"/>
      <c r="S3" s="76"/>
      <c r="Z3" s="74">
        <v>0.03</v>
      </c>
      <c r="AA3" s="83" t="s">
        <v>26</v>
      </c>
      <c r="AB3" s="84">
        <f t="shared" ref="AB3:AB10" si="9">AC3*AD3</f>
        <v>-4.1640147006970746E-2</v>
      </c>
      <c r="AC3" s="85">
        <v>-4.1640147006970745</v>
      </c>
      <c r="AD3" s="74">
        <v>0.01</v>
      </c>
      <c r="AE3" s="86"/>
      <c r="AF3" s="87"/>
      <c r="AG3" s="85"/>
      <c r="AH3" s="85"/>
      <c r="AI3" s="85"/>
      <c r="AJ3" s="85"/>
      <c r="AK3" s="85"/>
      <c r="AL3" s="85"/>
      <c r="AM3" s="85"/>
      <c r="AW3" s="74">
        <v>-13800</v>
      </c>
      <c r="AX3" s="74">
        <f t="shared" si="0"/>
        <v>-0.17587623770000552</v>
      </c>
      <c r="AY3" s="74">
        <f t="shared" si="1"/>
        <v>-0.15998836114451287</v>
      </c>
      <c r="AZ3" s="74">
        <f t="shared" si="2"/>
        <v>-1.588787655549264E-2</v>
      </c>
      <c r="BA3" s="74">
        <f t="shared" si="3"/>
        <v>0.80734633722175408</v>
      </c>
      <c r="BB3" s="74">
        <f t="shared" si="4"/>
        <v>-0.69330387470115773</v>
      </c>
      <c r="BC3" s="74">
        <f t="shared" si="5"/>
        <v>1.0504671041403457</v>
      </c>
      <c r="BD3" s="74">
        <f t="shared" si="6"/>
        <v>0.57953203232805273</v>
      </c>
      <c r="BE3" s="74">
        <f t="shared" si="7"/>
        <v>1.4345449927446081</v>
      </c>
      <c r="BF3" s="74">
        <f t="shared" si="7"/>
        <v>1.4345449893441746</v>
      </c>
      <c r="BG3" s="74">
        <f t="shared" si="7"/>
        <v>1.4345450539485882</v>
      </c>
      <c r="BH3" s="74">
        <f t="shared" si="7"/>
        <v>1.4345438265426023</v>
      </c>
      <c r="BI3" s="74">
        <f t="shared" si="7"/>
        <v>1.4345671476558934</v>
      </c>
      <c r="BJ3" s="74">
        <f t="shared" si="7"/>
        <v>1.4341247151998122</v>
      </c>
      <c r="BK3" s="74">
        <f t="shared" si="7"/>
        <v>1.4427770202101711</v>
      </c>
      <c r="BL3" s="74">
        <f t="shared" si="8"/>
        <v>1.8184574998831318</v>
      </c>
    </row>
    <row r="4" spans="1:64" s="74" customFormat="1" ht="12.95" customHeight="1" x14ac:dyDescent="0.2">
      <c r="A4" s="88" t="s">
        <v>27</v>
      </c>
      <c r="B4" s="89"/>
      <c r="C4" s="90">
        <v>45684.203999999998</v>
      </c>
      <c r="D4" s="91">
        <v>2.7688356000000001</v>
      </c>
      <c r="S4" s="76"/>
      <c r="Z4" s="74">
        <v>-2.5000000000000002E-6</v>
      </c>
      <c r="AA4" s="92" t="s">
        <v>28</v>
      </c>
      <c r="AB4" s="93">
        <f t="shared" si="9"/>
        <v>-3.5533862279844058E-5</v>
      </c>
      <c r="AC4" s="94">
        <v>-3.5533862279844053</v>
      </c>
      <c r="AD4" s="95">
        <v>1.0000000000000001E-5</v>
      </c>
      <c r="AE4" s="86"/>
      <c r="AF4" s="96"/>
      <c r="AG4" s="94"/>
      <c r="AH4" s="94"/>
      <c r="AI4" s="94"/>
      <c r="AJ4" s="94"/>
      <c r="AK4" s="94"/>
      <c r="AL4" s="94"/>
      <c r="AM4" s="94"/>
      <c r="AW4" s="74">
        <v>-13600</v>
      </c>
      <c r="AX4" s="74">
        <f t="shared" si="0"/>
        <v>-0.15948393510854661</v>
      </c>
      <c r="AY4" s="74">
        <f t="shared" si="1"/>
        <v>-0.149579060220285</v>
      </c>
      <c r="AZ4" s="74">
        <f t="shared" si="2"/>
        <v>-9.9048748882616111E-3</v>
      </c>
      <c r="BA4" s="74">
        <f t="shared" si="3"/>
        <v>0.85106820895351087</v>
      </c>
      <c r="BB4" s="74">
        <f t="shared" si="4"/>
        <v>-0.59737443824253778</v>
      </c>
      <c r="BC4" s="74">
        <f t="shared" si="5"/>
        <v>1.1763075320506668</v>
      </c>
      <c r="BD4" s="74">
        <f t="shared" si="6"/>
        <v>0.66688503447555991</v>
      </c>
      <c r="BE4" s="74">
        <f t="shared" si="7"/>
        <v>1.5745181775780615</v>
      </c>
      <c r="BF4" s="74">
        <f t="shared" si="7"/>
        <v>1.5745181775780623</v>
      </c>
      <c r="BG4" s="74">
        <f t="shared" si="7"/>
        <v>1.5745181775787036</v>
      </c>
      <c r="BH4" s="74">
        <f t="shared" si="7"/>
        <v>1.5745181780233908</v>
      </c>
      <c r="BI4" s="74">
        <f t="shared" si="7"/>
        <v>1.5745184863439294</v>
      </c>
      <c r="BJ4" s="74">
        <f t="shared" si="7"/>
        <v>1.574726440233349</v>
      </c>
      <c r="BK4" s="74">
        <f t="shared" si="7"/>
        <v>1.6037939680625124</v>
      </c>
      <c r="BL4" s="74">
        <f t="shared" si="8"/>
        <v>1.9620193331160376</v>
      </c>
    </row>
    <row r="5" spans="1:64" s="74" customFormat="1" ht="12.95" customHeight="1" x14ac:dyDescent="0.2">
      <c r="A5" s="97" t="s">
        <v>29</v>
      </c>
      <c r="C5" s="98">
        <v>-9.5</v>
      </c>
      <c r="D5" s="74" t="s">
        <v>30</v>
      </c>
      <c r="S5" s="76"/>
      <c r="Z5" s="74">
        <v>3E-11</v>
      </c>
      <c r="AA5" s="92" t="s">
        <v>31</v>
      </c>
      <c r="AB5" s="93">
        <f t="shared" si="9"/>
        <v>-3.196363755510345E-9</v>
      </c>
      <c r="AC5" s="94">
        <v>-3.1963637555103448</v>
      </c>
      <c r="AD5" s="74">
        <v>1.0000000000000001E-9</v>
      </c>
      <c r="AE5" s="86"/>
      <c r="AF5" s="96"/>
      <c r="AG5" s="94"/>
      <c r="AH5" s="94"/>
      <c r="AI5" s="94"/>
      <c r="AJ5" s="94"/>
      <c r="AK5" s="94"/>
      <c r="AL5" s="94"/>
      <c r="AM5" s="94"/>
      <c r="AW5" s="74">
        <v>-13400</v>
      </c>
      <c r="AX5" s="74">
        <f t="shared" si="0"/>
        <v>-0.14279551043371508</v>
      </c>
      <c r="AY5" s="74">
        <f t="shared" si="1"/>
        <v>-0.13942546839649783</v>
      </c>
      <c r="AZ5" s="74">
        <f t="shared" si="2"/>
        <v>-3.3700420372172512E-3</v>
      </c>
      <c r="BA5" s="74">
        <f t="shared" si="3"/>
        <v>0.9027144193719947</v>
      </c>
      <c r="BB5" s="74">
        <f t="shared" si="4"/>
        <v>-0.47899242601782371</v>
      </c>
      <c r="BC5" s="74">
        <f t="shared" si="5"/>
        <v>1.3170241747480138</v>
      </c>
      <c r="BD5" s="74">
        <f t="shared" si="6"/>
        <v>0.77372352087647356</v>
      </c>
      <c r="BE5" s="74">
        <f t="shared" si="7"/>
        <v>1.722529520519565</v>
      </c>
      <c r="BF5" s="74">
        <f t="shared" si="7"/>
        <v>1.7225295583998399</v>
      </c>
      <c r="BG5" s="74">
        <f t="shared" si="7"/>
        <v>1.7225302051301639</v>
      </c>
      <c r="BH5" s="74">
        <f t="shared" si="7"/>
        <v>1.7225412463416938</v>
      </c>
      <c r="BI5" s="74">
        <f t="shared" si="7"/>
        <v>1.7227296230252769</v>
      </c>
      <c r="BJ5" s="74">
        <f t="shared" si="7"/>
        <v>1.7259085886914929</v>
      </c>
      <c r="BK5" s="74">
        <f t="shared" si="7"/>
        <v>1.7721812690378957</v>
      </c>
      <c r="BL5" s="74">
        <f t="shared" si="8"/>
        <v>2.1055811663489434</v>
      </c>
    </row>
    <row r="6" spans="1:64" s="74" customFormat="1" ht="12.95" customHeight="1" x14ac:dyDescent="0.2">
      <c r="A6" s="88" t="s">
        <v>32</v>
      </c>
      <c r="B6" s="75"/>
      <c r="C6" s="75"/>
      <c r="D6" s="75"/>
      <c r="S6" s="76"/>
      <c r="AA6" s="92" t="s">
        <v>33</v>
      </c>
      <c r="AB6" s="93">
        <f t="shared" si="9"/>
        <v>4.4889514724378667E-2</v>
      </c>
      <c r="AC6" s="94">
        <v>4.4889514724378667</v>
      </c>
      <c r="AD6" s="74">
        <v>0.01</v>
      </c>
      <c r="AE6" s="86" t="s">
        <v>25</v>
      </c>
      <c r="AF6" s="96"/>
      <c r="AG6" s="94"/>
      <c r="AH6" s="94"/>
      <c r="AI6" s="94"/>
      <c r="AJ6" s="94"/>
      <c r="AK6" s="94"/>
      <c r="AL6" s="94"/>
      <c r="AM6" s="94"/>
      <c r="AW6" s="74">
        <v>-13200</v>
      </c>
      <c r="AX6" s="74">
        <f t="shared" si="0"/>
        <v>-0.12586681786456433</v>
      </c>
      <c r="AY6" s="74">
        <f t="shared" si="1"/>
        <v>-0.1295275856731517</v>
      </c>
      <c r="AZ6" s="74">
        <f t="shared" si="2"/>
        <v>3.6607678085873807E-3</v>
      </c>
      <c r="BA6" s="74">
        <f t="shared" si="3"/>
        <v>0.96345558360077976</v>
      </c>
      <c r="BB6" s="74">
        <f t="shared" si="4"/>
        <v>-0.33365864644184451</v>
      </c>
      <c r="BC6" s="74">
        <f t="shared" si="5"/>
        <v>1.4763487349121318</v>
      </c>
      <c r="BD6" s="74">
        <f t="shared" si="6"/>
        <v>0.9097473790973547</v>
      </c>
      <c r="BE6" s="74">
        <f t="shared" si="7"/>
        <v>1.880018418260148</v>
      </c>
      <c r="BF6" s="74">
        <f t="shared" si="7"/>
        <v>1.8800199395814587</v>
      </c>
      <c r="BG6" s="74">
        <f t="shared" si="7"/>
        <v>1.8800328400910793</v>
      </c>
      <c r="BH6" s="74">
        <f t="shared" si="7"/>
        <v>1.8801422129805583</v>
      </c>
      <c r="BI6" s="74">
        <f t="shared" si="7"/>
        <v>1.8810679970581561</v>
      </c>
      <c r="BJ6" s="74">
        <f t="shared" si="7"/>
        <v>1.8887998111793225</v>
      </c>
      <c r="BK6" s="74">
        <f t="shared" si="7"/>
        <v>1.9474281484074589</v>
      </c>
      <c r="BL6" s="74">
        <f t="shared" si="8"/>
        <v>2.2491429995818493</v>
      </c>
    </row>
    <row r="7" spans="1:64" s="74" customFormat="1" ht="12.95" customHeight="1" x14ac:dyDescent="0.2">
      <c r="A7" s="74" t="s">
        <v>34</v>
      </c>
      <c r="B7" s="75"/>
      <c r="C7" s="75">
        <v>54023.7189</v>
      </c>
      <c r="D7" s="75" t="s">
        <v>2106</v>
      </c>
      <c r="E7" s="74">
        <v>45684.203999999998</v>
      </c>
      <c r="S7" s="76"/>
      <c r="AA7" s="92" t="s">
        <v>35</v>
      </c>
      <c r="AB7" s="93">
        <f t="shared" si="9"/>
        <v>-0.3875038394200378</v>
      </c>
      <c r="AC7" s="94">
        <v>-0.3875038394200378</v>
      </c>
      <c r="AD7" s="74">
        <v>1</v>
      </c>
      <c r="AE7" s="86"/>
      <c r="AF7" s="96"/>
      <c r="AG7" s="94"/>
      <c r="AH7" s="94"/>
      <c r="AI7" s="94"/>
      <c r="AJ7" s="94"/>
      <c r="AK7" s="94"/>
      <c r="AL7" s="94"/>
      <c r="AM7" s="94"/>
      <c r="AW7" s="74">
        <v>-13000</v>
      </c>
      <c r="AX7" s="74">
        <f t="shared" si="0"/>
        <v>-0.10880347354235448</v>
      </c>
      <c r="AY7" s="74">
        <f t="shared" si="1"/>
        <v>-0.11988541205024628</v>
      </c>
      <c r="AZ7" s="74">
        <f t="shared" si="2"/>
        <v>1.1081938507891791E-2</v>
      </c>
      <c r="BA7" s="74">
        <f t="shared" si="3"/>
        <v>1.0341039188754455</v>
      </c>
      <c r="BB7" s="74">
        <f t="shared" si="4"/>
        <v>-0.15695939837920572</v>
      </c>
      <c r="BC7" s="74">
        <f t="shared" si="5"/>
        <v>1.6589195803050631</v>
      </c>
      <c r="BD7" s="74">
        <f t="shared" si="6"/>
        <v>1.092247534976915</v>
      </c>
      <c r="BE7" s="74">
        <f t="shared" si="7"/>
        <v>2.0486012472098181</v>
      </c>
      <c r="BF7" s="74">
        <f t="shared" si="7"/>
        <v>2.0486142352204495</v>
      </c>
      <c r="BG7" s="74">
        <f t="shared" si="7"/>
        <v>2.0486871183290369</v>
      </c>
      <c r="BH7" s="74">
        <f t="shared" si="7"/>
        <v>2.0490959167747542</v>
      </c>
      <c r="BI7" s="74">
        <f t="shared" si="7"/>
        <v>2.0513829047074923</v>
      </c>
      <c r="BJ7" s="74">
        <f t="shared" si="7"/>
        <v>2.0639969307263688</v>
      </c>
      <c r="BK7" s="74">
        <f t="shared" si="7"/>
        <v>2.1288826981782765</v>
      </c>
      <c r="BL7" s="74">
        <f t="shared" si="8"/>
        <v>2.3927048328147551</v>
      </c>
    </row>
    <row r="8" spans="1:64" s="74" customFormat="1" ht="12.95" customHeight="1" x14ac:dyDescent="0.2">
      <c r="A8" s="74" t="s">
        <v>36</v>
      </c>
      <c r="B8" s="75"/>
      <c r="C8" s="75">
        <v>2.7687936999999998</v>
      </c>
      <c r="D8" s="75" t="s">
        <v>2106</v>
      </c>
      <c r="E8" s="74">
        <v>2.7688356000000001</v>
      </c>
      <c r="S8" s="76"/>
      <c r="AA8" s="92" t="s">
        <v>37</v>
      </c>
      <c r="AB8" s="93">
        <f t="shared" si="9"/>
        <v>66.356048607415445</v>
      </c>
      <c r="AC8" s="94">
        <v>6.6356048607415445</v>
      </c>
      <c r="AD8" s="74">
        <v>10</v>
      </c>
      <c r="AE8" s="86" t="s">
        <v>38</v>
      </c>
      <c r="AF8" s="96"/>
      <c r="AG8" s="94"/>
      <c r="AH8" s="94"/>
      <c r="AI8" s="94"/>
      <c r="AJ8" s="94"/>
      <c r="AK8" s="94"/>
      <c r="AL8" s="94"/>
      <c r="AM8" s="94"/>
      <c r="AW8" s="74">
        <v>-12800</v>
      </c>
      <c r="AX8" s="74">
        <f t="shared" si="0"/>
        <v>-9.1790254688828302E-2</v>
      </c>
      <c r="AY8" s="74">
        <f t="shared" si="1"/>
        <v>-0.11049894752778178</v>
      </c>
      <c r="AZ8" s="74">
        <f t="shared" si="2"/>
        <v>1.8708692838953472E-2</v>
      </c>
      <c r="BA8" s="74">
        <f t="shared" si="3"/>
        <v>1.1142928483496812</v>
      </c>
      <c r="BB8" s="74">
        <f t="shared" si="4"/>
        <v>5.3639244531881278E-2</v>
      </c>
      <c r="BC8" s="74">
        <f t="shared" si="5"/>
        <v>1.8701957114957168</v>
      </c>
      <c r="BD8" s="74">
        <f t="shared" si="6"/>
        <v>1.3552356324953678</v>
      </c>
      <c r="BE8" s="74">
        <f t="shared" si="7"/>
        <v>2.2299542358209976</v>
      </c>
      <c r="BF8" s="74">
        <f t="shared" si="7"/>
        <v>2.2300071243766424</v>
      </c>
      <c r="BG8" s="74">
        <f t="shared" si="7"/>
        <v>2.2302299278697348</v>
      </c>
      <c r="BH8" s="74">
        <f t="shared" si="7"/>
        <v>2.2311678294852642</v>
      </c>
      <c r="BI8" s="74">
        <f t="shared" si="7"/>
        <v>2.2351036235800619</v>
      </c>
      <c r="BJ8" s="74">
        <f t="shared" si="7"/>
        <v>2.2514091277795694</v>
      </c>
      <c r="BK8" s="74">
        <f t="shared" si="7"/>
        <v>2.3157652898568881</v>
      </c>
      <c r="BL8" s="74">
        <f t="shared" si="8"/>
        <v>2.5362666660476609</v>
      </c>
    </row>
    <row r="9" spans="1:64" s="74" customFormat="1" ht="12.95" customHeight="1" x14ac:dyDescent="0.2">
      <c r="A9" s="99" t="s">
        <v>39</v>
      </c>
      <c r="B9" s="100">
        <v>660</v>
      </c>
      <c r="C9" s="101" t="str">
        <f>"F"&amp;B9</f>
        <v>F660</v>
      </c>
      <c r="D9" s="102" t="str">
        <f>"G"&amp;B9</f>
        <v>G660</v>
      </c>
      <c r="S9" s="76"/>
      <c r="AA9" s="92" t="s">
        <v>40</v>
      </c>
      <c r="AB9" s="93">
        <f t="shared" si="9"/>
        <v>255.92045684193545</v>
      </c>
      <c r="AC9" s="94">
        <v>25.592045684193543</v>
      </c>
      <c r="AD9" s="74">
        <v>10</v>
      </c>
      <c r="AE9" s="86" t="s">
        <v>41</v>
      </c>
      <c r="AF9" s="96"/>
      <c r="AG9" s="94"/>
      <c r="AH9" s="94"/>
      <c r="AI9" s="94"/>
      <c r="AJ9" s="94"/>
      <c r="AK9" s="94"/>
      <c r="AL9" s="94"/>
      <c r="AM9" s="94"/>
      <c r="AW9" s="74">
        <v>-12600</v>
      </c>
      <c r="AX9" s="74">
        <f t="shared" si="0"/>
        <v>-7.5130679256278851E-2</v>
      </c>
      <c r="AY9" s="74">
        <f t="shared" si="1"/>
        <v>-0.10136819210575798</v>
      </c>
      <c r="AZ9" s="74">
        <f t="shared" si="2"/>
        <v>2.6237512849479134E-2</v>
      </c>
      <c r="BA9" s="74">
        <f t="shared" si="3"/>
        <v>1.2008847004431551</v>
      </c>
      <c r="BB9" s="74">
        <f t="shared" si="4"/>
        <v>0.29480614199390343</v>
      </c>
      <c r="BC9" s="74">
        <f t="shared" si="5"/>
        <v>2.1157833500658239</v>
      </c>
      <c r="BD9" s="74">
        <f t="shared" si="6"/>
        <v>1.7756362881172214</v>
      </c>
      <c r="BE9" s="74">
        <f t="shared" si="7"/>
        <v>2.4254894997808707</v>
      </c>
      <c r="BF9" s="74">
        <f t="shared" si="7"/>
        <v>2.4256191324570362</v>
      </c>
      <c r="BG9" s="74">
        <f t="shared" si="7"/>
        <v>2.4260624568461879</v>
      </c>
      <c r="BH9" s="74">
        <f t="shared" si="7"/>
        <v>2.4275772712151711</v>
      </c>
      <c r="BI9" s="74">
        <f t="shared" si="7"/>
        <v>2.4327383890782617</v>
      </c>
      <c r="BJ9" s="74">
        <f t="shared" si="7"/>
        <v>2.4501546485153516</v>
      </c>
      <c r="BK9" s="74">
        <f t="shared" si="7"/>
        <v>2.5071846150144368</v>
      </c>
      <c r="BL9" s="74">
        <f t="shared" si="8"/>
        <v>2.6798284992805668</v>
      </c>
    </row>
    <row r="10" spans="1:64" s="74" customFormat="1" ht="12.95" customHeight="1" x14ac:dyDescent="0.2">
      <c r="C10" s="103" t="s">
        <v>42</v>
      </c>
      <c r="D10" s="103" t="s">
        <v>43</v>
      </c>
      <c r="S10" s="76"/>
      <c r="Z10" s="74">
        <f>Y10/AD10</f>
        <v>0</v>
      </c>
      <c r="AA10" s="104" t="s">
        <v>44</v>
      </c>
      <c r="AB10" s="105">
        <f t="shared" si="9"/>
        <v>26029.213712134359</v>
      </c>
      <c r="AC10" s="106">
        <v>2.6029213712134358</v>
      </c>
      <c r="AD10" s="74">
        <v>10000</v>
      </c>
      <c r="AE10" s="86" t="s">
        <v>45</v>
      </c>
      <c r="AF10" s="107"/>
      <c r="AG10" s="106"/>
      <c r="AH10" s="106"/>
      <c r="AI10" s="106"/>
      <c r="AJ10" s="106"/>
      <c r="AK10" s="106"/>
      <c r="AL10" s="106"/>
      <c r="AM10" s="106"/>
      <c r="AW10" s="74">
        <v>-12400</v>
      </c>
      <c r="AX10" s="74">
        <f t="shared" si="0"/>
        <v>-5.9285306287012299E-2</v>
      </c>
      <c r="AY10" s="74">
        <f t="shared" si="1"/>
        <v>-9.2493145784175113E-2</v>
      </c>
      <c r="AZ10" s="74">
        <f t="shared" si="2"/>
        <v>3.3207839497162814E-2</v>
      </c>
      <c r="BA10" s="74">
        <f t="shared" si="3"/>
        <v>1.2856117603247053</v>
      </c>
      <c r="BB10" s="74">
        <f t="shared" si="4"/>
        <v>0.55050449014459513</v>
      </c>
      <c r="BC10" s="74">
        <f t="shared" si="5"/>
        <v>2.3994991308811322</v>
      </c>
      <c r="BD10" s="74">
        <f t="shared" si="6"/>
        <v>2.5702455493132668</v>
      </c>
      <c r="BE10" s="74">
        <f t="shared" si="7"/>
        <v>2.6356682439856587</v>
      </c>
      <c r="BF10" s="74">
        <f t="shared" si="7"/>
        <v>2.6358705285643032</v>
      </c>
      <c r="BG10" s="74">
        <f t="shared" si="7"/>
        <v>2.636467143239722</v>
      </c>
      <c r="BH10" s="74">
        <f t="shared" si="7"/>
        <v>2.6382256439012517</v>
      </c>
      <c r="BI10" s="74">
        <f t="shared" si="7"/>
        <v>2.6433989043912653</v>
      </c>
      <c r="BJ10" s="74">
        <f t="shared" si="7"/>
        <v>2.6585346951949491</v>
      </c>
      <c r="BK10" s="74">
        <f t="shared" si="7"/>
        <v>2.702156023624771</v>
      </c>
      <c r="BL10" s="74">
        <f t="shared" si="8"/>
        <v>2.8233903325134722</v>
      </c>
    </row>
    <row r="11" spans="1:64" s="74" customFormat="1" ht="12.95" customHeight="1" x14ac:dyDescent="0.2">
      <c r="A11" s="74" t="s">
        <v>46</v>
      </c>
      <c r="C11" s="102">
        <f ca="1">INTERCEPT(INDIRECT($D$9):G985,INDIRECT($C$9):F985)</f>
        <v>9.8259874033196325E-3</v>
      </c>
      <c r="D11" s="76"/>
      <c r="S11" s="76"/>
      <c r="AA11" s="108" t="s">
        <v>47</v>
      </c>
      <c r="AB11" s="102">
        <f>1-AB7^2</f>
        <v>0.84984077443472961</v>
      </c>
      <c r="AC11" s="102">
        <f>SUM(AE21:AE1948)</f>
        <v>4.1944836120398667</v>
      </c>
      <c r="AD11" s="108" t="s">
        <v>48</v>
      </c>
      <c r="AE11" s="86"/>
      <c r="AF11" s="102"/>
      <c r="AG11" s="102"/>
      <c r="AH11" s="102"/>
      <c r="AI11" s="102"/>
      <c r="AJ11" s="102"/>
      <c r="AK11" s="102"/>
      <c r="AL11" s="102"/>
      <c r="AM11" s="102"/>
      <c r="AW11" s="74">
        <v>-12200</v>
      </c>
      <c r="AX11" s="74">
        <f t="shared" si="0"/>
        <v>-4.4868146652722922E-2</v>
      </c>
      <c r="AY11" s="74">
        <f t="shared" si="1"/>
        <v>-8.3873808563033003E-2</v>
      </c>
      <c r="AZ11" s="74">
        <f t="shared" si="2"/>
        <v>3.9005661910310081E-2</v>
      </c>
      <c r="BA11" s="74">
        <f t="shared" si="3"/>
        <v>1.3535256252165109</v>
      </c>
      <c r="BB11" s="74">
        <f t="shared" si="4"/>
        <v>0.7852924264431379</v>
      </c>
      <c r="BC11" s="74">
        <f t="shared" si="5"/>
        <v>2.7196990198512019</v>
      </c>
      <c r="BD11" s="74">
        <f t="shared" si="6"/>
        <v>4.6700062670586098</v>
      </c>
      <c r="BE11" s="74">
        <f t="shared" si="7"/>
        <v>2.8589470026298591</v>
      </c>
      <c r="BF11" s="74">
        <f t="shared" si="7"/>
        <v>2.8591313690682671</v>
      </c>
      <c r="BG11" s="74">
        <f t="shared" si="7"/>
        <v>2.8596267451271449</v>
      </c>
      <c r="BH11" s="74">
        <f t="shared" si="7"/>
        <v>2.8609574244614464</v>
      </c>
      <c r="BI11" s="74">
        <f t="shared" si="7"/>
        <v>2.864529377946937</v>
      </c>
      <c r="BJ11" s="74">
        <f t="shared" si="7"/>
        <v>2.8740998345305271</v>
      </c>
      <c r="BK11" s="74">
        <f t="shared" si="7"/>
        <v>2.8996217828710646</v>
      </c>
      <c r="BL11" s="74">
        <f t="shared" si="8"/>
        <v>2.966952165746378</v>
      </c>
    </row>
    <row r="12" spans="1:64" s="74" customFormat="1" ht="12.95" customHeight="1" x14ac:dyDescent="0.2">
      <c r="A12" s="74" t="s">
        <v>49</v>
      </c>
      <c r="C12" s="102">
        <f ca="1">SLOPE(INDIRECT($D$9):G985,INDIRECT($C$9):F985)</f>
        <v>-1.0299540316844254E-5</v>
      </c>
      <c r="D12" s="76"/>
      <c r="E12" s="150" t="s">
        <v>2102</v>
      </c>
      <c r="F12" s="151" t="s">
        <v>2105</v>
      </c>
      <c r="S12" s="76"/>
      <c r="AA12" s="109" t="s">
        <v>50</v>
      </c>
      <c r="AB12" s="102">
        <f>AB7*SIN(RADIANS(AB9))</f>
        <v>0.37586281084391587</v>
      </c>
      <c r="AE12" s="86"/>
      <c r="AW12" s="74">
        <v>-12000</v>
      </c>
      <c r="AX12" s="74">
        <f t="shared" si="0"/>
        <v>-3.2535341818746885E-2</v>
      </c>
      <c r="AY12" s="74">
        <f t="shared" si="1"/>
        <v>-7.5510180442331765E-2</v>
      </c>
      <c r="AZ12" s="74">
        <f t="shared" si="2"/>
        <v>4.2974838623584879E-2</v>
      </c>
      <c r="BA12" s="74">
        <f t="shared" si="3"/>
        <v>1.386376706730533</v>
      </c>
      <c r="BB12" s="74">
        <f t="shared" si="4"/>
        <v>0.94859654577961428</v>
      </c>
      <c r="BC12" s="74">
        <f t="shared" si="5"/>
        <v>3.0653022625028838</v>
      </c>
      <c r="BD12" s="74">
        <f t="shared" si="6"/>
        <v>26.202904980747562</v>
      </c>
      <c r="BE12" s="74">
        <f t="shared" si="7"/>
        <v>3.090891003570976</v>
      </c>
      <c r="BF12" s="74">
        <f t="shared" si="7"/>
        <v>3.0909314992126911</v>
      </c>
      <c r="BG12" s="74">
        <f t="shared" si="7"/>
        <v>3.0910361370325723</v>
      </c>
      <c r="BH12" s="74">
        <f t="shared" si="7"/>
        <v>3.091306511055997</v>
      </c>
      <c r="BI12" s="74">
        <f t="shared" si="7"/>
        <v>3.0920051144406844</v>
      </c>
      <c r="BJ12" s="74">
        <f t="shared" si="7"/>
        <v>3.0938100829438975</v>
      </c>
      <c r="BK12" s="74">
        <f t="shared" si="7"/>
        <v>3.0984728396035548</v>
      </c>
      <c r="BL12" s="74">
        <f t="shared" si="8"/>
        <v>3.1105139989792838</v>
      </c>
    </row>
    <row r="13" spans="1:64" s="74" customFormat="1" ht="12.95" customHeight="1" x14ac:dyDescent="0.2">
      <c r="A13" s="74" t="s">
        <v>51</v>
      </c>
      <c r="C13" s="76" t="s">
        <v>52</v>
      </c>
      <c r="E13" s="148" t="s">
        <v>58</v>
      </c>
      <c r="F13" s="152">
        <v>1</v>
      </c>
      <c r="S13" s="76"/>
      <c r="AA13" s="110" t="s">
        <v>53</v>
      </c>
      <c r="AB13" s="111">
        <f>AB6*86400*300000/149600000</f>
        <v>7.7776485404805813</v>
      </c>
      <c r="AC13" s="74" t="s">
        <v>54</v>
      </c>
      <c r="AE13" s="86"/>
      <c r="AW13" s="74">
        <v>-11800</v>
      </c>
      <c r="AX13" s="74">
        <f t="shared" si="0"/>
        <v>-2.2756480289164771E-2</v>
      </c>
      <c r="AY13" s="74">
        <f t="shared" si="1"/>
        <v>-6.7402261422071286E-2</v>
      </c>
      <c r="AZ13" s="74">
        <f t="shared" si="2"/>
        <v>4.4645781132906515E-2</v>
      </c>
      <c r="BA13" s="74">
        <f t="shared" si="3"/>
        <v>1.3730120084049737</v>
      </c>
      <c r="BB13" s="74">
        <f t="shared" si="4"/>
        <v>0.9995906642965533</v>
      </c>
      <c r="BC13" s="74">
        <f t="shared" si="5"/>
        <v>-2.8672448577270719</v>
      </c>
      <c r="BD13" s="74">
        <f t="shared" si="6"/>
        <v>-7.2442345563085473</v>
      </c>
      <c r="BE13" s="74">
        <f t="shared" si="7"/>
        <v>3.3245116361841287</v>
      </c>
      <c r="BF13" s="74">
        <f t="shared" si="7"/>
        <v>3.3243767743829826</v>
      </c>
      <c r="BG13" s="74">
        <f t="shared" si="7"/>
        <v>3.3240228631007964</v>
      </c>
      <c r="BH13" s="74">
        <f t="shared" si="7"/>
        <v>3.3230942206435259</v>
      </c>
      <c r="BI13" s="74">
        <f t="shared" si="7"/>
        <v>3.3206582673496814</v>
      </c>
      <c r="BJ13" s="74">
        <f t="shared" si="7"/>
        <v>3.3142734972252947</v>
      </c>
      <c r="BK13" s="74">
        <f t="shared" si="7"/>
        <v>3.2975716386939786</v>
      </c>
      <c r="BL13" s="74">
        <f t="shared" si="8"/>
        <v>3.2540758322121897</v>
      </c>
    </row>
    <row r="14" spans="1:64" s="74" customFormat="1" ht="12.95" customHeight="1" x14ac:dyDescent="0.2">
      <c r="E14" s="148" t="s">
        <v>63</v>
      </c>
      <c r="F14" s="153">
        <f ca="1">NOW()+15018.5+$C$5/24</f>
        <v>60683.832842824071</v>
      </c>
      <c r="S14" s="76"/>
      <c r="AA14" s="110" t="s">
        <v>55</v>
      </c>
      <c r="AB14" s="102">
        <f>2*AB5*365.24/C8</f>
        <v>-8.4328413349293482E-7</v>
      </c>
      <c r="AC14" s="74" t="s">
        <v>56</v>
      </c>
      <c r="AE14" s="86"/>
      <c r="AW14" s="74">
        <v>-11600</v>
      </c>
      <c r="AX14" s="74">
        <f t="shared" si="0"/>
        <v>-1.5610372626855717E-2</v>
      </c>
      <c r="AY14" s="74">
        <f t="shared" si="1"/>
        <v>-5.9550051502251677E-2</v>
      </c>
      <c r="AZ14" s="74">
        <f t="shared" si="2"/>
        <v>4.393967887539596E-2</v>
      </c>
      <c r="BA14" s="74">
        <f t="shared" si="3"/>
        <v>1.3181630641738604</v>
      </c>
      <c r="BB14" s="74">
        <f t="shared" si="4"/>
        <v>0.93526111593250694</v>
      </c>
      <c r="BC14" s="74">
        <f t="shared" si="5"/>
        <v>-2.5340579905448939</v>
      </c>
      <c r="BD14" s="74">
        <f t="shared" si="6"/>
        <v>-3.1901090425522551</v>
      </c>
      <c r="BE14" s="74">
        <f t="shared" si="7"/>
        <v>3.5522641869358047</v>
      </c>
      <c r="BF14" s="74">
        <f t="shared" si="7"/>
        <v>3.5520538199004119</v>
      </c>
      <c r="BG14" s="74">
        <f t="shared" si="7"/>
        <v>3.5514618408815308</v>
      </c>
      <c r="BH14" s="74">
        <f t="shared" si="7"/>
        <v>3.5497968103384254</v>
      </c>
      <c r="BI14" s="74">
        <f t="shared" si="7"/>
        <v>3.5451200611743863</v>
      </c>
      <c r="BJ14" s="74">
        <f t="shared" si="7"/>
        <v>3.5320333257847469</v>
      </c>
      <c r="BK14" s="74">
        <f t="shared" si="7"/>
        <v>3.4957755278075653</v>
      </c>
      <c r="BL14" s="74">
        <f t="shared" si="8"/>
        <v>3.397637665445095</v>
      </c>
    </row>
    <row r="15" spans="1:64" s="74" customFormat="1" ht="12.95" customHeight="1" x14ac:dyDescent="0.2">
      <c r="A15" s="88" t="s">
        <v>57</v>
      </c>
      <c r="C15" s="112">
        <f ca="1">(C7+C11)+(C8+C12)*INT(MAX(F21:F3526))</f>
        <v>60361.473929639622</v>
      </c>
      <c r="E15" s="148" t="s">
        <v>67</v>
      </c>
      <c r="F15" s="153">
        <f ca="1">ROUND(2*($F$14-$C$7)/$C$8,0)/2+$F$13</f>
        <v>2406.5</v>
      </c>
      <c r="R15" s="74" t="s">
        <v>59</v>
      </c>
      <c r="S15" s="76">
        <v>0.5</v>
      </c>
      <c r="AA15" s="109" t="s">
        <v>60</v>
      </c>
      <c r="AB15" s="113">
        <f>(AB10-AB2)/AD2</f>
        <v>-10110.722654369534</v>
      </c>
      <c r="AC15" s="74" t="s">
        <v>61</v>
      </c>
      <c r="AE15" s="86"/>
      <c r="AW15" s="74">
        <v>-11400</v>
      </c>
      <c r="AX15" s="74">
        <f t="shared" si="0"/>
        <v>-1.0785672779129778E-2</v>
      </c>
      <c r="AY15" s="74">
        <f t="shared" si="1"/>
        <v>-5.1953550682872884E-2</v>
      </c>
      <c r="AZ15" s="74">
        <f t="shared" si="2"/>
        <v>4.1167877903743107E-2</v>
      </c>
      <c r="BA15" s="74">
        <f t="shared" si="3"/>
        <v>1.2385226257048847</v>
      </c>
      <c r="BB15" s="74">
        <f t="shared" si="4"/>
        <v>0.78876697453306399</v>
      </c>
      <c r="BC15" s="74">
        <f t="shared" si="5"/>
        <v>-2.2338624263188662</v>
      </c>
      <c r="BD15" s="74">
        <f t="shared" si="6"/>
        <v>-2.0498901689806095</v>
      </c>
      <c r="BE15" s="74">
        <f t="shared" si="7"/>
        <v>3.7684617027709164</v>
      </c>
      <c r="BF15" s="74">
        <f t="shared" si="7"/>
        <v>3.7682954096289007</v>
      </c>
      <c r="BG15" s="74">
        <f t="shared" si="7"/>
        <v>3.7677656870818321</v>
      </c>
      <c r="BH15" s="74">
        <f t="shared" si="7"/>
        <v>3.7660796200633206</v>
      </c>
      <c r="BI15" s="74">
        <f t="shared" si="7"/>
        <v>3.7607265591645778</v>
      </c>
      <c r="BJ15" s="74">
        <f t="shared" si="7"/>
        <v>3.7438642365207313</v>
      </c>
      <c r="BK15" s="74">
        <f t="shared" si="7"/>
        <v>3.6919602670481564</v>
      </c>
      <c r="BL15" s="74">
        <f t="shared" si="8"/>
        <v>3.5411994986780009</v>
      </c>
    </row>
    <row r="16" spans="1:64" s="74" customFormat="1" ht="12.95" customHeight="1" x14ac:dyDescent="0.2">
      <c r="A16" s="88" t="s">
        <v>62</v>
      </c>
      <c r="C16" s="112">
        <f ca="1">+C8+C12</f>
        <v>2.7687834004596827</v>
      </c>
      <c r="E16" s="148" t="s">
        <v>71</v>
      </c>
      <c r="F16" s="153">
        <f ca="1">ROUND(2*($F$14-$C$15)/$C$16,0)/2+$F$13</f>
        <v>117.5</v>
      </c>
      <c r="R16" s="74" t="s">
        <v>64</v>
      </c>
      <c r="S16" s="76">
        <v>0.2</v>
      </c>
      <c r="AA16" s="108" t="s">
        <v>65</v>
      </c>
      <c r="AB16" s="113">
        <f>365.24*AB8</f>
        <v>24235.883193372418</v>
      </c>
      <c r="AC16" s="74" t="s">
        <v>25</v>
      </c>
      <c r="AD16" s="102"/>
      <c r="AE16" s="86"/>
      <c r="AW16" s="74">
        <v>-11200</v>
      </c>
      <c r="AX16" s="74">
        <f t="shared" si="0"/>
        <v>-7.7683346822744193E-3</v>
      </c>
      <c r="AY16" s="74">
        <f t="shared" si="1"/>
        <v>-4.4612758963934962E-2</v>
      </c>
      <c r="AZ16" s="74">
        <f t="shared" si="2"/>
        <v>3.6844424281660543E-2</v>
      </c>
      <c r="BA16" s="74">
        <f t="shared" si="3"/>
        <v>1.1513366830418021</v>
      </c>
      <c r="BB16" s="74">
        <f t="shared" si="4"/>
        <v>0.60275961249657406</v>
      </c>
      <c r="BC16" s="74">
        <f t="shared" si="5"/>
        <v>-1.9720170465711595</v>
      </c>
      <c r="BD16" s="74">
        <f t="shared" si="6"/>
        <v>-1.5104987634299816</v>
      </c>
      <c r="BE16" s="74">
        <f t="shared" si="7"/>
        <v>3.9703713727249621</v>
      </c>
      <c r="BF16" s="74">
        <f t="shared" si="7"/>
        <v>3.97028889186657</v>
      </c>
      <c r="BG16" s="74">
        <f t="shared" si="7"/>
        <v>3.9699740007093114</v>
      </c>
      <c r="BH16" s="74">
        <f t="shared" si="7"/>
        <v>3.9687728178142154</v>
      </c>
      <c r="BI16" s="74">
        <f t="shared" si="7"/>
        <v>3.9642051085737782</v>
      </c>
      <c r="BJ16" s="74">
        <f t="shared" si="7"/>
        <v>3.9470363239157957</v>
      </c>
      <c r="BK16" s="74">
        <f t="shared" si="7"/>
        <v>3.8850431597742685</v>
      </c>
      <c r="BL16" s="74">
        <f t="shared" si="8"/>
        <v>3.6847613319109067</v>
      </c>
    </row>
    <row r="17" spans="1:64" s="74" customFormat="1" ht="12.95" customHeight="1" x14ac:dyDescent="0.2">
      <c r="A17" s="99" t="s">
        <v>66</v>
      </c>
      <c r="C17" s="74">
        <f>COUNT(C21:C2184)</f>
        <v>663</v>
      </c>
      <c r="E17" s="148" t="s">
        <v>2103</v>
      </c>
      <c r="F17" s="154">
        <f ca="1">+$C$15+$C$16*$F$16-15018.5-$C$5/24</f>
        <v>45668.701812526968</v>
      </c>
      <c r="R17" s="74" t="s">
        <v>68</v>
      </c>
      <c r="S17" s="76">
        <v>1</v>
      </c>
      <c r="AA17" s="108" t="s">
        <v>69</v>
      </c>
      <c r="AB17" s="114">
        <f>AB13^3/AB8^2</f>
        <v>0.10685230849368796</v>
      </c>
      <c r="AE17" s="86"/>
      <c r="AW17" s="74">
        <v>-11000</v>
      </c>
      <c r="AX17" s="74">
        <f t="shared" si="0"/>
        <v>-6.0388023768475213E-3</v>
      </c>
      <c r="AY17" s="74">
        <f t="shared" si="1"/>
        <v>-3.7527676345437799E-2</v>
      </c>
      <c r="AZ17" s="74">
        <f t="shared" si="2"/>
        <v>3.1488873968590278E-2</v>
      </c>
      <c r="BA17" s="74">
        <f t="shared" si="3"/>
        <v>1.0677483175090914</v>
      </c>
      <c r="BB17" s="74">
        <f t="shared" si="4"/>
        <v>0.40910240635425127</v>
      </c>
      <c r="BC17" s="74">
        <f t="shared" si="5"/>
        <v>-1.7465321098414992</v>
      </c>
      <c r="BD17" s="74">
        <f t="shared" si="6"/>
        <v>-1.1932102612101032</v>
      </c>
      <c r="BE17" s="74">
        <f t="shared" si="7"/>
        <v>4.1577265253828806</v>
      </c>
      <c r="BF17" s="74">
        <f t="shared" si="7"/>
        <v>4.1577009042621347</v>
      </c>
      <c r="BG17" s="74">
        <f t="shared" si="7"/>
        <v>4.1575753785180432</v>
      </c>
      <c r="BH17" s="74">
        <f t="shared" si="7"/>
        <v>4.1569607563360513</v>
      </c>
      <c r="BI17" s="74">
        <f t="shared" si="7"/>
        <v>4.1539600707038877</v>
      </c>
      <c r="BJ17" s="74">
        <f t="shared" si="7"/>
        <v>4.1395119928198785</v>
      </c>
      <c r="BK17" s="74">
        <f t="shared" si="7"/>
        <v>4.0740053286782123</v>
      </c>
      <c r="BL17" s="74">
        <f t="shared" si="8"/>
        <v>3.8283231651438125</v>
      </c>
    </row>
    <row r="18" spans="1:64" s="74" customFormat="1" ht="12.95" customHeight="1" x14ac:dyDescent="0.2">
      <c r="A18" s="88" t="s">
        <v>70</v>
      </c>
      <c r="C18" s="115">
        <f ca="1">+C15</f>
        <v>60361.473929639622</v>
      </c>
      <c r="D18" s="147">
        <f ca="1">+C16</f>
        <v>2.7687834004596827</v>
      </c>
      <c r="E18" s="149" t="s">
        <v>2104</v>
      </c>
      <c r="F18" s="155">
        <f ca="1">+($C$15+$C$16*$F$16)-($C$16/2)-15018.5-$C$5/24</f>
        <v>45667.317420826737</v>
      </c>
      <c r="R18" s="74" t="s">
        <v>72</v>
      </c>
      <c r="S18" s="76">
        <v>1</v>
      </c>
      <c r="AA18" s="116" t="s">
        <v>73</v>
      </c>
      <c r="AB18" s="117">
        <f>2*PI()/(AB8*365.2422)*AD2</f>
        <v>7.1780916616452888E-4</v>
      </c>
      <c r="AC18" s="118" t="s">
        <v>74</v>
      </c>
      <c r="AD18" s="118"/>
      <c r="AE18" s="119"/>
      <c r="AW18" s="74">
        <v>-10800</v>
      </c>
      <c r="AX18" s="74">
        <f t="shared" si="0"/>
        <v>-5.1716172301381723E-3</v>
      </c>
      <c r="AY18" s="74">
        <f t="shared" si="1"/>
        <v>-3.0698302827381507E-2</v>
      </c>
      <c r="AZ18" s="74">
        <f t="shared" si="2"/>
        <v>2.5526685597243335E-2</v>
      </c>
      <c r="BA18" s="74">
        <f t="shared" si="3"/>
        <v>0.99280875804854596</v>
      </c>
      <c r="BB18" s="74">
        <f t="shared" si="4"/>
        <v>0.22522645815234024</v>
      </c>
      <c r="BC18" s="74">
        <f t="shared" si="5"/>
        <v>-1.5522374015556195</v>
      </c>
      <c r="BD18" s="74">
        <f t="shared" si="6"/>
        <v>-0.98161118526600244</v>
      </c>
      <c r="BE18" s="74">
        <f t="shared" ref="BE18:BK33" si="10">$BL18+$AB$7*SIN(BF18)</f>
        <v>4.3316373499095118</v>
      </c>
      <c r="BF18" s="74">
        <f t="shared" si="10"/>
        <v>4.3316330134937147</v>
      </c>
      <c r="BG18" s="74">
        <f t="shared" si="10"/>
        <v>4.3316029016958719</v>
      </c>
      <c r="BH18" s="74">
        <f t="shared" si="10"/>
        <v>4.3313938697065852</v>
      </c>
      <c r="BI18" s="74">
        <f t="shared" si="10"/>
        <v>4.3299457937395669</v>
      </c>
      <c r="BJ18" s="74">
        <f t="shared" si="10"/>
        <v>4.3200537302112183</v>
      </c>
      <c r="BK18" s="74">
        <f t="shared" si="10"/>
        <v>4.2579126788062407</v>
      </c>
      <c r="BL18" s="74">
        <f t="shared" si="8"/>
        <v>3.9718849983767184</v>
      </c>
    </row>
    <row r="19" spans="1:64" s="74" customFormat="1" ht="12.95" customHeight="1" x14ac:dyDescent="0.2">
      <c r="E19" s="99"/>
      <c r="F19" s="120"/>
      <c r="S19" s="76"/>
      <c r="AA19" s="121"/>
      <c r="AC19" s="121"/>
      <c r="AW19" s="74">
        <v>-10600</v>
      </c>
      <c r="AX19" s="74">
        <f t="shared" si="0"/>
        <v>-4.852132411051497E-3</v>
      </c>
      <c r="AY19" s="74">
        <f t="shared" si="1"/>
        <v>-2.4124638409766141E-2</v>
      </c>
      <c r="AZ19" s="74">
        <f t="shared" si="2"/>
        <v>1.9272505998714645E-2</v>
      </c>
      <c r="BA19" s="74">
        <f t="shared" si="3"/>
        <v>0.92783469062944957</v>
      </c>
      <c r="BB19" s="74">
        <f t="shared" si="4"/>
        <v>5.8376331084894761E-2</v>
      </c>
      <c r="BC19" s="74">
        <f t="shared" si="5"/>
        <v>-1.38347147931451</v>
      </c>
      <c r="BD19" s="74">
        <f t="shared" si="6"/>
        <v>-0.82825838482282821</v>
      </c>
      <c r="BE19" s="74">
        <f t="shared" si="10"/>
        <v>4.4937233202484466</v>
      </c>
      <c r="BF19" s="74">
        <f t="shared" si="10"/>
        <v>4.4937230659516256</v>
      </c>
      <c r="BG19" s="74">
        <f t="shared" si="10"/>
        <v>4.4937200407985358</v>
      </c>
      <c r="BH19" s="74">
        <f t="shared" si="10"/>
        <v>4.4936840562825369</v>
      </c>
      <c r="BI19" s="74">
        <f t="shared" si="10"/>
        <v>4.4932564626077358</v>
      </c>
      <c r="BJ19" s="74">
        <f t="shared" si="10"/>
        <v>4.4882369131936777</v>
      </c>
      <c r="BK19" s="74">
        <f t="shared" si="10"/>
        <v>4.4359351162134315</v>
      </c>
      <c r="BL19" s="74">
        <f t="shared" si="8"/>
        <v>4.1154468316096242</v>
      </c>
    </row>
    <row r="20" spans="1:64" s="74" customFormat="1" ht="12.95" customHeight="1" x14ac:dyDescent="0.2">
      <c r="A20" s="103" t="s">
        <v>75</v>
      </c>
      <c r="B20" s="103" t="s">
        <v>76</v>
      </c>
      <c r="C20" s="103" t="s">
        <v>77</v>
      </c>
      <c r="D20" s="103" t="s">
        <v>78</v>
      </c>
      <c r="E20" s="103" t="s">
        <v>79</v>
      </c>
      <c r="F20" s="103" t="s">
        <v>4</v>
      </c>
      <c r="G20" s="103" t="s">
        <v>80</v>
      </c>
      <c r="H20" s="122" t="s">
        <v>59</v>
      </c>
      <c r="I20" s="122" t="s">
        <v>64</v>
      </c>
      <c r="J20" s="122" t="s">
        <v>68</v>
      </c>
      <c r="K20" s="122" t="s">
        <v>72</v>
      </c>
      <c r="L20" s="122" t="s">
        <v>81</v>
      </c>
      <c r="M20" s="122" t="s">
        <v>82</v>
      </c>
      <c r="N20" s="122" t="s">
        <v>83</v>
      </c>
      <c r="O20" s="122" t="s">
        <v>84</v>
      </c>
      <c r="P20" s="122" t="s">
        <v>85</v>
      </c>
      <c r="Q20" s="103" t="s">
        <v>86</v>
      </c>
      <c r="S20" s="123" t="s">
        <v>87</v>
      </c>
      <c r="U20" s="124" t="s">
        <v>88</v>
      </c>
      <c r="Z20" s="103" t="s">
        <v>4</v>
      </c>
      <c r="AA20" s="122" t="s">
        <v>89</v>
      </c>
      <c r="AB20" s="122" t="s">
        <v>90</v>
      </c>
      <c r="AC20" s="122" t="s">
        <v>91</v>
      </c>
      <c r="AD20" s="122" t="s">
        <v>92</v>
      </c>
      <c r="AE20" s="122" t="s">
        <v>93</v>
      </c>
      <c r="AF20" s="122" t="s">
        <v>94</v>
      </c>
      <c r="AG20" s="125"/>
      <c r="AH20" s="122" t="s">
        <v>7</v>
      </c>
      <c r="AI20" s="122" t="s">
        <v>8</v>
      </c>
      <c r="AJ20" s="122" t="s">
        <v>9</v>
      </c>
      <c r="AK20" s="122" t="s">
        <v>95</v>
      </c>
      <c r="AL20" s="122" t="s">
        <v>10</v>
      </c>
      <c r="AM20" s="122" t="s">
        <v>11</v>
      </c>
      <c r="AN20" s="103" t="s">
        <v>12</v>
      </c>
      <c r="AO20" s="103" t="s">
        <v>13</v>
      </c>
      <c r="AP20" s="103" t="s">
        <v>14</v>
      </c>
      <c r="AQ20" s="103" t="s">
        <v>15</v>
      </c>
      <c r="AR20" s="103" t="s">
        <v>16</v>
      </c>
      <c r="AS20" s="103" t="s">
        <v>17</v>
      </c>
      <c r="AT20" s="103" t="s">
        <v>18</v>
      </c>
      <c r="AU20" s="103" t="s">
        <v>19</v>
      </c>
      <c r="AV20" s="126"/>
      <c r="AW20" s="74">
        <v>-10400</v>
      </c>
      <c r="AX20" s="74">
        <f t="shared" si="0"/>
        <v>-4.8583656293762212E-3</v>
      </c>
      <c r="AY20" s="74">
        <f t="shared" si="1"/>
        <v>-1.780668309259148E-2</v>
      </c>
      <c r="AZ20" s="74">
        <f t="shared" si="2"/>
        <v>1.2948317463215259E-2</v>
      </c>
      <c r="BA20" s="74">
        <f t="shared" si="3"/>
        <v>0.87238537810714945</v>
      </c>
      <c r="BB20" s="74">
        <f t="shared" si="4"/>
        <v>-8.9733142756071929E-2</v>
      </c>
      <c r="BC20" s="74">
        <f t="shared" si="5"/>
        <v>-1.2352079378808996</v>
      </c>
      <c r="BD20" s="74">
        <f t="shared" si="6"/>
        <v>-0.71029796980861259</v>
      </c>
      <c r="BE20" s="74">
        <f t="shared" si="10"/>
        <v>4.6456498313831336</v>
      </c>
      <c r="BF20" s="74">
        <f t="shared" si="10"/>
        <v>4.6456498308248531</v>
      </c>
      <c r="BG20" s="74">
        <f t="shared" si="10"/>
        <v>4.6456498092216467</v>
      </c>
      <c r="BH20" s="74">
        <f t="shared" si="10"/>
        <v>4.6456489732700508</v>
      </c>
      <c r="BI20" s="74">
        <f t="shared" si="10"/>
        <v>4.6456166335485314</v>
      </c>
      <c r="BJ20" s="74">
        <f t="shared" si="10"/>
        <v>4.6443773213701691</v>
      </c>
      <c r="BK20" s="74">
        <f t="shared" si="10"/>
        <v>4.6073636268366416</v>
      </c>
      <c r="BL20" s="74">
        <f t="shared" si="8"/>
        <v>4.25900866484253</v>
      </c>
    </row>
    <row r="21" spans="1:64" s="74" customFormat="1" ht="12.95" customHeight="1" x14ac:dyDescent="0.2">
      <c r="A21" s="127" t="s">
        <v>96</v>
      </c>
      <c r="B21" s="128" t="s">
        <v>97</v>
      </c>
      <c r="C21" s="129">
        <v>10608.53</v>
      </c>
      <c r="D21" s="130"/>
      <c r="E21" s="39">
        <f t="shared" ref="E21:E84" si="11">+(C21-C$7)/C$8</f>
        <v>-15680.181914600573</v>
      </c>
      <c r="F21" s="39">
        <f t="shared" ref="F21:F84" si="12">ROUND(2*E21,0)/2</f>
        <v>-15680</v>
      </c>
      <c r="G21" s="39">
        <f t="shared" ref="G21:G26" si="13">+C21-(C$7+F21*C$8)</f>
        <v>-0.50368400000115798</v>
      </c>
      <c r="H21" s="39">
        <f t="shared" ref="H21:H26" si="14">+G21</f>
        <v>-0.50368400000115798</v>
      </c>
      <c r="I21" s="39"/>
      <c r="J21" s="39"/>
      <c r="K21" s="39"/>
      <c r="M21" s="39"/>
      <c r="N21" s="39"/>
      <c r="O21" s="39"/>
      <c r="P21" s="39"/>
      <c r="Q21" s="131" t="s">
        <v>2094</v>
      </c>
      <c r="S21" s="76"/>
      <c r="Z21" s="74">
        <f t="shared" ref="Z21:Z84" si="15">F21</f>
        <v>-15680</v>
      </c>
      <c r="AA21" s="74">
        <f t="shared" ref="AA21:AA84" si="16">AB$3+AB$4*Z21+AB$5*Z21^2+AH21</f>
        <v>-0.3147420085161674</v>
      </c>
      <c r="AB21" s="74">
        <f t="shared" ref="AB21:AB84" si="17">IF(S21&lt;&gt;0,G21-AH21,-9999)</f>
        <v>-9999</v>
      </c>
      <c r="AC21" s="74">
        <f t="shared" ref="AC21:AC84" si="18">+G21-P21</f>
        <v>-0.50368400000115798</v>
      </c>
      <c r="AD21" s="74">
        <f t="shared" ref="AD21:AD84" si="19">IF(S21&lt;&gt;0,G21-AA21,-9999)</f>
        <v>-9999</v>
      </c>
      <c r="AE21" s="74">
        <f t="shared" ref="AE21:AE84" si="20">+(G21-AA21)^2*S21</f>
        <v>0</v>
      </c>
      <c r="AF21" s="74">
        <f t="shared" ref="AF21:AF84" si="21">IF(S21&lt;&gt;0,G21-P21,-9999)</f>
        <v>-9999</v>
      </c>
      <c r="AG21" s="76"/>
      <c r="AH21" s="74">
        <f t="shared" ref="AH21:AH84" si="22">$AB$6*($AB$11/AI21*AJ21+$AB$12)</f>
        <v>-4.4407157854364783E-2</v>
      </c>
      <c r="AI21" s="74">
        <f t="shared" ref="AI21:AI84" si="23">1+$AB$7*COS(AL21)</f>
        <v>0.62243026052577466</v>
      </c>
      <c r="AJ21" s="74">
        <f t="shared" ref="AJ21:AJ84" si="24">SIN(AL21+RADIANS($AB$9))</f>
        <v>-0.99982302130749223</v>
      </c>
      <c r="AK21" s="74">
        <f t="shared" ref="AK21:AK84" si="25">$AB$7*SIN(AL21)</f>
        <v>-8.7179799257833063E-2</v>
      </c>
      <c r="AL21" s="74">
        <f t="shared" ref="AL21:AL84" si="26">2*ATAN(AM21)</f>
        <v>0.22692035259662838</v>
      </c>
      <c r="AM21" s="74">
        <f t="shared" ref="AM21:AM84" si="27">SQRT((1+$AB$7)/(1-$AB$7))*TAN(AN21/2)</f>
        <v>0.11394956205889542</v>
      </c>
      <c r="AN21" s="74">
        <f t="shared" ref="AN21:AT30" si="28">$AU21+$AB$7*SIN(AO21)</f>
        <v>0.33970602597696131</v>
      </c>
      <c r="AO21" s="74">
        <f t="shared" si="28"/>
        <v>0.34011692126248028</v>
      </c>
      <c r="AP21" s="74">
        <f t="shared" si="28"/>
        <v>0.33899234707801829</v>
      </c>
      <c r="AQ21" s="74">
        <f t="shared" si="28"/>
        <v>0.3420712454064066</v>
      </c>
      <c r="AR21" s="74">
        <f t="shared" si="28"/>
        <v>0.33364965029003191</v>
      </c>
      <c r="AS21" s="74">
        <f t="shared" si="28"/>
        <v>0.35674552437913831</v>
      </c>
      <c r="AT21" s="74">
        <f t="shared" si="28"/>
        <v>0.29383487037552303</v>
      </c>
      <c r="AU21" s="74">
        <f t="shared" ref="AU21:AU84" si="29">RADIANS($AB$9)+$AB$18*(F21-AB$15)</f>
        <v>0.46897626749381738</v>
      </c>
      <c r="AW21" s="74">
        <v>-10200</v>
      </c>
      <c r="AX21" s="74">
        <f t="shared" si="0"/>
        <v>-5.0367525240251907E-3</v>
      </c>
      <c r="AY21" s="74">
        <f t="shared" si="1"/>
        <v>-1.1744436875857689E-2</v>
      </c>
      <c r="AZ21" s="74">
        <f t="shared" si="2"/>
        <v>6.7076843518324982E-3</v>
      </c>
      <c r="BA21" s="74">
        <f t="shared" si="3"/>
        <v>0.82538089170894091</v>
      </c>
      <c r="BB21" s="74">
        <f t="shared" si="4"/>
        <v>-0.21991905572082071</v>
      </c>
      <c r="BC21" s="74">
        <f t="shared" si="5"/>
        <v>-1.1033304474689447</v>
      </c>
      <c r="BD21" s="74">
        <f t="shared" si="6"/>
        <v>-0.61539873500603148</v>
      </c>
      <c r="BE21" s="74">
        <f t="shared" si="10"/>
        <v>4.7889395087872817</v>
      </c>
      <c r="BF21" s="74">
        <f t="shared" si="10"/>
        <v>4.7889395091497828</v>
      </c>
      <c r="BG21" s="74">
        <f t="shared" si="10"/>
        <v>4.7889394969174477</v>
      </c>
      <c r="BH21" s="74">
        <f t="shared" si="10"/>
        <v>4.7889399096876257</v>
      </c>
      <c r="BI21" s="74">
        <f t="shared" si="10"/>
        <v>4.7889259798670887</v>
      </c>
      <c r="BJ21" s="74">
        <f t="shared" si="10"/>
        <v>4.7893946821065541</v>
      </c>
      <c r="BK21" s="74">
        <f t="shared" si="10"/>
        <v>4.7716248641941039</v>
      </c>
      <c r="BL21" s="74">
        <f t="shared" si="8"/>
        <v>4.4025704980754359</v>
      </c>
    </row>
    <row r="22" spans="1:64" s="74" customFormat="1" ht="12.95" customHeight="1" x14ac:dyDescent="0.2">
      <c r="A22" s="132" t="s">
        <v>98</v>
      </c>
      <c r="B22" s="133" t="s">
        <v>97</v>
      </c>
      <c r="C22" s="134">
        <v>11782.52</v>
      </c>
      <c r="D22" s="16"/>
      <c r="E22" s="39">
        <f t="shared" si="11"/>
        <v>-15256.174159887754</v>
      </c>
      <c r="F22" s="39">
        <f t="shared" si="12"/>
        <v>-15256</v>
      </c>
      <c r="G22" s="39">
        <f t="shared" si="13"/>
        <v>-0.48221280000507249</v>
      </c>
      <c r="H22" s="39">
        <f t="shared" si="14"/>
        <v>-0.48221280000507249</v>
      </c>
      <c r="I22" s="39"/>
      <c r="J22" s="39"/>
      <c r="K22" s="39"/>
      <c r="M22" s="39"/>
      <c r="N22" s="39"/>
      <c r="O22" s="39"/>
      <c r="P22" s="39"/>
      <c r="Q22" s="131" t="s">
        <v>2095</v>
      </c>
      <c r="S22" s="76"/>
      <c r="Z22" s="74">
        <f t="shared" si="15"/>
        <v>-15256</v>
      </c>
      <c r="AA22" s="74">
        <f t="shared" si="16"/>
        <v>-0.28563083900712116</v>
      </c>
      <c r="AB22" s="74">
        <f t="shared" si="17"/>
        <v>-9999</v>
      </c>
      <c r="AC22" s="74">
        <f t="shared" si="18"/>
        <v>-0.48221280000507249</v>
      </c>
      <c r="AD22" s="74">
        <f t="shared" si="19"/>
        <v>-9999</v>
      </c>
      <c r="AE22" s="74">
        <f t="shared" si="20"/>
        <v>0</v>
      </c>
      <c r="AF22" s="74">
        <f t="shared" si="21"/>
        <v>-9999</v>
      </c>
      <c r="AG22" s="76"/>
      <c r="AH22" s="74">
        <f t="shared" si="22"/>
        <v>-4.2155899414223139E-2</v>
      </c>
      <c r="AI22" s="74">
        <f t="shared" si="23"/>
        <v>0.64034326419852383</v>
      </c>
      <c r="AJ22" s="74">
        <f t="shared" si="24"/>
        <v>-0.99080890349589501</v>
      </c>
      <c r="AK22" s="74">
        <f t="shared" si="25"/>
        <v>-0.14424374495241596</v>
      </c>
      <c r="AL22" s="74">
        <f t="shared" si="26"/>
        <v>0.38141939175340817</v>
      </c>
      <c r="AM22" s="74">
        <f t="shared" si="27"/>
        <v>0.19305588348214356</v>
      </c>
      <c r="AN22" s="74">
        <f t="shared" si="28"/>
        <v>0.56556338378416426</v>
      </c>
      <c r="AO22" s="74">
        <f t="shared" si="28"/>
        <v>0.56588109623940563</v>
      </c>
      <c r="AP22" s="74">
        <f t="shared" si="28"/>
        <v>0.56491009006156201</v>
      </c>
      <c r="AQ22" s="74">
        <f t="shared" si="28"/>
        <v>0.56787960519433311</v>
      </c>
      <c r="AR22" s="74">
        <f t="shared" si="28"/>
        <v>0.55881577566914609</v>
      </c>
      <c r="AS22" s="74">
        <f t="shared" si="28"/>
        <v>0.5866482308595693</v>
      </c>
      <c r="AT22" s="74">
        <f t="shared" si="28"/>
        <v>0.5026481241527625</v>
      </c>
      <c r="AU22" s="74">
        <f t="shared" si="29"/>
        <v>0.77332735394757757</v>
      </c>
      <c r="AW22" s="74">
        <v>-10000</v>
      </c>
      <c r="AX22" s="74">
        <f t="shared" si="0"/>
        <v>-5.281603214198417E-3</v>
      </c>
      <c r="AY22" s="74">
        <f t="shared" si="1"/>
        <v>-5.9378997595647132E-3</v>
      </c>
      <c r="AZ22" s="74">
        <f t="shared" si="2"/>
        <v>6.562965453662964E-4</v>
      </c>
      <c r="BA22" s="74">
        <f t="shared" si="3"/>
        <v>0.78562600339145117</v>
      </c>
      <c r="BB22" s="74">
        <f t="shared" si="4"/>
        <v>-0.33394671926467545</v>
      </c>
      <c r="BC22" s="74">
        <f t="shared" si="5"/>
        <v>-0.98457436314073732</v>
      </c>
      <c r="BD22" s="74">
        <f t="shared" si="6"/>
        <v>-0.53632963164150449</v>
      </c>
      <c r="BE22" s="74">
        <f t="shared" si="10"/>
        <v>4.9249175964313219</v>
      </c>
      <c r="BF22" s="74">
        <f t="shared" si="10"/>
        <v>4.9249175830141851</v>
      </c>
      <c r="BG22" s="74">
        <f t="shared" si="10"/>
        <v>4.9249177471640797</v>
      </c>
      <c r="BH22" s="74">
        <f t="shared" si="10"/>
        <v>4.9249157388888269</v>
      </c>
      <c r="BI22" s="74">
        <f t="shared" si="10"/>
        <v>4.9249403076446132</v>
      </c>
      <c r="BJ22" s="74">
        <f t="shared" si="10"/>
        <v>4.9246395469332427</v>
      </c>
      <c r="BK22" s="74">
        <f t="shared" si="10"/>
        <v>4.9282929457752074</v>
      </c>
      <c r="BL22" s="74">
        <f t="shared" si="8"/>
        <v>4.5461323313083417</v>
      </c>
    </row>
    <row r="23" spans="1:64" s="74" customFormat="1" ht="12.95" customHeight="1" x14ac:dyDescent="0.2">
      <c r="A23" s="132" t="s">
        <v>96</v>
      </c>
      <c r="B23" s="133" t="s">
        <v>97</v>
      </c>
      <c r="C23" s="134">
        <v>11799.132</v>
      </c>
      <c r="D23" s="16"/>
      <c r="E23" s="39">
        <f t="shared" si="11"/>
        <v>-15250.174435170091</v>
      </c>
      <c r="F23" s="39">
        <f t="shared" si="12"/>
        <v>-15250</v>
      </c>
      <c r="G23" s="39">
        <f t="shared" si="13"/>
        <v>-0.48297500000444415</v>
      </c>
      <c r="H23" s="39">
        <f t="shared" si="14"/>
        <v>-0.48297500000444415</v>
      </c>
      <c r="I23" s="39"/>
      <c r="J23" s="39"/>
      <c r="K23" s="39"/>
      <c r="M23" s="39"/>
      <c r="N23" s="39"/>
      <c r="O23" s="39"/>
      <c r="P23" s="39"/>
      <c r="Q23" s="131" t="s">
        <v>2096</v>
      </c>
      <c r="S23" s="76"/>
      <c r="Z23" s="74">
        <f t="shared" si="15"/>
        <v>-15250</v>
      </c>
      <c r="AA23" s="74">
        <f t="shared" si="16"/>
        <v>-0.28521060777395446</v>
      </c>
      <c r="AB23" s="74">
        <f t="shared" si="17"/>
        <v>-9999</v>
      </c>
      <c r="AC23" s="74">
        <f t="shared" si="18"/>
        <v>-0.48297500000444415</v>
      </c>
      <c r="AD23" s="74">
        <f t="shared" si="19"/>
        <v>-9999</v>
      </c>
      <c r="AE23" s="74">
        <f t="shared" si="20"/>
        <v>0</v>
      </c>
      <c r="AF23" s="74">
        <f t="shared" si="21"/>
        <v>-9999</v>
      </c>
      <c r="AG23" s="76"/>
      <c r="AH23" s="74">
        <f t="shared" si="22"/>
        <v>-4.2107514643731109E-2</v>
      </c>
      <c r="AI23" s="74">
        <f t="shared" si="23"/>
        <v>0.64066957278720427</v>
      </c>
      <c r="AJ23" s="74">
        <f t="shared" si="24"/>
        <v>-0.99050123460450612</v>
      </c>
      <c r="AK23" s="74">
        <f t="shared" si="25"/>
        <v>-0.14505471258921626</v>
      </c>
      <c r="AL23" s="74">
        <f t="shared" si="26"/>
        <v>0.38367525203744696</v>
      </c>
      <c r="AM23" s="74">
        <f t="shared" si="27"/>
        <v>0.19422610754486122</v>
      </c>
      <c r="AN23" s="74">
        <f t="shared" si="28"/>
        <v>0.56881019925726894</v>
      </c>
      <c r="AO23" s="74">
        <f t="shared" si="28"/>
        <v>0.56912518019528324</v>
      </c>
      <c r="AP23" s="74">
        <f t="shared" si="28"/>
        <v>0.56816052958574736</v>
      </c>
      <c r="AQ23" s="74">
        <f t="shared" si="28"/>
        <v>0.57111672148967885</v>
      </c>
      <c r="AR23" s="74">
        <f t="shared" si="28"/>
        <v>0.56207496071057239</v>
      </c>
      <c r="AS23" s="74">
        <f t="shared" si="28"/>
        <v>0.58989818672701011</v>
      </c>
      <c r="AT23" s="74">
        <f t="shared" si="28"/>
        <v>0.50576322806555951</v>
      </c>
      <c r="AU23" s="74">
        <f t="shared" si="29"/>
        <v>0.7776342089445647</v>
      </c>
      <c r="AW23" s="74">
        <v>-9800</v>
      </c>
      <c r="AX23" s="74">
        <f t="shared" si="0"/>
        <v>-5.5199462692020144E-3</v>
      </c>
      <c r="AY23" s="74">
        <f t="shared" si="1"/>
        <v>-3.8707174371249708E-4</v>
      </c>
      <c r="AZ23" s="74">
        <f t="shared" si="2"/>
        <v>-5.1328745254895173E-3</v>
      </c>
      <c r="BA23" s="74">
        <f t="shared" si="3"/>
        <v>0.75202055428066961</v>
      </c>
      <c r="BB23" s="74">
        <f t="shared" si="4"/>
        <v>-0.43378250999465801</v>
      </c>
      <c r="BC23" s="74">
        <f t="shared" si="5"/>
        <v>-0.8763753438078582</v>
      </c>
      <c r="BD23" s="74">
        <f t="shared" si="6"/>
        <v>-0.4685684100796767</v>
      </c>
      <c r="BE23" s="74">
        <f t="shared" si="10"/>
        <v>5.054713910876119</v>
      </c>
      <c r="BF23" s="74">
        <f t="shared" si="10"/>
        <v>5.0547129430043833</v>
      </c>
      <c r="BG23" s="74">
        <f t="shared" si="10"/>
        <v>5.0547203837340806</v>
      </c>
      <c r="BH23" s="74">
        <f t="shared" si="10"/>
        <v>5.054663177471598</v>
      </c>
      <c r="BI23" s="74">
        <f t="shared" si="10"/>
        <v>5.0551027582320947</v>
      </c>
      <c r="BJ23" s="74">
        <f t="shared" si="10"/>
        <v>5.0517109115684971</v>
      </c>
      <c r="BK23" s="74">
        <f t="shared" si="10"/>
        <v>5.0770982154141162</v>
      </c>
      <c r="BL23" s="74">
        <f t="shared" si="8"/>
        <v>4.6896941645412475</v>
      </c>
    </row>
    <row r="24" spans="1:64" s="74" customFormat="1" ht="12.95" customHeight="1" x14ac:dyDescent="0.2">
      <c r="A24" s="132" t="s">
        <v>96</v>
      </c>
      <c r="B24" s="133" t="s">
        <v>97</v>
      </c>
      <c r="C24" s="134">
        <v>12078.772999999999</v>
      </c>
      <c r="D24" s="16"/>
      <c r="E24" s="39">
        <f t="shared" si="11"/>
        <v>-15149.17702247011</v>
      </c>
      <c r="F24" s="39">
        <f t="shared" si="12"/>
        <v>-15149</v>
      </c>
      <c r="G24" s="39">
        <f t="shared" si="13"/>
        <v>-0.4901387000008981</v>
      </c>
      <c r="H24" s="39">
        <f t="shared" si="14"/>
        <v>-0.4901387000008981</v>
      </c>
      <c r="I24" s="39"/>
      <c r="J24" s="39"/>
      <c r="K24" s="39"/>
      <c r="M24" s="39"/>
      <c r="N24" s="39"/>
      <c r="O24" s="39"/>
      <c r="P24" s="39"/>
      <c r="Q24" s="131" t="s">
        <v>2097</v>
      </c>
      <c r="S24" s="76">
        <f>S$15</f>
        <v>0.5</v>
      </c>
      <c r="Z24" s="74">
        <f t="shared" si="15"/>
        <v>-15149</v>
      </c>
      <c r="AA24" s="74">
        <f t="shared" si="16"/>
        <v>-0.27810059903743772</v>
      </c>
      <c r="AB24" s="74">
        <f t="shared" si="17"/>
        <v>-0.44891632174176838</v>
      </c>
      <c r="AC24" s="74">
        <f t="shared" si="18"/>
        <v>-0.4901387000008981</v>
      </c>
      <c r="AD24" s="74">
        <f t="shared" si="19"/>
        <v>-0.21203810096346037</v>
      </c>
      <c r="AE24" s="74">
        <f t="shared" si="20"/>
        <v>2.2480078130095307E-2</v>
      </c>
      <c r="AF24" s="74">
        <f t="shared" si="21"/>
        <v>-0.4901387000008981</v>
      </c>
      <c r="AG24" s="76"/>
      <c r="AH24" s="74">
        <f t="shared" si="22"/>
        <v>-4.1222378259129701E-2</v>
      </c>
      <c r="AI24" s="74">
        <f t="shared" si="23"/>
        <v>0.64649261492051069</v>
      </c>
      <c r="AJ24" s="74">
        <f t="shared" si="24"/>
        <v>-0.98450389378251335</v>
      </c>
      <c r="AK24" s="74">
        <f t="shared" si="25"/>
        <v>-0.15871910489771571</v>
      </c>
      <c r="AL24" s="74">
        <f t="shared" si="26"/>
        <v>0.42200856931627612</v>
      </c>
      <c r="AM24" s="74">
        <f t="shared" si="27"/>
        <v>0.2141925785333593</v>
      </c>
      <c r="AN24" s="74">
        <f t="shared" si="28"/>
        <v>0.62372309283502436</v>
      </c>
      <c r="AO24" s="74">
        <f t="shared" si="28"/>
        <v>0.62398971895703148</v>
      </c>
      <c r="AP24" s="74">
        <f t="shared" si="28"/>
        <v>0.62314214631969256</v>
      </c>
      <c r="AQ24" s="74">
        <f t="shared" si="28"/>
        <v>0.62583827300563988</v>
      </c>
      <c r="AR24" s="74">
        <f t="shared" si="28"/>
        <v>0.61727991897632883</v>
      </c>
      <c r="AS24" s="74">
        <f t="shared" si="28"/>
        <v>0.64463290753977942</v>
      </c>
      <c r="AT24" s="74">
        <f t="shared" si="28"/>
        <v>0.55897489830156277</v>
      </c>
      <c r="AU24" s="74">
        <f t="shared" si="29"/>
        <v>0.85013293472718221</v>
      </c>
      <c r="AW24" s="74">
        <v>-9600</v>
      </c>
      <c r="AX24" s="74">
        <f t="shared" si="0"/>
        <v>-5.7010097967323432E-3</v>
      </c>
      <c r="AY24" s="74">
        <f t="shared" si="1"/>
        <v>4.9080471716987928E-3</v>
      </c>
      <c r="AZ24" s="74">
        <f t="shared" si="2"/>
        <v>-1.0609056968431136E-2</v>
      </c>
      <c r="BA24" s="74">
        <f t="shared" si="3"/>
        <v>0.72362446178083251</v>
      </c>
      <c r="BB24" s="74">
        <f t="shared" si="4"/>
        <v>-0.52127743458633946</v>
      </c>
      <c r="BC24" s="74">
        <f t="shared" si="5"/>
        <v>-0.77671477494279606</v>
      </c>
      <c r="BD24" s="74">
        <f t="shared" si="6"/>
        <v>-0.40913605061887304</v>
      </c>
      <c r="BE24" s="74">
        <f t="shared" si="10"/>
        <v>5.1792862940851236</v>
      </c>
      <c r="BF24" s="74">
        <f t="shared" si="10"/>
        <v>5.1792787326810341</v>
      </c>
      <c r="BG24" s="74">
        <f t="shared" si="10"/>
        <v>5.1793220825749904</v>
      </c>
      <c r="BH24" s="74">
        <f t="shared" si="10"/>
        <v>5.1790735049409484</v>
      </c>
      <c r="BI24" s="74">
        <f t="shared" si="10"/>
        <v>5.1804972430456404</v>
      </c>
      <c r="BJ24" s="74">
        <f t="shared" si="10"/>
        <v>5.1722874644537349</v>
      </c>
      <c r="BK24" s="74">
        <f t="shared" si="10"/>
        <v>5.2179327913647011</v>
      </c>
      <c r="BL24" s="74">
        <f t="shared" si="8"/>
        <v>4.8332559977741534</v>
      </c>
    </row>
    <row r="25" spans="1:64" s="74" customFormat="1" ht="12.95" customHeight="1" x14ac:dyDescent="0.2">
      <c r="A25" s="132" t="s">
        <v>96</v>
      </c>
      <c r="B25" s="133" t="s">
        <v>97</v>
      </c>
      <c r="C25" s="134">
        <v>13562.851000000001</v>
      </c>
      <c r="D25" s="135"/>
      <c r="E25" s="39">
        <f t="shared" si="11"/>
        <v>-14613.175369475885</v>
      </c>
      <c r="F25" s="39">
        <f t="shared" si="12"/>
        <v>-14613</v>
      </c>
      <c r="G25" s="39">
        <f t="shared" si="13"/>
        <v>-0.48556190000272181</v>
      </c>
      <c r="H25" s="39">
        <f t="shared" si="14"/>
        <v>-0.48556190000272181</v>
      </c>
      <c r="I25" s="39"/>
      <c r="J25" s="39"/>
      <c r="K25" s="39"/>
      <c r="M25" s="39"/>
      <c r="N25" s="39"/>
      <c r="O25" s="39"/>
      <c r="P25" s="39"/>
      <c r="Q25" s="131" t="s">
        <v>2098</v>
      </c>
      <c r="S25" s="76">
        <f>S$15</f>
        <v>0.5</v>
      </c>
      <c r="Z25" s="74">
        <f t="shared" si="15"/>
        <v>-14613</v>
      </c>
      <c r="AA25" s="74">
        <f t="shared" si="16"/>
        <v>-0.23916949755052797</v>
      </c>
      <c r="AB25" s="74">
        <f t="shared" si="17"/>
        <v>-0.45132699795545483</v>
      </c>
      <c r="AC25" s="74">
        <f t="shared" si="18"/>
        <v>-0.48556190000272181</v>
      </c>
      <c r="AD25" s="74">
        <f t="shared" si="19"/>
        <v>-0.24639240245219385</v>
      </c>
      <c r="AE25" s="74">
        <f t="shared" si="20"/>
        <v>3.0354607993081931E-2</v>
      </c>
      <c r="AF25" s="74">
        <f t="shared" si="21"/>
        <v>-0.48556190000272181</v>
      </c>
      <c r="AG25" s="76"/>
      <c r="AH25" s="74">
        <f t="shared" si="22"/>
        <v>-3.4234902047266993E-2</v>
      </c>
      <c r="AI25" s="74">
        <f t="shared" si="23"/>
        <v>0.68918310864518539</v>
      </c>
      <c r="AJ25" s="74">
        <f t="shared" si="24"/>
        <v>-0.92328174404099406</v>
      </c>
      <c r="AK25" s="74">
        <f t="shared" si="25"/>
        <v>-0.23141323560634941</v>
      </c>
      <c r="AL25" s="74">
        <f t="shared" si="26"/>
        <v>0.6399926297055577</v>
      </c>
      <c r="AM25" s="74">
        <f t="shared" si="27"/>
        <v>0.33138531538305421</v>
      </c>
      <c r="AN25" s="74">
        <f t="shared" si="28"/>
        <v>0.92532321033790865</v>
      </c>
      <c r="AO25" s="74">
        <f t="shared" si="28"/>
        <v>0.92537239284779749</v>
      </c>
      <c r="AP25" s="74">
        <f t="shared" si="28"/>
        <v>0.92516142736930651</v>
      </c>
      <c r="AQ25" s="74">
        <f t="shared" si="28"/>
        <v>0.92606676877566263</v>
      </c>
      <c r="AR25" s="74">
        <f t="shared" si="28"/>
        <v>0.92218921867030978</v>
      </c>
      <c r="AS25" s="74">
        <f t="shared" si="28"/>
        <v>0.93893999235682957</v>
      </c>
      <c r="AT25" s="74">
        <f t="shared" si="28"/>
        <v>0.86903309257635297</v>
      </c>
      <c r="AU25" s="74">
        <f t="shared" si="29"/>
        <v>1.23487864779137</v>
      </c>
      <c r="AW25" s="74">
        <v>-9400</v>
      </c>
      <c r="AX25" s="74">
        <f t="shared" si="0"/>
        <v>-5.7890789765149726E-3</v>
      </c>
      <c r="AY25" s="74">
        <f t="shared" si="1"/>
        <v>9.947456986669323E-3</v>
      </c>
      <c r="AZ25" s="74">
        <f t="shared" si="2"/>
        <v>-1.5736535963184296E-2</v>
      </c>
      <c r="BA25" s="74">
        <f t="shared" si="3"/>
        <v>0.69966213063280502</v>
      </c>
      <c r="BB25" s="74">
        <f t="shared" si="4"/>
        <v>-0.59805507310133998</v>
      </c>
      <c r="BC25" s="74">
        <f t="shared" si="5"/>
        <v>-0.68398978130781718</v>
      </c>
      <c r="BD25" s="74">
        <f t="shared" si="6"/>
        <v>-0.35598297689544744</v>
      </c>
      <c r="BE25" s="74">
        <f t="shared" si="10"/>
        <v>5.2994492244707656</v>
      </c>
      <c r="BF25" s="74">
        <f t="shared" si="10"/>
        <v>5.2994198995331478</v>
      </c>
      <c r="BG25" s="74">
        <f t="shared" si="10"/>
        <v>5.2995565124746129</v>
      </c>
      <c r="BH25" s="74">
        <f t="shared" si="10"/>
        <v>5.2989198491464675</v>
      </c>
      <c r="BI25" s="74">
        <f t="shared" si="10"/>
        <v>5.3018817441767832</v>
      </c>
      <c r="BJ25" s="74">
        <f t="shared" si="10"/>
        <v>5.2879881491336986</v>
      </c>
      <c r="BK25" s="74">
        <f t="shared" si="10"/>
        <v>5.3508527859271755</v>
      </c>
      <c r="BL25" s="74">
        <f t="shared" si="8"/>
        <v>4.9768178310070592</v>
      </c>
    </row>
    <row r="26" spans="1:64" s="74" customFormat="1" ht="12.95" customHeight="1" x14ac:dyDescent="0.2">
      <c r="A26" s="132" t="s">
        <v>96</v>
      </c>
      <c r="B26" s="133" t="s">
        <v>97</v>
      </c>
      <c r="C26" s="134">
        <v>14789.464</v>
      </c>
      <c r="D26" s="135"/>
      <c r="E26" s="39">
        <f t="shared" si="11"/>
        <v>-14170.161865075033</v>
      </c>
      <c r="F26" s="39">
        <f t="shared" si="12"/>
        <v>-14170</v>
      </c>
      <c r="G26" s="39">
        <f t="shared" si="13"/>
        <v>-0.44817100000364007</v>
      </c>
      <c r="H26" s="39">
        <f t="shared" si="14"/>
        <v>-0.44817100000364007</v>
      </c>
      <c r="I26" s="39"/>
      <c r="J26" s="39"/>
      <c r="K26" s="39"/>
      <c r="M26" s="39"/>
      <c r="N26" s="39"/>
      <c r="O26" s="39"/>
      <c r="P26" s="39"/>
      <c r="Q26" s="131" t="s">
        <v>2099</v>
      </c>
      <c r="S26" s="76">
        <f>S$15</f>
        <v>0.5</v>
      </c>
      <c r="Z26" s="74">
        <f t="shared" si="15"/>
        <v>-14170</v>
      </c>
      <c r="AA26" s="74">
        <f t="shared" si="16"/>
        <v>-0.20534779034858808</v>
      </c>
      <c r="AB26" s="74">
        <f t="shared" si="17"/>
        <v>-0.42274289062542347</v>
      </c>
      <c r="AC26" s="74">
        <f t="shared" si="18"/>
        <v>-0.44817100000364007</v>
      </c>
      <c r="AD26" s="74">
        <f t="shared" si="19"/>
        <v>-0.242823209655052</v>
      </c>
      <c r="AE26" s="74">
        <f t="shared" si="20"/>
        <v>2.9481555573590668E-2</v>
      </c>
      <c r="AF26" s="74">
        <f t="shared" si="21"/>
        <v>-0.44817100000364007</v>
      </c>
      <c r="AG26" s="76"/>
      <c r="AH26" s="74">
        <f t="shared" si="22"/>
        <v>-2.5428109378216612E-2</v>
      </c>
      <c r="AI26" s="74">
        <f t="shared" si="23"/>
        <v>0.74349357039185737</v>
      </c>
      <c r="AJ26" s="74">
        <f t="shared" si="24"/>
        <v>-0.82440250828497552</v>
      </c>
      <c r="AK26" s="74">
        <f t="shared" si="25"/>
        <v>-0.2904542599704012</v>
      </c>
      <c r="AL26" s="74">
        <f t="shared" si="26"/>
        <v>0.84738495679785542</v>
      </c>
      <c r="AM26" s="74">
        <f t="shared" si="27"/>
        <v>0.4510087399828272</v>
      </c>
      <c r="AN26" s="74">
        <f t="shared" si="28"/>
        <v>1.1927295288660649</v>
      </c>
      <c r="AO26" s="74">
        <f t="shared" si="28"/>
        <v>1.1927314528492778</v>
      </c>
      <c r="AP26" s="74">
        <f t="shared" si="28"/>
        <v>1.1927180020785819</v>
      </c>
      <c r="AQ26" s="74">
        <f t="shared" si="28"/>
        <v>1.1928120473849215</v>
      </c>
      <c r="AR26" s="74">
        <f t="shared" si="28"/>
        <v>1.1921549657127224</v>
      </c>
      <c r="AS26" s="74">
        <f t="shared" si="28"/>
        <v>1.1967688849793059</v>
      </c>
      <c r="AT26" s="74">
        <f t="shared" si="28"/>
        <v>1.1654265432528099</v>
      </c>
      <c r="AU26" s="74">
        <f t="shared" si="29"/>
        <v>1.5528681084022562</v>
      </c>
      <c r="AW26" s="74">
        <v>-9200</v>
      </c>
      <c r="AX26" s="74">
        <f t="shared" si="0"/>
        <v>-5.7586141530053293E-3</v>
      </c>
      <c r="AY26" s="74">
        <f t="shared" si="1"/>
        <v>1.4731157701198982E-2</v>
      </c>
      <c r="AZ26" s="74">
        <f t="shared" si="2"/>
        <v>-2.0489771854204312E-2</v>
      </c>
      <c r="BA26" s="74">
        <f t="shared" si="3"/>
        <v>0.67950523046993583</v>
      </c>
      <c r="BB26" s="74">
        <f t="shared" si="4"/>
        <v>-0.66548959731190005</v>
      </c>
      <c r="BC26" s="74">
        <f t="shared" si="5"/>
        <v>-0.59691237646507644</v>
      </c>
      <c r="BD26" s="74">
        <f t="shared" si="6"/>
        <v>-0.30764551824596659</v>
      </c>
      <c r="BE26" s="74">
        <f t="shared" si="10"/>
        <v>5.4158998626400203</v>
      </c>
      <c r="BF26" s="74">
        <f t="shared" si="10"/>
        <v>5.4158233276372156</v>
      </c>
      <c r="BG26" s="74">
        <f t="shared" si="10"/>
        <v>5.4161286148861567</v>
      </c>
      <c r="BH26" s="74">
        <f t="shared" si="10"/>
        <v>5.4149102115987127</v>
      </c>
      <c r="BI26" s="74">
        <f t="shared" si="10"/>
        <v>5.4197624783425109</v>
      </c>
      <c r="BJ26" s="74">
        <f t="shared" si="10"/>
        <v>5.4002699003305343</v>
      </c>
      <c r="BK26" s="74">
        <f t="shared" si="10"/>
        <v>5.4760771509584734</v>
      </c>
      <c r="BL26" s="74">
        <f t="shared" si="8"/>
        <v>5.120379664239965</v>
      </c>
    </row>
    <row r="27" spans="1:64" s="74" customFormat="1" ht="12.95" customHeight="1" x14ac:dyDescent="0.2">
      <c r="A27" s="132" t="s">
        <v>98</v>
      </c>
      <c r="B27" s="133" t="s">
        <v>97</v>
      </c>
      <c r="C27" s="134">
        <v>15005.468000000001</v>
      </c>
      <c r="D27" s="135"/>
      <c r="E27" s="39">
        <f t="shared" si="11"/>
        <v>-14092.148107675917</v>
      </c>
      <c r="F27" s="39">
        <f t="shared" si="12"/>
        <v>-14092</v>
      </c>
      <c r="H27" s="39"/>
      <c r="I27" s="39"/>
      <c r="J27" s="39"/>
      <c r="K27" s="39"/>
      <c r="M27" s="39"/>
      <c r="N27" s="39"/>
      <c r="O27" s="39"/>
      <c r="P27" s="39"/>
      <c r="Q27" s="131" t="s">
        <v>2100</v>
      </c>
      <c r="S27" s="76"/>
      <c r="U27" s="39">
        <f>+C27-(C$7+F27*C$8)</f>
        <v>-0.41007959999842569</v>
      </c>
      <c r="Z27" s="74">
        <f t="shared" si="15"/>
        <v>-14092</v>
      </c>
      <c r="AA27" s="74">
        <f t="shared" si="16"/>
        <v>-0.19922867751382151</v>
      </c>
      <c r="AB27" s="74">
        <f t="shared" si="17"/>
        <v>-9999</v>
      </c>
      <c r="AC27" s="74">
        <f t="shared" si="18"/>
        <v>0</v>
      </c>
      <c r="AD27" s="74">
        <f t="shared" si="19"/>
        <v>-9999</v>
      </c>
      <c r="AE27" s="74">
        <f t="shared" si="20"/>
        <v>0</v>
      </c>
      <c r="AF27" s="74">
        <f t="shared" si="21"/>
        <v>-9999</v>
      </c>
      <c r="AG27" s="76"/>
      <c r="AH27" s="74">
        <f t="shared" si="22"/>
        <v>-2.3583534617364354E-2</v>
      </c>
      <c r="AI27" s="74">
        <f t="shared" si="23"/>
        <v>0.75535338312492417</v>
      </c>
      <c r="AJ27" s="74">
        <f t="shared" si="24"/>
        <v>-0.80103014556716579</v>
      </c>
      <c r="AK27" s="74">
        <f t="shared" si="25"/>
        <v>-0.30051166103306254</v>
      </c>
      <c r="AL27" s="74">
        <f t="shared" si="26"/>
        <v>0.88751661425504391</v>
      </c>
      <c r="AM27" s="74">
        <f t="shared" si="27"/>
        <v>0.4753799638052803</v>
      </c>
      <c r="AN27" s="74">
        <f t="shared" si="28"/>
        <v>1.2420988485299902</v>
      </c>
      <c r="AO27" s="74">
        <f t="shared" si="28"/>
        <v>1.2420995723432529</v>
      </c>
      <c r="AP27" s="74">
        <f t="shared" si="28"/>
        <v>1.2420937860546106</v>
      </c>
      <c r="AQ27" s="74">
        <f t="shared" si="28"/>
        <v>1.2421400453933336</v>
      </c>
      <c r="AR27" s="74">
        <f t="shared" si="28"/>
        <v>1.2417703935309707</v>
      </c>
      <c r="AS27" s="74">
        <f t="shared" si="28"/>
        <v>1.24473550969348</v>
      </c>
      <c r="AT27" s="74">
        <f t="shared" si="28"/>
        <v>1.2216340252631888</v>
      </c>
      <c r="AU27" s="74">
        <f t="shared" si="29"/>
        <v>1.6088572233630893</v>
      </c>
      <c r="AW27" s="74">
        <v>-9000</v>
      </c>
      <c r="AX27" s="74">
        <f t="shared" si="0"/>
        <v>-5.5908680265108271E-3</v>
      </c>
      <c r="AY27" s="74">
        <f t="shared" si="1"/>
        <v>1.9259149315287882E-2</v>
      </c>
      <c r="AZ27" s="74">
        <f t="shared" si="2"/>
        <v>-2.4850017341798709E-2</v>
      </c>
      <c r="BA27" s="74">
        <f t="shared" si="3"/>
        <v>0.66265023348929342</v>
      </c>
      <c r="BB27" s="74">
        <f t="shared" si="4"/>
        <v>-0.72472007916668346</v>
      </c>
      <c r="BC27" s="74">
        <f t="shared" si="5"/>
        <v>-0.51443387963767251</v>
      </c>
      <c r="BD27" s="74">
        <f t="shared" si="6"/>
        <v>-0.26304372839095902</v>
      </c>
      <c r="BE27" s="74">
        <f t="shared" si="10"/>
        <v>5.5292391064830131</v>
      </c>
      <c r="BF27" s="74">
        <f t="shared" si="10"/>
        <v>5.5290863214376929</v>
      </c>
      <c r="BG27" s="74">
        <f t="shared" si="10"/>
        <v>5.5296271172895857</v>
      </c>
      <c r="BH27" s="74">
        <f t="shared" si="10"/>
        <v>5.5277116870815615</v>
      </c>
      <c r="BI27" s="74">
        <f t="shared" si="10"/>
        <v>5.5344804881024317</v>
      </c>
      <c r="BJ27" s="74">
        <f t="shared" si="10"/>
        <v>5.5103635702151745</v>
      </c>
      <c r="BK27" s="74">
        <f t="shared" si="10"/>
        <v>5.5939831730195513</v>
      </c>
      <c r="BL27" s="74">
        <f t="shared" si="8"/>
        <v>5.2639414974728709</v>
      </c>
    </row>
    <row r="28" spans="1:64" x14ac:dyDescent="0.2">
      <c r="A28" s="5" t="s">
        <v>96</v>
      </c>
      <c r="B28" s="6" t="s">
        <v>97</v>
      </c>
      <c r="C28" s="7">
        <v>15509.379000000001</v>
      </c>
      <c r="D28" s="9"/>
      <c r="E28" s="4">
        <f t="shared" si="11"/>
        <v>-13910.151521942571</v>
      </c>
      <c r="F28" s="4">
        <f t="shared" si="12"/>
        <v>-13910</v>
      </c>
      <c r="G28" s="4">
        <f t="shared" ref="G28:G34" si="30">+C28-(C$7+F28*C$8)</f>
        <v>-0.41953300000022864</v>
      </c>
      <c r="H28" s="4">
        <f t="shared" ref="H28:H34" si="31">+G28</f>
        <v>-0.41953300000022864</v>
      </c>
      <c r="I28" s="4"/>
      <c r="J28" s="4"/>
      <c r="K28" s="4"/>
      <c r="M28" s="4"/>
      <c r="N28" s="4"/>
      <c r="O28" s="4"/>
      <c r="P28" s="4"/>
      <c r="Q28" s="66">
        <f t="shared" ref="Q28:Q84" si="32">+C28-15018.5</f>
        <v>490.87900000000081</v>
      </c>
      <c r="S28" s="2">
        <f t="shared" ref="S28:S34" si="33">S$15</f>
        <v>0.5</v>
      </c>
      <c r="Z28" s="1">
        <f t="shared" si="15"/>
        <v>-13910</v>
      </c>
      <c r="AA28" s="1">
        <f t="shared" si="16"/>
        <v>-0.18475566541613656</v>
      </c>
      <c r="AB28" s="1">
        <f t="shared" si="17"/>
        <v>-0.4005998072409932</v>
      </c>
      <c r="AC28" s="1">
        <f t="shared" si="18"/>
        <v>-0.41953300000022864</v>
      </c>
      <c r="AD28" s="1">
        <f t="shared" si="19"/>
        <v>-0.23477733458409208</v>
      </c>
      <c r="AE28" s="1">
        <f t="shared" si="20"/>
        <v>2.7560198417205362E-2</v>
      </c>
      <c r="AF28" s="1">
        <f t="shared" si="21"/>
        <v>-0.41953300000022864</v>
      </c>
      <c r="AG28" s="2"/>
      <c r="AH28" s="1">
        <f t="shared" si="22"/>
        <v>-1.8933192759235457E-2</v>
      </c>
      <c r="AI28" s="1">
        <f t="shared" si="23"/>
        <v>0.78624881652723722</v>
      </c>
      <c r="AJ28" s="1">
        <f t="shared" si="24"/>
        <v>-0.73795040426333069</v>
      </c>
      <c r="AK28" s="1">
        <f t="shared" si="25"/>
        <v>-0.32321766215549508</v>
      </c>
      <c r="AL28" s="1">
        <f t="shared" si="26"/>
        <v>0.98650250918973081</v>
      </c>
      <c r="AM28" s="1">
        <f t="shared" si="27"/>
        <v>0.53757166235453213</v>
      </c>
      <c r="AN28" s="1">
        <f t="shared" si="28"/>
        <v>1.3605293368458926</v>
      </c>
      <c r="AO28" s="1">
        <f t="shared" si="28"/>
        <v>1.3605293482687117</v>
      </c>
      <c r="AP28" s="1">
        <f t="shared" si="28"/>
        <v>1.360529207037402</v>
      </c>
      <c r="AQ28" s="1">
        <f t="shared" si="28"/>
        <v>1.3605309532226213</v>
      </c>
      <c r="AR28" s="1">
        <f t="shared" si="28"/>
        <v>1.3605093643760462</v>
      </c>
      <c r="AS28" s="1">
        <f t="shared" si="28"/>
        <v>1.3607764302516658</v>
      </c>
      <c r="AT28" s="1">
        <f t="shared" si="28"/>
        <v>1.3574958474938104</v>
      </c>
      <c r="AU28" s="1">
        <f t="shared" si="29"/>
        <v>1.7394984916050338</v>
      </c>
      <c r="AW28" s="1">
        <v>-8800</v>
      </c>
      <c r="AX28" s="1">
        <f t="shared" si="0"/>
        <v>-5.2715570322351656E-3</v>
      </c>
      <c r="AY28" s="1">
        <f t="shared" si="1"/>
        <v>2.3531431828935884E-2</v>
      </c>
      <c r="AZ28" s="1">
        <f t="shared" si="2"/>
        <v>-2.8802988861171049E-2</v>
      </c>
      <c r="BA28" s="1">
        <f t="shared" si="3"/>
        <v>0.64869686865928644</v>
      </c>
      <c r="BB28" s="1">
        <f t="shared" si="4"/>
        <v>-0.77667731689663411</v>
      </c>
      <c r="BC28" s="1">
        <f t="shared" si="5"/>
        <v>-0.4356883645454927</v>
      </c>
      <c r="BD28" s="1">
        <f t="shared" si="6"/>
        <v>-0.22135688795724726</v>
      </c>
      <c r="BE28" s="1">
        <f t="shared" si="10"/>
        <v>5.6399884832010327</v>
      </c>
      <c r="BF28" s="1">
        <f t="shared" si="10"/>
        <v>5.6397395230024951</v>
      </c>
      <c r="BG28" s="1">
        <f t="shared" si="10"/>
        <v>5.6405423375620272</v>
      </c>
      <c r="BH28" s="1">
        <f t="shared" si="10"/>
        <v>5.6379517885486443</v>
      </c>
      <c r="BI28" s="1">
        <f t="shared" si="10"/>
        <v>5.6462931108274983</v>
      </c>
      <c r="BJ28" s="1">
        <f t="shared" si="10"/>
        <v>5.6192441256542756</v>
      </c>
      <c r="BK28" s="1">
        <f t="shared" si="10"/>
        <v>5.7050987108452755</v>
      </c>
      <c r="BL28" s="1">
        <f t="shared" si="8"/>
        <v>5.4075033307057758</v>
      </c>
    </row>
    <row r="29" spans="1:64" x14ac:dyDescent="0.2">
      <c r="A29" s="5" t="s">
        <v>98</v>
      </c>
      <c r="B29" s="6" t="s">
        <v>97</v>
      </c>
      <c r="C29" s="7">
        <v>16029.915999999999</v>
      </c>
      <c r="D29" s="9"/>
      <c r="E29" s="4">
        <f t="shared" si="11"/>
        <v>-13722.150155137959</v>
      </c>
      <c r="F29" s="4">
        <f t="shared" si="12"/>
        <v>-13722</v>
      </c>
      <c r="G29" s="4">
        <f t="shared" si="30"/>
        <v>-0.41574860000218905</v>
      </c>
      <c r="H29" s="4">
        <f t="shared" si="31"/>
        <v>-0.41574860000218905</v>
      </c>
      <c r="I29" s="4"/>
      <c r="J29" s="4"/>
      <c r="K29" s="4"/>
      <c r="M29" s="4"/>
      <c r="N29" s="4"/>
      <c r="O29" s="4"/>
      <c r="P29" s="4"/>
      <c r="Q29" s="66">
        <f t="shared" si="32"/>
        <v>1011.4159999999993</v>
      </c>
      <c r="S29" s="2">
        <f t="shared" si="33"/>
        <v>0.5</v>
      </c>
      <c r="Z29" s="1">
        <f t="shared" si="15"/>
        <v>-13722</v>
      </c>
      <c r="AA29" s="1">
        <f t="shared" si="16"/>
        <v>-0.16952059987022355</v>
      </c>
      <c r="AB29" s="1">
        <f t="shared" si="17"/>
        <v>-0.40212631731853204</v>
      </c>
      <c r="AC29" s="1">
        <f t="shared" si="18"/>
        <v>-0.41574860000218905</v>
      </c>
      <c r="AD29" s="1">
        <f t="shared" si="19"/>
        <v>-0.2462280001319655</v>
      </c>
      <c r="AE29" s="1">
        <f t="shared" si="20"/>
        <v>3.0314114024493601E-2</v>
      </c>
      <c r="AF29" s="1">
        <f t="shared" si="21"/>
        <v>-0.41574860000218905</v>
      </c>
      <c r="AG29" s="2"/>
      <c r="AH29" s="1">
        <f t="shared" si="22"/>
        <v>-1.3622282683656997E-2</v>
      </c>
      <c r="AI29" s="1">
        <f t="shared" si="23"/>
        <v>0.82353211252016145</v>
      </c>
      <c r="AJ29" s="1">
        <f t="shared" si="24"/>
        <v>-0.6582952882067703</v>
      </c>
      <c r="AK29" s="1">
        <f t="shared" si="25"/>
        <v>-0.34499030457923519</v>
      </c>
      <c r="AL29" s="1">
        <f t="shared" si="26"/>
        <v>1.0979788159405288</v>
      </c>
      <c r="AM29" s="1">
        <f t="shared" si="27"/>
        <v>0.61171560226188859</v>
      </c>
      <c r="AN29" s="1">
        <f t="shared" si="28"/>
        <v>1.4882618527329126</v>
      </c>
      <c r="AO29" s="1">
        <f t="shared" si="28"/>
        <v>1.488261852224005</v>
      </c>
      <c r="AP29" s="1">
        <f t="shared" si="28"/>
        <v>1.4882618681541873</v>
      </c>
      <c r="AQ29" s="1">
        <f t="shared" si="28"/>
        <v>1.4882613694979001</v>
      </c>
      <c r="AR29" s="1">
        <f t="shared" si="28"/>
        <v>1.4882769801670948</v>
      </c>
      <c r="AS29" s="1">
        <f t="shared" si="28"/>
        <v>1.487789670311968</v>
      </c>
      <c r="AT29" s="1">
        <f t="shared" si="28"/>
        <v>1.5046705363194186</v>
      </c>
      <c r="AU29" s="1">
        <f t="shared" si="29"/>
        <v>1.8744466148439649</v>
      </c>
      <c r="AW29" s="1">
        <v>-8600</v>
      </c>
      <c r="AX29" s="1">
        <f t="shared" si="0"/>
        <v>-4.7893155420960509E-3</v>
      </c>
      <c r="AY29" s="1">
        <f t="shared" si="1"/>
        <v>2.754800524214307E-2</v>
      </c>
      <c r="AZ29" s="1">
        <f t="shared" si="2"/>
        <v>-3.2337320784239121E-2</v>
      </c>
      <c r="BA29" s="1">
        <f t="shared" si="3"/>
        <v>0.63732946974392546</v>
      </c>
      <c r="BB29" s="1">
        <f t="shared" si="4"/>
        <v>-0.82211303994968721</v>
      </c>
      <c r="BC29" s="1">
        <f t="shared" si="5"/>
        <v>-0.35994931971040067</v>
      </c>
      <c r="BD29" s="1">
        <f t="shared" si="6"/>
        <v>-0.18194334993018715</v>
      </c>
      <c r="BE29" s="1">
        <f t="shared" si="10"/>
        <v>5.7486048822507474</v>
      </c>
      <c r="BF29" s="1">
        <f t="shared" si="10"/>
        <v>5.7482622257549236</v>
      </c>
      <c r="BG29" s="1">
        <f t="shared" si="10"/>
        <v>5.7492897615509904</v>
      </c>
      <c r="BH29" s="1">
        <f t="shared" si="10"/>
        <v>5.7462065764006436</v>
      </c>
      <c r="BI29" s="1">
        <f t="shared" si="10"/>
        <v>5.7554410889038454</v>
      </c>
      <c r="BJ29" s="1">
        <f t="shared" si="10"/>
        <v>5.7276284212027111</v>
      </c>
      <c r="BK29" s="1">
        <f t="shared" si="10"/>
        <v>5.8100913348480612</v>
      </c>
      <c r="BL29" s="1">
        <f t="shared" si="8"/>
        <v>5.5510651639386825</v>
      </c>
    </row>
    <row r="30" spans="1:64" x14ac:dyDescent="0.2">
      <c r="A30" s="5" t="s">
        <v>98</v>
      </c>
      <c r="B30" s="6" t="s">
        <v>97</v>
      </c>
      <c r="C30" s="7">
        <v>16414.804</v>
      </c>
      <c r="D30" s="9"/>
      <c r="E30" s="4">
        <f t="shared" si="11"/>
        <v>-13583.140881893803</v>
      </c>
      <c r="F30" s="4">
        <f t="shared" si="12"/>
        <v>-13583</v>
      </c>
      <c r="G30" s="4">
        <f t="shared" si="30"/>
        <v>-0.39007290000517969</v>
      </c>
      <c r="H30" s="4">
        <f t="shared" si="31"/>
        <v>-0.39007290000517969</v>
      </c>
      <c r="I30" s="4"/>
      <c r="J30" s="4"/>
      <c r="K30" s="4"/>
      <c r="M30" s="4"/>
      <c r="N30" s="4"/>
      <c r="O30" s="4"/>
      <c r="P30" s="4"/>
      <c r="Q30" s="66">
        <f t="shared" si="32"/>
        <v>1396.3040000000001</v>
      </c>
      <c r="S30" s="2">
        <f t="shared" si="33"/>
        <v>0.5</v>
      </c>
      <c r="Z30" s="1">
        <f t="shared" si="15"/>
        <v>-13583</v>
      </c>
      <c r="AA30" s="1">
        <f t="shared" si="16"/>
        <v>-0.15807639585445402</v>
      </c>
      <c r="AB30" s="1">
        <f t="shared" si="17"/>
        <v>-0.38070256517834544</v>
      </c>
      <c r="AC30" s="1">
        <f t="shared" si="18"/>
        <v>-0.39007290000517969</v>
      </c>
      <c r="AD30" s="1">
        <f t="shared" si="19"/>
        <v>-0.23199650415072567</v>
      </c>
      <c r="AE30" s="1">
        <f t="shared" si="20"/>
        <v>2.6911188969078837E-2</v>
      </c>
      <c r="AF30" s="1">
        <f t="shared" si="21"/>
        <v>-0.39007290000517969</v>
      </c>
      <c r="AG30" s="2"/>
      <c r="AH30" s="1">
        <f t="shared" si="22"/>
        <v>-9.3703348268342757E-3</v>
      </c>
      <c r="AI30" s="1">
        <f t="shared" si="23"/>
        <v>0.85513293069705165</v>
      </c>
      <c r="AJ30" s="1">
        <f t="shared" si="24"/>
        <v>-0.58824545463199174</v>
      </c>
      <c r="AK30" s="1">
        <f t="shared" si="25"/>
        <v>-0.35940611819617818</v>
      </c>
      <c r="AL30" s="1">
        <f t="shared" si="26"/>
        <v>1.1876432223599427</v>
      </c>
      <c r="AM30" s="1">
        <f t="shared" si="27"/>
        <v>0.67510472925407639</v>
      </c>
      <c r="AN30" s="1">
        <f t="shared" si="28"/>
        <v>1.586767671455904</v>
      </c>
      <c r="AO30" s="1">
        <f t="shared" si="28"/>
        <v>1.5867676714564634</v>
      </c>
      <c r="AP30" s="1">
        <f t="shared" si="28"/>
        <v>1.5867676715468175</v>
      </c>
      <c r="AQ30" s="1">
        <f t="shared" si="28"/>
        <v>1.5867676861466888</v>
      </c>
      <c r="AR30" s="1">
        <f t="shared" si="28"/>
        <v>1.5867700450901543</v>
      </c>
      <c r="AS30" s="1">
        <f t="shared" si="28"/>
        <v>1.5871467175473364</v>
      </c>
      <c r="AT30" s="1">
        <f t="shared" si="28"/>
        <v>1.6178264620450507</v>
      </c>
      <c r="AU30" s="1">
        <f t="shared" si="29"/>
        <v>1.9742220889408344</v>
      </c>
      <c r="AW30" s="1">
        <v>-8400</v>
      </c>
      <c r="AX30" s="1">
        <f t="shared" si="0"/>
        <v>-4.1347124097026594E-3</v>
      </c>
      <c r="AY30" s="1">
        <f t="shared" si="1"/>
        <v>3.130886955490933E-2</v>
      </c>
      <c r="AZ30" s="1">
        <f t="shared" si="2"/>
        <v>-3.5443581964611989E-2</v>
      </c>
      <c r="BA30" s="1">
        <f t="shared" si="3"/>
        <v>0.62830170202147495</v>
      </c>
      <c r="BB30" s="1">
        <f t="shared" si="4"/>
        <v>-0.86162701253905405</v>
      </c>
      <c r="BC30" s="1">
        <f t="shared" si="5"/>
        <v>-0.28659526855843703</v>
      </c>
      <c r="BD30" s="1">
        <f t="shared" si="6"/>
        <v>-0.14428659273390207</v>
      </c>
      <c r="BE30" s="1">
        <f t="shared" si="10"/>
        <v>5.8554946574519295</v>
      </c>
      <c r="BF30" s="1">
        <f t="shared" si="10"/>
        <v>5.8550905615993241</v>
      </c>
      <c r="BG30" s="1">
        <f t="shared" si="10"/>
        <v>5.8562365201111213</v>
      </c>
      <c r="BH30" s="1">
        <f t="shared" si="10"/>
        <v>5.8529851818407144</v>
      </c>
      <c r="BI30" s="1">
        <f t="shared" si="10"/>
        <v>5.862197473558405</v>
      </c>
      <c r="BJ30" s="1">
        <f t="shared" si="10"/>
        <v>5.835992988588413</v>
      </c>
      <c r="BK30" s="1">
        <f t="shared" si="10"/>
        <v>5.9097545921059025</v>
      </c>
      <c r="BL30" s="1">
        <f t="shared" si="8"/>
        <v>5.6946269971715875</v>
      </c>
    </row>
    <row r="31" spans="1:64" x14ac:dyDescent="0.2">
      <c r="A31" s="5" t="s">
        <v>96</v>
      </c>
      <c r="B31" s="6" t="s">
        <v>97</v>
      </c>
      <c r="C31" s="7">
        <v>16506.18</v>
      </c>
      <c r="D31" s="9"/>
      <c r="E31" s="4">
        <f t="shared" si="11"/>
        <v>-13550.138784265509</v>
      </c>
      <c r="F31" s="4">
        <f t="shared" si="12"/>
        <v>-13550</v>
      </c>
      <c r="G31" s="4">
        <f t="shared" si="30"/>
        <v>-0.38426500000059605</v>
      </c>
      <c r="H31" s="4">
        <f t="shared" si="31"/>
        <v>-0.38426500000059605</v>
      </c>
      <c r="I31" s="4"/>
      <c r="J31" s="4"/>
      <c r="K31" s="4"/>
      <c r="M31" s="4"/>
      <c r="N31" s="4"/>
      <c r="O31" s="4"/>
      <c r="P31" s="4"/>
      <c r="Q31" s="66">
        <f t="shared" si="32"/>
        <v>1487.6800000000003</v>
      </c>
      <c r="S31" s="2">
        <f t="shared" si="33"/>
        <v>0.5</v>
      </c>
      <c r="Z31" s="1">
        <f t="shared" si="15"/>
        <v>-13550</v>
      </c>
      <c r="AA31" s="1">
        <f t="shared" si="16"/>
        <v>-0.15533804559468634</v>
      </c>
      <c r="AB31" s="1">
        <f t="shared" si="17"/>
        <v>-0.37594364394208157</v>
      </c>
      <c r="AC31" s="1">
        <f t="shared" si="18"/>
        <v>-0.38426500000059605</v>
      </c>
      <c r="AD31" s="1">
        <f t="shared" si="19"/>
        <v>-0.22892695440590971</v>
      </c>
      <c r="AE31" s="1">
        <f t="shared" si="20"/>
        <v>2.620377522678273E-2</v>
      </c>
      <c r="AF31" s="1">
        <f t="shared" si="21"/>
        <v>-0.38426500000059605</v>
      </c>
      <c r="AG31" s="2"/>
      <c r="AH31" s="1">
        <f t="shared" si="22"/>
        <v>-8.3213560585144643E-3</v>
      </c>
      <c r="AI31" s="1">
        <f t="shared" si="23"/>
        <v>0.86318947789442391</v>
      </c>
      <c r="AJ31" s="1">
        <f t="shared" si="24"/>
        <v>-0.57005248736604275</v>
      </c>
      <c r="AK31" s="1">
        <f t="shared" si="25"/>
        <v>-0.36254945401485589</v>
      </c>
      <c r="AL31" s="1">
        <f t="shared" si="26"/>
        <v>1.2099609745953559</v>
      </c>
      <c r="AM31" s="1">
        <f t="shared" si="27"/>
        <v>0.69147343772910275</v>
      </c>
      <c r="AN31" s="1">
        <f t="shared" ref="AN31:AT40" si="34">$AU31+$AB$7*SIN(AO31)</f>
        <v>1.6107146493612321</v>
      </c>
      <c r="AO31" s="1">
        <f t="shared" si="34"/>
        <v>1.6107146494046627</v>
      </c>
      <c r="AP31" s="1">
        <f t="shared" si="34"/>
        <v>1.6107146522130995</v>
      </c>
      <c r="AQ31" s="1">
        <f t="shared" si="34"/>
        <v>1.6107148338193056</v>
      </c>
      <c r="AR31" s="1">
        <f t="shared" si="34"/>
        <v>1.6107265755441462</v>
      </c>
      <c r="AS31" s="1">
        <f t="shared" si="34"/>
        <v>1.6114785468540103</v>
      </c>
      <c r="AT31" s="1">
        <f t="shared" si="34"/>
        <v>1.645217253423789</v>
      </c>
      <c r="AU31" s="1">
        <f t="shared" si="29"/>
        <v>1.9979097914242638</v>
      </c>
      <c r="AW31" s="1">
        <v>-8200</v>
      </c>
      <c r="AX31" s="1">
        <f t="shared" si="0"/>
        <v>-3.2996147879435014E-3</v>
      </c>
      <c r="AY31" s="1">
        <f t="shared" si="1"/>
        <v>3.4814024767234913E-2</v>
      </c>
      <c r="AZ31" s="1">
        <f t="shared" si="2"/>
        <v>-3.8113639555178415E-2</v>
      </c>
      <c r="BA31" s="1">
        <f t="shared" si="3"/>
        <v>0.62142466096050497</v>
      </c>
      <c r="BB31" s="1">
        <f t="shared" si="4"/>
        <v>-0.89568985076289065</v>
      </c>
      <c r="BC31" s="1">
        <f t="shared" si="5"/>
        <v>-0.21508180997184601</v>
      </c>
      <c r="BD31" s="1">
        <f t="shared" si="6"/>
        <v>-0.10795740366916957</v>
      </c>
      <c r="BE31" s="1">
        <f t="shared" si="10"/>
        <v>5.9610273960959574</v>
      </c>
      <c r="BF31" s="1">
        <f t="shared" si="10"/>
        <v>5.960621048102313</v>
      </c>
      <c r="BG31" s="1">
        <f t="shared" si="10"/>
        <v>5.9617264970088728</v>
      </c>
      <c r="BH31" s="1">
        <f t="shared" si="10"/>
        <v>5.9587182226624469</v>
      </c>
      <c r="BI31" s="1">
        <f t="shared" si="10"/>
        <v>5.9668976528908875</v>
      </c>
      <c r="BJ31" s="1">
        <f t="shared" si="10"/>
        <v>5.944604815003995</v>
      </c>
      <c r="BK31" s="1">
        <f t="shared" si="10"/>
        <v>6.0049916794275653</v>
      </c>
      <c r="BL31" s="1">
        <f t="shared" si="8"/>
        <v>5.8381888304044933</v>
      </c>
    </row>
    <row r="32" spans="1:64" x14ac:dyDescent="0.2">
      <c r="A32" s="5" t="s">
        <v>98</v>
      </c>
      <c r="B32" s="6" t="s">
        <v>97</v>
      </c>
      <c r="C32" s="7">
        <v>16799.673999999999</v>
      </c>
      <c r="D32" s="9"/>
      <c r="E32" s="4">
        <f t="shared" si="11"/>
        <v>-13444.138109675705</v>
      </c>
      <c r="F32" s="4">
        <f t="shared" si="12"/>
        <v>-13444</v>
      </c>
      <c r="G32" s="4">
        <f t="shared" si="30"/>
        <v>-0.38239720000274247</v>
      </c>
      <c r="H32" s="4">
        <f t="shared" si="31"/>
        <v>-0.38239720000274247</v>
      </c>
      <c r="I32" s="4"/>
      <c r="J32" s="4"/>
      <c r="K32" s="4"/>
      <c r="M32" s="4"/>
      <c r="N32" s="4"/>
      <c r="O32" s="4"/>
      <c r="P32" s="4"/>
      <c r="Q32" s="66">
        <f t="shared" si="32"/>
        <v>1781.1739999999991</v>
      </c>
      <c r="S32" s="2">
        <f t="shared" si="33"/>
        <v>0.5</v>
      </c>
      <c r="Z32" s="1">
        <f t="shared" si="15"/>
        <v>-13444</v>
      </c>
      <c r="AA32" s="1">
        <f t="shared" si="16"/>
        <v>-0.14649013794827487</v>
      </c>
      <c r="AB32" s="1">
        <f t="shared" si="17"/>
        <v>-0.37754438081138092</v>
      </c>
      <c r="AC32" s="1">
        <f t="shared" si="18"/>
        <v>-0.38239720000274247</v>
      </c>
      <c r="AD32" s="1">
        <f t="shared" si="19"/>
        <v>-0.2359070620544676</v>
      </c>
      <c r="AE32" s="1">
        <f t="shared" si="20"/>
        <v>2.7826070963585213E-2</v>
      </c>
      <c r="AF32" s="1">
        <f t="shared" si="21"/>
        <v>-0.38239720000274247</v>
      </c>
      <c r="AG32" s="2"/>
      <c r="AH32" s="1">
        <f t="shared" si="22"/>
        <v>-4.8528191913615373E-3</v>
      </c>
      <c r="AI32" s="1">
        <f t="shared" si="23"/>
        <v>0.89061071208178244</v>
      </c>
      <c r="AJ32" s="1">
        <f t="shared" si="24"/>
        <v>-0.50718639013138545</v>
      </c>
      <c r="AK32" s="1">
        <f t="shared" si="25"/>
        <v>-0.37174347237579808</v>
      </c>
      <c r="AL32" s="1">
        <f t="shared" si="26"/>
        <v>1.2846137379842404</v>
      </c>
      <c r="AM32" s="1">
        <f t="shared" si="27"/>
        <v>0.74813566926784481</v>
      </c>
      <c r="AN32" s="1">
        <f t="shared" si="34"/>
        <v>1.6892071719194817</v>
      </c>
      <c r="AO32" s="1">
        <f t="shared" si="34"/>
        <v>1.6892071823784012</v>
      </c>
      <c r="AP32" s="1">
        <f t="shared" si="34"/>
        <v>1.6892074108510591</v>
      </c>
      <c r="AQ32" s="1">
        <f t="shared" si="34"/>
        <v>1.6892124016735017</v>
      </c>
      <c r="AR32" s="1">
        <f t="shared" si="34"/>
        <v>1.689321370444745</v>
      </c>
      <c r="AS32" s="1">
        <f t="shared" si="34"/>
        <v>1.6916762066390396</v>
      </c>
      <c r="AT32" s="1">
        <f t="shared" si="34"/>
        <v>1.7345274155928609</v>
      </c>
      <c r="AU32" s="1">
        <f t="shared" si="29"/>
        <v>2.0739975630377039</v>
      </c>
      <c r="AW32" s="1">
        <v>-8000</v>
      </c>
      <c r="AX32" s="1">
        <f t="shared" si="0"/>
        <v>-2.2767095437868506E-3</v>
      </c>
      <c r="AY32" s="1">
        <f t="shared" si="1"/>
        <v>3.8063470879119626E-2</v>
      </c>
      <c r="AZ32" s="1">
        <f t="shared" si="2"/>
        <v>-4.0340180422906477E-2</v>
      </c>
      <c r="BA32" s="1">
        <f t="shared" si="3"/>
        <v>0.61655811807298133</v>
      </c>
      <c r="BB32" s="1">
        <f t="shared" si="4"/>
        <v>-0.92466052253988551</v>
      </c>
      <c r="BC32" s="1">
        <f t="shared" si="5"/>
        <v>-0.1449188172013966</v>
      </c>
      <c r="BD32" s="1">
        <f t="shared" si="6"/>
        <v>-7.2586488295888749E-2</v>
      </c>
      <c r="BE32" s="1">
        <f t="shared" si="10"/>
        <v>6.0655485646089904</v>
      </c>
      <c r="BF32" s="1">
        <f t="shared" si="10"/>
        <v>6.0652128469139752</v>
      </c>
      <c r="BG32" s="1">
        <f t="shared" si="10"/>
        <v>6.0661001162114268</v>
      </c>
      <c r="BH32" s="1">
        <f t="shared" si="10"/>
        <v>6.0637547705343735</v>
      </c>
      <c r="BI32" s="1">
        <f t="shared" si="10"/>
        <v>6.0699516666302902</v>
      </c>
      <c r="BJ32" s="1">
        <f t="shared" si="10"/>
        <v>6.0535594304206475</v>
      </c>
      <c r="BK32" s="1">
        <f t="shared" si="10"/>
        <v>6.0967968604154992</v>
      </c>
      <c r="BL32" s="1">
        <f t="shared" si="8"/>
        <v>5.9817506636373992</v>
      </c>
    </row>
    <row r="33" spans="1:64" x14ac:dyDescent="0.2">
      <c r="A33" s="5" t="s">
        <v>98</v>
      </c>
      <c r="B33" s="6" t="s">
        <v>97</v>
      </c>
      <c r="C33" s="7">
        <v>16810.748</v>
      </c>
      <c r="D33" s="9"/>
      <c r="E33" s="4">
        <f t="shared" si="11"/>
        <v>-13440.138533976007</v>
      </c>
      <c r="F33" s="4">
        <f t="shared" si="12"/>
        <v>-13440</v>
      </c>
      <c r="G33" s="4">
        <f t="shared" si="30"/>
        <v>-0.38357200000609737</v>
      </c>
      <c r="H33" s="4">
        <f t="shared" si="31"/>
        <v>-0.38357200000609737</v>
      </c>
      <c r="I33" s="4"/>
      <c r="J33" s="4"/>
      <c r="K33" s="4"/>
      <c r="M33" s="4"/>
      <c r="N33" s="4"/>
      <c r="O33" s="4"/>
      <c r="P33" s="4"/>
      <c r="Q33" s="66">
        <f t="shared" si="32"/>
        <v>1792.2479999999996</v>
      </c>
      <c r="S33" s="2">
        <f t="shared" si="33"/>
        <v>0.5</v>
      </c>
      <c r="Z33" s="1">
        <f t="shared" si="15"/>
        <v>-13440</v>
      </c>
      <c r="AA33" s="1">
        <f t="shared" si="16"/>
        <v>-0.14615477122773587</v>
      </c>
      <c r="AB33" s="1">
        <f t="shared" si="17"/>
        <v>-0.37885295881158154</v>
      </c>
      <c r="AC33" s="1">
        <f t="shared" si="18"/>
        <v>-0.38357200000609737</v>
      </c>
      <c r="AD33" s="1">
        <f t="shared" si="19"/>
        <v>-0.23741722877836149</v>
      </c>
      <c r="AE33" s="1">
        <f t="shared" si="20"/>
        <v>2.818347026039842E-2</v>
      </c>
      <c r="AF33" s="1">
        <f t="shared" si="21"/>
        <v>-0.38357200000609737</v>
      </c>
      <c r="AG33" s="2"/>
      <c r="AH33" s="1">
        <f t="shared" si="22"/>
        <v>-4.7190411945158082E-3</v>
      </c>
      <c r="AI33" s="1">
        <f t="shared" si="23"/>
        <v>0.89169312904285114</v>
      </c>
      <c r="AJ33" s="1">
        <f t="shared" si="24"/>
        <v>-0.50467588042644385</v>
      </c>
      <c r="AK33" s="1">
        <f t="shared" si="25"/>
        <v>-0.37206027370406258</v>
      </c>
      <c r="AL33" s="1">
        <f t="shared" si="26"/>
        <v>1.2875242266788247</v>
      </c>
      <c r="AM33" s="1">
        <f t="shared" si="27"/>
        <v>0.75040789946029762</v>
      </c>
      <c r="AN33" s="1">
        <f t="shared" si="34"/>
        <v>1.6922179797870096</v>
      </c>
      <c r="AO33" s="1">
        <f t="shared" si="34"/>
        <v>1.6922179916968674</v>
      </c>
      <c r="AP33" s="1">
        <f t="shared" si="34"/>
        <v>1.6922182454442671</v>
      </c>
      <c r="AQ33" s="1">
        <f t="shared" si="34"/>
        <v>1.692223651575185</v>
      </c>
      <c r="AR33" s="1">
        <f t="shared" si="34"/>
        <v>1.6923387732468527</v>
      </c>
      <c r="AS33" s="1">
        <f t="shared" si="34"/>
        <v>1.6947649994423502</v>
      </c>
      <c r="AT33" s="1">
        <f t="shared" si="34"/>
        <v>1.7379365899579553</v>
      </c>
      <c r="AU33" s="1">
        <f t="shared" si="29"/>
        <v>2.0768687997023623</v>
      </c>
      <c r="AW33" s="1">
        <v>-7800</v>
      </c>
      <c r="AX33" s="1">
        <f t="shared" si="0"/>
        <v>-1.0590591762887E-3</v>
      </c>
      <c r="AY33" s="1">
        <f t="shared" si="1"/>
        <v>4.1057207890563524E-2</v>
      </c>
      <c r="AZ33" s="1">
        <f t="shared" si="2"/>
        <v>-4.2116267066852224E-2</v>
      </c>
      <c r="BA33" s="1">
        <f t="shared" si="3"/>
        <v>0.6136045225151664</v>
      </c>
      <c r="BB33" s="1">
        <f t="shared" si="4"/>
        <v>-0.94879834321121193</v>
      </c>
      <c r="BC33" s="1">
        <f t="shared" si="5"/>
        <v>-7.5652165614333994E-2</v>
      </c>
      <c r="BD33" s="1">
        <f t="shared" si="6"/>
        <v>-3.7844133816161342E-2</v>
      </c>
      <c r="BE33" s="1">
        <f t="shared" si="10"/>
        <v>6.1693898388524522</v>
      </c>
      <c r="BF33" s="1">
        <f t="shared" si="10"/>
        <v>6.1691917330042259</v>
      </c>
      <c r="BG33" s="1">
        <f t="shared" si="10"/>
        <v>6.169706293419404</v>
      </c>
      <c r="BH33" s="1">
        <f t="shared" si="10"/>
        <v>6.1683697105072204</v>
      </c>
      <c r="BI33" s="1">
        <f t="shared" si="10"/>
        <v>6.1718410950581877</v>
      </c>
      <c r="BJ33" s="1">
        <f t="shared" si="10"/>
        <v>6.1628222838655144</v>
      </c>
      <c r="BK33" s="1">
        <f t="shared" si="10"/>
        <v>6.1862350088634823</v>
      </c>
      <c r="BL33" s="1">
        <f t="shared" si="8"/>
        <v>6.125312496870305</v>
      </c>
    </row>
    <row r="34" spans="1:64" x14ac:dyDescent="0.2">
      <c r="A34" s="5" t="s">
        <v>99</v>
      </c>
      <c r="B34" s="6" t="s">
        <v>97</v>
      </c>
      <c r="C34" s="7">
        <v>17112.572</v>
      </c>
      <c r="D34" s="9"/>
      <c r="E34" s="4">
        <f t="shared" si="11"/>
        <v>-13331.129328992623</v>
      </c>
      <c r="F34" s="4">
        <f t="shared" si="12"/>
        <v>-13331</v>
      </c>
      <c r="G34" s="4">
        <f t="shared" si="30"/>
        <v>-0.35808530000213068</v>
      </c>
      <c r="H34" s="4">
        <f t="shared" si="31"/>
        <v>-0.35808530000213068</v>
      </c>
      <c r="I34" s="4"/>
      <c r="J34" s="4"/>
      <c r="K34" s="4"/>
      <c r="M34" s="4"/>
      <c r="N34" s="4"/>
      <c r="O34" s="4"/>
      <c r="P34" s="4"/>
      <c r="Q34" s="66">
        <f t="shared" si="32"/>
        <v>2094.0720000000001</v>
      </c>
      <c r="S34" s="2">
        <f t="shared" si="33"/>
        <v>0.5</v>
      </c>
      <c r="Z34" s="1">
        <f t="shared" si="15"/>
        <v>-13331</v>
      </c>
      <c r="AA34" s="1">
        <f t="shared" si="16"/>
        <v>-0.13697819258220517</v>
      </c>
      <c r="AB34" s="1">
        <f t="shared" si="17"/>
        <v>-0.35708891434488294</v>
      </c>
      <c r="AC34" s="1">
        <f t="shared" si="18"/>
        <v>-0.35808530000213068</v>
      </c>
      <c r="AD34" s="1">
        <f t="shared" si="19"/>
        <v>-0.22110710741992551</v>
      </c>
      <c r="AE34" s="1">
        <f t="shared" si="20"/>
        <v>2.4444176475803239E-2</v>
      </c>
      <c r="AF34" s="1">
        <f t="shared" si="21"/>
        <v>-0.35808530000213068</v>
      </c>
      <c r="AG34" s="2"/>
      <c r="AH34" s="1">
        <f t="shared" si="22"/>
        <v>-9.9638565724773868E-4</v>
      </c>
      <c r="AI34" s="1">
        <f t="shared" si="23"/>
        <v>0.92258841069288822</v>
      </c>
      <c r="AJ34" s="1">
        <f t="shared" si="24"/>
        <v>-0.43213367305050371</v>
      </c>
      <c r="AK34" s="1">
        <f t="shared" si="25"/>
        <v>-0.3796928645711129</v>
      </c>
      <c r="AL34" s="1">
        <f t="shared" si="26"/>
        <v>1.369673281930105</v>
      </c>
      <c r="AM34" s="1">
        <f t="shared" si="27"/>
        <v>0.81669232963646776</v>
      </c>
      <c r="AN34" s="1">
        <f t="shared" si="34"/>
        <v>1.7757135979827301</v>
      </c>
      <c r="AO34" s="1">
        <f t="shared" si="34"/>
        <v>1.7757137793274618</v>
      </c>
      <c r="AP34" s="1">
        <f t="shared" si="34"/>
        <v>1.7757160791338145</v>
      </c>
      <c r="AQ34" s="1">
        <f t="shared" si="34"/>
        <v>1.7757452429749427</v>
      </c>
      <c r="AR34" s="1">
        <f t="shared" si="34"/>
        <v>1.776114715310614</v>
      </c>
      <c r="AS34" s="1">
        <f t="shared" si="34"/>
        <v>1.7807400055105271</v>
      </c>
      <c r="AT34" s="1">
        <f t="shared" si="34"/>
        <v>1.8318965806270455</v>
      </c>
      <c r="AU34" s="1">
        <f t="shared" si="29"/>
        <v>2.1551099988142957</v>
      </c>
      <c r="AW34" s="1">
        <v>-7600</v>
      </c>
      <c r="AX34" s="1">
        <f t="shared" si="0"/>
        <v>3.6034244156617212E-4</v>
      </c>
      <c r="AY34" s="1">
        <f t="shared" si="1"/>
        <v>4.3795235801566579E-2</v>
      </c>
      <c r="AZ34" s="1">
        <f t="shared" si="2"/>
        <v>-4.3434893360000407E-2</v>
      </c>
      <c r="BA34" s="1">
        <f t="shared" si="3"/>
        <v>0.61250525030510361</v>
      </c>
      <c r="BB34" s="1">
        <f t="shared" si="4"/>
        <v>-0.96826994679928735</v>
      </c>
      <c r="BC34" s="1">
        <f t="shared" si="5"/>
        <v>-6.8494108495526914E-3</v>
      </c>
      <c r="BD34" s="1">
        <f t="shared" si="6"/>
        <v>-3.4247188138474471E-3</v>
      </c>
      <c r="BE34" s="1">
        <f t="shared" ref="BE34:BK70" si="35">$BL34+$AB$7*SIN(BF34)</f>
        <v>6.2728763085846584</v>
      </c>
      <c r="BF34" s="1">
        <f t="shared" si="35"/>
        <v>6.2728575395063233</v>
      </c>
      <c r="BG34" s="1">
        <f t="shared" si="35"/>
        <v>6.272905977928767</v>
      </c>
      <c r="BH34" s="1">
        <f t="shared" si="35"/>
        <v>6.2727809701017661</v>
      </c>
      <c r="BI34" s="1">
        <f t="shared" si="35"/>
        <v>6.2731035846748409</v>
      </c>
      <c r="BJ34" s="1">
        <f t="shared" si="35"/>
        <v>6.2722709932839829</v>
      </c>
      <c r="BK34" s="1">
        <f t="shared" si="35"/>
        <v>6.2744196993759411</v>
      </c>
      <c r="BL34" s="1">
        <f t="shared" si="8"/>
        <v>6.2688743301032108</v>
      </c>
    </row>
    <row r="35" spans="1:64" x14ac:dyDescent="0.2">
      <c r="A35" s="5" t="s">
        <v>100</v>
      </c>
      <c r="B35" s="6" t="s">
        <v>97</v>
      </c>
      <c r="C35" s="7">
        <v>17115.435000000001</v>
      </c>
      <c r="D35" s="9"/>
      <c r="E35" s="4">
        <f t="shared" si="11"/>
        <v>-13330.095304680879</v>
      </c>
      <c r="F35" s="4">
        <f t="shared" si="12"/>
        <v>-13330</v>
      </c>
      <c r="H35" s="4"/>
      <c r="I35" s="4"/>
      <c r="J35" s="4"/>
      <c r="K35" s="4"/>
      <c r="M35" s="4"/>
      <c r="N35" s="4"/>
      <c r="O35" s="4"/>
      <c r="P35" s="4"/>
      <c r="Q35" s="66">
        <f t="shared" si="32"/>
        <v>2096.9350000000013</v>
      </c>
      <c r="U35" s="4">
        <f>+C35-(C$7+F35*C$8)</f>
        <v>-0.26387900000190712</v>
      </c>
      <c r="Z35" s="1">
        <f t="shared" si="15"/>
        <v>-13330</v>
      </c>
      <c r="AA35" s="1">
        <f t="shared" si="16"/>
        <v>-0.13689368634861587</v>
      </c>
      <c r="AB35" s="1">
        <f t="shared" si="17"/>
        <v>-9999</v>
      </c>
      <c r="AC35" s="1">
        <f t="shared" si="18"/>
        <v>0</v>
      </c>
      <c r="AD35" s="1">
        <f t="shared" si="19"/>
        <v>-9999</v>
      </c>
      <c r="AE35" s="1">
        <f t="shared" si="20"/>
        <v>0</v>
      </c>
      <c r="AF35" s="1">
        <f t="shared" si="21"/>
        <v>-9999</v>
      </c>
      <c r="AG35" s="2"/>
      <c r="AH35" s="1">
        <f t="shared" si="22"/>
        <v>-9.6156381546430895E-4</v>
      </c>
      <c r="AI35" s="1">
        <f t="shared" si="23"/>
        <v>0.92288463807110799</v>
      </c>
      <c r="AJ35" s="1">
        <f t="shared" si="24"/>
        <v>-0.4314300270456819</v>
      </c>
      <c r="AK35" s="1">
        <f t="shared" si="25"/>
        <v>-0.37975313892033397</v>
      </c>
      <c r="AL35" s="1">
        <f t="shared" si="26"/>
        <v>1.3704533962814474</v>
      </c>
      <c r="AM35" s="1">
        <f t="shared" si="27"/>
        <v>0.81734275685937208</v>
      </c>
      <c r="AN35" s="1">
        <f t="shared" si="34"/>
        <v>1.776492978138267</v>
      </c>
      <c r="AO35" s="1">
        <f t="shared" si="34"/>
        <v>1.776493163104941</v>
      </c>
      <c r="AP35" s="1">
        <f t="shared" si="34"/>
        <v>1.7764955000814679</v>
      </c>
      <c r="AQ35" s="1">
        <f t="shared" si="34"/>
        <v>1.7765250245477295</v>
      </c>
      <c r="AR35" s="1">
        <f t="shared" si="34"/>
        <v>1.7768976662544038</v>
      </c>
      <c r="AS35" s="1">
        <f t="shared" si="34"/>
        <v>1.7815451173271972</v>
      </c>
      <c r="AT35" s="1">
        <f t="shared" si="34"/>
        <v>1.8327679102130268</v>
      </c>
      <c r="AU35" s="1">
        <f t="shared" si="29"/>
        <v>2.1558278079804603</v>
      </c>
      <c r="AW35" s="1">
        <v>-7400</v>
      </c>
      <c r="AX35" s="1">
        <f t="shared" si="0"/>
        <v>1.9889756562191663E-3</v>
      </c>
      <c r="AY35" s="1">
        <f t="shared" si="1"/>
        <v>4.6277554612128818E-2</v>
      </c>
      <c r="AZ35" s="1">
        <f t="shared" si="2"/>
        <v>-4.4288578955909652E-2</v>
      </c>
      <c r="BA35" s="1">
        <f t="shared" si="3"/>
        <v>0.61323858042084867</v>
      </c>
      <c r="BB35" s="1">
        <f t="shared" si="4"/>
        <v>-0.98315209094490441</v>
      </c>
      <c r="BC35" s="1">
        <f t="shared" si="5"/>
        <v>6.191147358135881E-2</v>
      </c>
      <c r="BD35" s="1">
        <f t="shared" si="6"/>
        <v>3.0965628439292302E-2</v>
      </c>
      <c r="BE35" s="1">
        <f t="shared" si="35"/>
        <v>6.3763306508693995</v>
      </c>
      <c r="BF35" s="1">
        <f t="shared" si="35"/>
        <v>6.3764952453973613</v>
      </c>
      <c r="BG35" s="1">
        <f t="shared" si="35"/>
        <v>6.3760686421838013</v>
      </c>
      <c r="BH35" s="1">
        <f t="shared" si="35"/>
        <v>6.3771743660033078</v>
      </c>
      <c r="BI35" s="1">
        <f t="shared" si="35"/>
        <v>6.3743086464269547</v>
      </c>
      <c r="BJ35" s="1">
        <f t="shared" si="35"/>
        <v>6.3817373781975597</v>
      </c>
      <c r="BK35" s="1">
        <f t="shared" si="35"/>
        <v>6.3624902959862784</v>
      </c>
      <c r="BL35" s="1">
        <f t="shared" si="8"/>
        <v>6.4124361633361167</v>
      </c>
    </row>
    <row r="36" spans="1:64" x14ac:dyDescent="0.2">
      <c r="A36" s="5" t="s">
        <v>99</v>
      </c>
      <c r="B36" s="6" t="s">
        <v>97</v>
      </c>
      <c r="C36" s="7">
        <v>17123.647000000001</v>
      </c>
      <c r="D36" s="9"/>
      <c r="E36" s="4">
        <f t="shared" si="11"/>
        <v>-13327.129392124809</v>
      </c>
      <c r="F36" s="4">
        <f t="shared" si="12"/>
        <v>-13327</v>
      </c>
      <c r="G36" s="4">
        <f t="shared" ref="G36:G67" si="36">+C36-(C$7+F36*C$8)</f>
        <v>-0.3582600999980059</v>
      </c>
      <c r="H36" s="4">
        <f t="shared" ref="H36:H67" si="37">+G36</f>
        <v>-0.3582600999980059</v>
      </c>
      <c r="I36" s="4"/>
      <c r="J36" s="4"/>
      <c r="K36" s="4"/>
      <c r="M36" s="4"/>
      <c r="N36" s="4"/>
      <c r="O36" s="4"/>
      <c r="P36" s="4"/>
      <c r="Q36" s="66">
        <f t="shared" si="32"/>
        <v>2105.1470000000008</v>
      </c>
      <c r="S36" s="2">
        <f t="shared" ref="S36:S67" si="38">S$15</f>
        <v>0.5</v>
      </c>
      <c r="Z36" s="1">
        <f t="shared" si="15"/>
        <v>-13327</v>
      </c>
      <c r="AA36" s="1">
        <f t="shared" si="16"/>
        <v>-0.13664013544240516</v>
      </c>
      <c r="AB36" s="1">
        <f t="shared" si="17"/>
        <v>-0.35740307226969992</v>
      </c>
      <c r="AC36" s="1">
        <f t="shared" si="18"/>
        <v>-0.3582600999980059</v>
      </c>
      <c r="AD36" s="1">
        <f t="shared" si="19"/>
        <v>-0.22161996455560073</v>
      </c>
      <c r="AE36" s="1">
        <f t="shared" si="20"/>
        <v>2.4557704344812862E-2</v>
      </c>
      <c r="AF36" s="1">
        <f t="shared" si="21"/>
        <v>-0.3582600999980059</v>
      </c>
      <c r="AG36" s="2"/>
      <c r="AH36" s="1">
        <f t="shared" si="22"/>
        <v>-8.5702772830598367E-4</v>
      </c>
      <c r="AI36" s="1">
        <f t="shared" si="23"/>
        <v>0.92377474439148233</v>
      </c>
      <c r="AJ36" s="1">
        <f t="shared" si="24"/>
        <v>-0.42931479755007695</v>
      </c>
      <c r="AK36" s="1">
        <f t="shared" si="25"/>
        <v>-0.37993280454928685</v>
      </c>
      <c r="AL36" s="1">
        <f t="shared" si="26"/>
        <v>1.3727967486119876</v>
      </c>
      <c r="AM36" s="1">
        <f t="shared" si="27"/>
        <v>0.81929904468446446</v>
      </c>
      <c r="AN36" s="1">
        <f t="shared" si="34"/>
        <v>1.7788326212861887</v>
      </c>
      <c r="AO36" s="1">
        <f t="shared" si="34"/>
        <v>1.7788328174769579</v>
      </c>
      <c r="AP36" s="1">
        <f t="shared" si="34"/>
        <v>1.778835268783941</v>
      </c>
      <c r="AQ36" s="1">
        <f t="shared" si="34"/>
        <v>1.7788658942573603</v>
      </c>
      <c r="AR36" s="1">
        <f t="shared" si="34"/>
        <v>1.7792481407049323</v>
      </c>
      <c r="AS36" s="1">
        <f t="shared" si="34"/>
        <v>1.783962258653859</v>
      </c>
      <c r="AT36" s="1">
        <f t="shared" si="34"/>
        <v>1.8353828973937654</v>
      </c>
      <c r="AU36" s="1">
        <f t="shared" si="29"/>
        <v>2.157981235478954</v>
      </c>
      <c r="AW36" s="1">
        <v>-7200</v>
      </c>
      <c r="AX36" s="1">
        <f t="shared" si="0"/>
        <v>3.8350936630514101E-3</v>
      </c>
      <c r="AY36" s="1">
        <f t="shared" si="1"/>
        <v>4.850416432225016E-2</v>
      </c>
      <c r="AZ36" s="1">
        <f t="shared" si="2"/>
        <v>-4.4669070659198749E-2</v>
      </c>
      <c r="BA36" s="1">
        <f t="shared" si="3"/>
        <v>0.61581899754401836</v>
      </c>
      <c r="BB36" s="1">
        <f t="shared" si="4"/>
        <v>-0.9934311340047115</v>
      </c>
      <c r="BC36" s="1">
        <f t="shared" si="5"/>
        <v>0.13105160291262902</v>
      </c>
      <c r="BD36" s="1">
        <f t="shared" si="6"/>
        <v>6.5619743998086191E-2</v>
      </c>
      <c r="BE36" s="1">
        <f t="shared" si="35"/>
        <v>6.480075362197419</v>
      </c>
      <c r="BF36" s="1">
        <f t="shared" si="35"/>
        <v>6.480388436387142</v>
      </c>
      <c r="BG36" s="1">
        <f t="shared" si="35"/>
        <v>6.4795646103246609</v>
      </c>
      <c r="BH36" s="1">
        <f t="shared" si="35"/>
        <v>6.4817327245656964</v>
      </c>
      <c r="BI36" s="1">
        <f t="shared" si="35"/>
        <v>6.4760287656010753</v>
      </c>
      <c r="BJ36" s="1">
        <f t="shared" si="35"/>
        <v>6.4910491153956302</v>
      </c>
      <c r="BK36" s="1">
        <f t="shared" si="35"/>
        <v>6.4515885101673316</v>
      </c>
      <c r="BL36" s="1">
        <f t="shared" si="8"/>
        <v>6.5559979965690225</v>
      </c>
    </row>
    <row r="37" spans="1:64" x14ac:dyDescent="0.2">
      <c r="A37" s="5" t="s">
        <v>101</v>
      </c>
      <c r="B37" s="6" t="s">
        <v>97</v>
      </c>
      <c r="C37" s="7">
        <v>17151.324000000001</v>
      </c>
      <c r="D37" s="9"/>
      <c r="E37" s="4">
        <f t="shared" si="11"/>
        <v>-13317.133342220477</v>
      </c>
      <c r="F37" s="4">
        <f t="shared" si="12"/>
        <v>-13317</v>
      </c>
      <c r="G37" s="4">
        <f t="shared" si="36"/>
        <v>-0.36919710000074701</v>
      </c>
      <c r="H37" s="4">
        <f t="shared" si="37"/>
        <v>-0.36919710000074701</v>
      </c>
      <c r="J37" s="4"/>
      <c r="K37" s="4"/>
      <c r="M37" s="4"/>
      <c r="N37" s="4"/>
      <c r="O37" s="4"/>
      <c r="P37" s="4"/>
      <c r="Q37" s="66">
        <f t="shared" si="32"/>
        <v>2132.8240000000005</v>
      </c>
      <c r="S37" s="2">
        <f t="shared" si="38"/>
        <v>0.5</v>
      </c>
      <c r="Z37" s="1">
        <f t="shared" si="15"/>
        <v>-13317</v>
      </c>
      <c r="AA37" s="1">
        <f t="shared" si="16"/>
        <v>-0.13579462043408436</v>
      </c>
      <c r="AB37" s="1">
        <f t="shared" si="17"/>
        <v>-0.3686892867445421</v>
      </c>
      <c r="AC37" s="1">
        <f t="shared" si="18"/>
        <v>-0.36919710000074701</v>
      </c>
      <c r="AD37" s="1">
        <f t="shared" si="19"/>
        <v>-0.23340247956666266</v>
      </c>
      <c r="AE37" s="1">
        <f t="shared" si="20"/>
        <v>2.7238358733933189E-2</v>
      </c>
      <c r="AF37" s="1">
        <f t="shared" si="21"/>
        <v>-0.36919710000074701</v>
      </c>
      <c r="AG37" s="2"/>
      <c r="AH37" s="1">
        <f t="shared" si="22"/>
        <v>-5.078132562049047E-4</v>
      </c>
      <c r="AI37" s="1">
        <f t="shared" si="23"/>
        <v>0.92675723126670362</v>
      </c>
      <c r="AJ37" s="1">
        <f t="shared" si="24"/>
        <v>-0.42221736436400203</v>
      </c>
      <c r="AK37" s="1">
        <f t="shared" si="25"/>
        <v>-0.38051901712470471</v>
      </c>
      <c r="AL37" s="1">
        <f t="shared" si="26"/>
        <v>1.3806406947979861</v>
      </c>
      <c r="AM37" s="1">
        <f t="shared" si="27"/>
        <v>0.82587480925756462</v>
      </c>
      <c r="AN37" s="1">
        <f t="shared" si="34"/>
        <v>1.7866477717785219</v>
      </c>
      <c r="AO37" s="1">
        <f t="shared" si="34"/>
        <v>1.7866480094986974</v>
      </c>
      <c r="AP37" s="1">
        <f t="shared" si="34"/>
        <v>1.7866508737389786</v>
      </c>
      <c r="AQ37" s="1">
        <f t="shared" si="34"/>
        <v>1.786685381425601</v>
      </c>
      <c r="AR37" s="1">
        <f t="shared" si="34"/>
        <v>1.7871006958889444</v>
      </c>
      <c r="AS37" s="1">
        <f t="shared" si="34"/>
        <v>1.7920389864988726</v>
      </c>
      <c r="AT37" s="1">
        <f t="shared" si="34"/>
        <v>1.8441103134719683</v>
      </c>
      <c r="AU37" s="1">
        <f t="shared" si="29"/>
        <v>2.1651593271405991</v>
      </c>
      <c r="AW37" s="1">
        <v>-7000</v>
      </c>
      <c r="AX37" s="1">
        <f t="shared" si="0"/>
        <v>5.9078667626672535E-3</v>
      </c>
      <c r="AY37" s="1">
        <f t="shared" si="1"/>
        <v>5.0475064931930741E-2</v>
      </c>
      <c r="AZ37" s="1">
        <f t="shared" si="2"/>
        <v>-4.4567198169263487E-2</v>
      </c>
      <c r="BA37" s="1">
        <f t="shared" si="3"/>
        <v>0.62029765365208267</v>
      </c>
      <c r="BB37" s="1">
        <f t="shared" si="4"/>
        <v>-0.99899960761618212</v>
      </c>
      <c r="BC37" s="1">
        <f t="shared" si="5"/>
        <v>0.20100052281322534</v>
      </c>
      <c r="BD37" s="1">
        <f t="shared" si="6"/>
        <v>0.10083999505298206</v>
      </c>
      <c r="BE37" s="1">
        <f t="shared" si="35"/>
        <v>6.5844348014769354</v>
      </c>
      <c r="BF37" s="1">
        <f t="shared" si="35"/>
        <v>6.5848329976535425</v>
      </c>
      <c r="BG37" s="1">
        <f t="shared" si="35"/>
        <v>6.5837569931160838</v>
      </c>
      <c r="BH37" s="1">
        <f t="shared" si="35"/>
        <v>6.5866653990423423</v>
      </c>
      <c r="BI37" s="1">
        <f t="shared" si="35"/>
        <v>6.5788100826520601</v>
      </c>
      <c r="BJ37" s="1">
        <f t="shared" si="35"/>
        <v>6.6000713514877463</v>
      </c>
      <c r="BK37" s="1">
        <f t="shared" si="35"/>
        <v>6.5428349105441352</v>
      </c>
      <c r="BL37" s="1">
        <f t="shared" si="8"/>
        <v>6.6995598298019283</v>
      </c>
    </row>
    <row r="38" spans="1:64" x14ac:dyDescent="0.2">
      <c r="A38" s="5" t="s">
        <v>102</v>
      </c>
      <c r="B38" s="6" t="s">
        <v>97</v>
      </c>
      <c r="C38" s="7">
        <v>17151.333999999999</v>
      </c>
      <c r="D38" s="9"/>
      <c r="E38" s="4">
        <f t="shared" si="11"/>
        <v>-13317.129730539335</v>
      </c>
      <c r="F38" s="4">
        <f t="shared" si="12"/>
        <v>-13317</v>
      </c>
      <c r="G38" s="4">
        <f t="shared" si="36"/>
        <v>-0.35919710000234772</v>
      </c>
      <c r="H38" s="4">
        <f t="shared" si="37"/>
        <v>-0.35919710000234772</v>
      </c>
      <c r="I38" s="4"/>
      <c r="J38" s="4"/>
      <c r="K38" s="4"/>
      <c r="M38" s="4"/>
      <c r="N38" s="4"/>
      <c r="O38" s="4"/>
      <c r="P38" s="4"/>
      <c r="Q38" s="66">
        <f t="shared" si="32"/>
        <v>2132.8339999999989</v>
      </c>
      <c r="S38" s="2">
        <f t="shared" si="38"/>
        <v>0.5</v>
      </c>
      <c r="Z38" s="1">
        <f t="shared" si="15"/>
        <v>-13317</v>
      </c>
      <c r="AA38" s="1">
        <f t="shared" si="16"/>
        <v>-0.13579462043408436</v>
      </c>
      <c r="AB38" s="1">
        <f t="shared" si="17"/>
        <v>-0.35868928674614281</v>
      </c>
      <c r="AC38" s="1">
        <f t="shared" si="18"/>
        <v>-0.35919710000234772</v>
      </c>
      <c r="AD38" s="1">
        <f t="shared" si="19"/>
        <v>-0.22340247956826337</v>
      </c>
      <c r="AE38" s="1">
        <f t="shared" si="20"/>
        <v>2.4954333938624167E-2</v>
      </c>
      <c r="AF38" s="1">
        <f t="shared" si="21"/>
        <v>-0.35919710000234772</v>
      </c>
      <c r="AG38" s="2"/>
      <c r="AH38" s="1">
        <f t="shared" si="22"/>
        <v>-5.078132562049047E-4</v>
      </c>
      <c r="AI38" s="1">
        <f t="shared" si="23"/>
        <v>0.92675723126670362</v>
      </c>
      <c r="AJ38" s="1">
        <f t="shared" si="24"/>
        <v>-0.42221736436400203</v>
      </c>
      <c r="AK38" s="1">
        <f t="shared" si="25"/>
        <v>-0.38051901712470471</v>
      </c>
      <c r="AL38" s="1">
        <f t="shared" si="26"/>
        <v>1.3806406947979861</v>
      </c>
      <c r="AM38" s="1">
        <f t="shared" si="27"/>
        <v>0.82587480925756462</v>
      </c>
      <c r="AN38" s="1">
        <f t="shared" si="34"/>
        <v>1.7866477717785219</v>
      </c>
      <c r="AO38" s="1">
        <f t="shared" si="34"/>
        <v>1.7866480094986974</v>
      </c>
      <c r="AP38" s="1">
        <f t="shared" si="34"/>
        <v>1.7866508737389786</v>
      </c>
      <c r="AQ38" s="1">
        <f t="shared" si="34"/>
        <v>1.786685381425601</v>
      </c>
      <c r="AR38" s="1">
        <f t="shared" si="34"/>
        <v>1.7871006958889444</v>
      </c>
      <c r="AS38" s="1">
        <f t="shared" si="34"/>
        <v>1.7920389864988726</v>
      </c>
      <c r="AT38" s="1">
        <f t="shared" si="34"/>
        <v>1.8441103134719683</v>
      </c>
      <c r="AU38" s="1">
        <f t="shared" si="29"/>
        <v>2.1651593271405991</v>
      </c>
      <c r="AW38" s="1">
        <v>-6800</v>
      </c>
      <c r="AX38" s="1">
        <f t="shared" si="0"/>
        <v>8.217377573308822E-3</v>
      </c>
      <c r="AY38" s="1">
        <f t="shared" si="1"/>
        <v>5.2190256441170479E-2</v>
      </c>
      <c r="AZ38" s="1">
        <f t="shared" si="2"/>
        <v>-4.3972878867861658E-2</v>
      </c>
      <c r="BA38" s="1">
        <f t="shared" si="3"/>
        <v>0.62676410159462803</v>
      </c>
      <c r="BB38" s="1">
        <f t="shared" si="4"/>
        <v>-0.99964962065089702</v>
      </c>
      <c r="BC38" s="1">
        <f t="shared" si="5"/>
        <v>0.27220700555423072</v>
      </c>
      <c r="BD38" s="1">
        <f t="shared" si="6"/>
        <v>0.13695017808973667</v>
      </c>
      <c r="BE38" s="1">
        <f t="shared" si="35"/>
        <v>6.6897388612275162</v>
      </c>
      <c r="BF38" s="1">
        <f t="shared" si="35"/>
        <v>6.6901488139256227</v>
      </c>
      <c r="BG38" s="1">
        <f t="shared" si="35"/>
        <v>6.6889970785332853</v>
      </c>
      <c r="BH38" s="1">
        <f t="shared" si="35"/>
        <v>6.6922342596792008</v>
      </c>
      <c r="BI38" s="1">
        <f t="shared" si="35"/>
        <v>6.683146924564646</v>
      </c>
      <c r="BJ38" s="1">
        <f t="shared" si="35"/>
        <v>6.7087486509978929</v>
      </c>
      <c r="BK38" s="1">
        <f t="shared" si="35"/>
        <v>6.6373058676128913</v>
      </c>
      <c r="BL38" s="1">
        <f t="shared" si="8"/>
        <v>6.8431216630348342</v>
      </c>
    </row>
    <row r="39" spans="1:64" x14ac:dyDescent="0.2">
      <c r="A39" s="5" t="s">
        <v>99</v>
      </c>
      <c r="B39" s="6" t="s">
        <v>97</v>
      </c>
      <c r="C39" s="7">
        <v>17170.716</v>
      </c>
      <c r="D39" s="9"/>
      <c r="E39" s="4">
        <f t="shared" si="11"/>
        <v>-13310.129570144572</v>
      </c>
      <c r="F39" s="4">
        <f t="shared" si="12"/>
        <v>-13310</v>
      </c>
      <c r="G39" s="4">
        <f t="shared" si="36"/>
        <v>-0.35875300000043353</v>
      </c>
      <c r="H39" s="4">
        <f t="shared" si="37"/>
        <v>-0.35875300000043353</v>
      </c>
      <c r="I39" s="4"/>
      <c r="J39" s="4"/>
      <c r="K39" s="4"/>
      <c r="M39" s="4"/>
      <c r="N39" s="4"/>
      <c r="O39" s="4"/>
      <c r="P39" s="4"/>
      <c r="Q39" s="66">
        <f t="shared" si="32"/>
        <v>2152.2160000000003</v>
      </c>
      <c r="S39" s="2">
        <f t="shared" si="38"/>
        <v>0.5</v>
      </c>
      <c r="Z39" s="1">
        <f t="shared" si="15"/>
        <v>-13310</v>
      </c>
      <c r="AA39" s="1">
        <f t="shared" si="16"/>
        <v>-0.13520244857240676</v>
      </c>
      <c r="AB39" s="1">
        <f t="shared" si="17"/>
        <v>-0.35849032859783941</v>
      </c>
      <c r="AC39" s="1">
        <f t="shared" si="18"/>
        <v>-0.35875300000043353</v>
      </c>
      <c r="AD39" s="1">
        <f t="shared" si="19"/>
        <v>-0.22355055142802677</v>
      </c>
      <c r="AE39" s="1">
        <f t="shared" si="20"/>
        <v>2.498742452188742E-2</v>
      </c>
      <c r="AF39" s="1">
        <f t="shared" si="21"/>
        <v>-0.35875300000043353</v>
      </c>
      <c r="AG39" s="2"/>
      <c r="AH39" s="1">
        <f t="shared" si="22"/>
        <v>-2.6267140259410792E-4</v>
      </c>
      <c r="AI39" s="1">
        <f t="shared" si="23"/>
        <v>0.92885917713134925</v>
      </c>
      <c r="AJ39" s="1">
        <f t="shared" si="24"/>
        <v>-0.41720621057642504</v>
      </c>
      <c r="AK39" s="1">
        <f t="shared" si="25"/>
        <v>-0.38091758805132864</v>
      </c>
      <c r="AL39" s="1">
        <f t="shared" si="26"/>
        <v>1.3861616810788824</v>
      </c>
      <c r="AM39" s="1">
        <f t="shared" si="27"/>
        <v>0.83052877177400686</v>
      </c>
      <c r="AN39" s="1">
        <f t="shared" si="34"/>
        <v>1.792133414430396</v>
      </c>
      <c r="AO39" s="1">
        <f t="shared" si="34"/>
        <v>1.7921336853096117</v>
      </c>
      <c r="AP39" s="1">
        <f t="shared" si="34"/>
        <v>1.7921368694610733</v>
      </c>
      <c r="AQ39" s="1">
        <f t="shared" si="34"/>
        <v>1.7921742953880397</v>
      </c>
      <c r="AR39" s="1">
        <f t="shared" si="34"/>
        <v>1.7926137272614224</v>
      </c>
      <c r="AS39" s="1">
        <f t="shared" si="34"/>
        <v>1.7977106622299484</v>
      </c>
      <c r="AT39" s="1">
        <f t="shared" si="34"/>
        <v>1.8502293519885122</v>
      </c>
      <c r="AU39" s="1">
        <f t="shared" si="29"/>
        <v>2.1701839913037508</v>
      </c>
      <c r="AW39" s="1">
        <v>-6600</v>
      </c>
      <c r="AX39" s="1">
        <f t="shared" si="0"/>
        <v>1.0774523446959929E-2</v>
      </c>
      <c r="AY39" s="1">
        <f t="shared" si="1"/>
        <v>5.3649738849969403E-2</v>
      </c>
      <c r="AZ39" s="1">
        <f t="shared" si="2"/>
        <v>-4.2875215403009474E-2</v>
      </c>
      <c r="BA39" s="1">
        <f t="shared" si="3"/>
        <v>0.63534966194105014</v>
      </c>
      <c r="BB39" s="1">
        <f t="shared" si="4"/>
        <v>-0.99506207081121745</v>
      </c>
      <c r="BC39" s="1">
        <f t="shared" si="5"/>
        <v>0.34515267742416333</v>
      </c>
      <c r="BD39" s="1">
        <f t="shared" si="6"/>
        <v>0.17431025478614962</v>
      </c>
      <c r="BE39" s="1">
        <f t="shared" si="35"/>
        <v>6.7963295267807977</v>
      </c>
      <c r="BF39" s="1">
        <f t="shared" si="35"/>
        <v>6.7966879784322769</v>
      </c>
      <c r="BG39" s="1">
        <f t="shared" si="35"/>
        <v>6.795626302605192</v>
      </c>
      <c r="BH39" s="1">
        <f t="shared" si="35"/>
        <v>6.7987726648656288</v>
      </c>
      <c r="BI39" s="1">
        <f t="shared" si="35"/>
        <v>6.7894642850176243</v>
      </c>
      <c r="BJ39" s="1">
        <f t="shared" si="35"/>
        <v>6.8171472541943006</v>
      </c>
      <c r="BK39" s="1">
        <f t="shared" si="35"/>
        <v>6.7360114078199258</v>
      </c>
      <c r="BL39" s="1">
        <f t="shared" si="8"/>
        <v>6.98668349626774</v>
      </c>
    </row>
    <row r="40" spans="1:64" x14ac:dyDescent="0.2">
      <c r="A40" s="5" t="s">
        <v>99</v>
      </c>
      <c r="B40" s="6" t="s">
        <v>97</v>
      </c>
      <c r="C40" s="7">
        <v>17173.487000000001</v>
      </c>
      <c r="D40" s="9"/>
      <c r="E40" s="4">
        <f t="shared" si="11"/>
        <v>-13309.128773299362</v>
      </c>
      <c r="F40" s="4">
        <f t="shared" si="12"/>
        <v>-13309</v>
      </c>
      <c r="G40" s="4">
        <f t="shared" si="36"/>
        <v>-0.35654670000076294</v>
      </c>
      <c r="H40" s="4">
        <f t="shared" si="37"/>
        <v>-0.35654670000076294</v>
      </c>
      <c r="I40" s="4"/>
      <c r="J40" s="4"/>
      <c r="K40" s="4"/>
      <c r="M40" s="4"/>
      <c r="N40" s="4"/>
      <c r="O40" s="4"/>
      <c r="P40" s="4"/>
      <c r="Q40" s="66">
        <f t="shared" si="32"/>
        <v>2154.987000000001</v>
      </c>
      <c r="S40" s="2">
        <f t="shared" si="38"/>
        <v>0.5</v>
      </c>
      <c r="Z40" s="1">
        <f t="shared" si="15"/>
        <v>-13309</v>
      </c>
      <c r="AA40" s="1">
        <f t="shared" si="16"/>
        <v>-0.13511783195242277</v>
      </c>
      <c r="AB40" s="1">
        <f t="shared" si="17"/>
        <v>-0.35631909507362469</v>
      </c>
      <c r="AC40" s="1">
        <f t="shared" si="18"/>
        <v>-0.35654670000076294</v>
      </c>
      <c r="AD40" s="1">
        <f t="shared" si="19"/>
        <v>-0.22142886804834017</v>
      </c>
      <c r="AE40" s="1">
        <f t="shared" si="20"/>
        <v>2.4515371802584621E-2</v>
      </c>
      <c r="AF40" s="1">
        <f t="shared" si="21"/>
        <v>-0.35654670000076294</v>
      </c>
      <c r="AG40" s="2"/>
      <c r="AH40" s="1">
        <f t="shared" si="22"/>
        <v>-2.2760492713826117E-4</v>
      </c>
      <c r="AI40" s="1">
        <f t="shared" si="23"/>
        <v>0.92916041292972817</v>
      </c>
      <c r="AJ40" s="1">
        <f t="shared" si="24"/>
        <v>-0.41648743007292943</v>
      </c>
      <c r="AK40" s="1">
        <f t="shared" si="25"/>
        <v>-0.38097372411884761</v>
      </c>
      <c r="AL40" s="1">
        <f t="shared" si="26"/>
        <v>1.3869524389674952</v>
      </c>
      <c r="AM40" s="1">
        <f t="shared" si="27"/>
        <v>0.83119709392603724</v>
      </c>
      <c r="AN40" s="1">
        <f t="shared" si="34"/>
        <v>1.7929180934264841</v>
      </c>
      <c r="AO40" s="1">
        <f t="shared" si="34"/>
        <v>1.7929183693378585</v>
      </c>
      <c r="AP40" s="1">
        <f t="shared" si="34"/>
        <v>1.7929216013719909</v>
      </c>
      <c r="AQ40" s="1">
        <f t="shared" si="34"/>
        <v>1.7929594580733546</v>
      </c>
      <c r="AR40" s="1">
        <f t="shared" si="34"/>
        <v>1.7934024008602079</v>
      </c>
      <c r="AS40" s="1">
        <f t="shared" si="34"/>
        <v>1.7985221114302337</v>
      </c>
      <c r="AT40" s="1">
        <f t="shared" si="34"/>
        <v>1.8511041604201219</v>
      </c>
      <c r="AU40" s="1">
        <f t="shared" si="29"/>
        <v>2.1709018004699154</v>
      </c>
      <c r="AW40" s="1">
        <v>-6400</v>
      </c>
      <c r="AX40" s="1">
        <f t="shared" si="0"/>
        <v>1.3590898614181425E-2</v>
      </c>
      <c r="AY40" s="1">
        <f t="shared" si="1"/>
        <v>5.4853512158327483E-2</v>
      </c>
      <c r="AZ40" s="1">
        <f t="shared" si="2"/>
        <v>-4.1262613544146058E-2</v>
      </c>
      <c r="BA40" s="1">
        <f t="shared" si="3"/>
        <v>0.64623293050096164</v>
      </c>
      <c r="BB40" s="1">
        <f t="shared" si="4"/>
        <v>-0.98479001139332367</v>
      </c>
      <c r="BC40" s="1">
        <f t="shared" si="5"/>
        <v>0.42036945081239258</v>
      </c>
      <c r="BD40" s="1">
        <f t="shared" si="6"/>
        <v>0.21333556941499737</v>
      </c>
      <c r="BE40" s="1">
        <f t="shared" si="35"/>
        <v>6.904570624213072</v>
      </c>
      <c r="BF40" s="1">
        <f t="shared" si="35"/>
        <v>6.9048393634912371</v>
      </c>
      <c r="BG40" s="1">
        <f t="shared" si="35"/>
        <v>6.9039865055200833</v>
      </c>
      <c r="BH40" s="1">
        <f t="shared" si="35"/>
        <v>6.9066948947614755</v>
      </c>
      <c r="BI40" s="1">
        <f t="shared" si="35"/>
        <v>6.8981119832528313</v>
      </c>
      <c r="BJ40" s="1">
        <f t="shared" si="35"/>
        <v>6.9254967730286641</v>
      </c>
      <c r="BK40" s="1">
        <f t="shared" si="35"/>
        <v>6.8398744326447085</v>
      </c>
      <c r="BL40" s="1">
        <f t="shared" si="8"/>
        <v>7.1302453295006458</v>
      </c>
    </row>
    <row r="41" spans="1:64" x14ac:dyDescent="0.2">
      <c r="A41" s="5" t="s">
        <v>103</v>
      </c>
      <c r="B41" s="6" t="s">
        <v>97</v>
      </c>
      <c r="C41" s="7">
        <v>17198.396000000001</v>
      </c>
      <c r="D41" s="9"/>
      <c r="E41" s="4">
        <f t="shared" si="11"/>
        <v>-13300.132436735897</v>
      </c>
      <c r="F41" s="4">
        <f t="shared" si="12"/>
        <v>-13300</v>
      </c>
      <c r="G41" s="4">
        <f t="shared" si="36"/>
        <v>-0.36669000000256347</v>
      </c>
      <c r="H41" s="4">
        <f t="shared" si="37"/>
        <v>-0.36669000000256347</v>
      </c>
      <c r="I41" s="4"/>
      <c r="J41" s="4"/>
      <c r="K41" s="4"/>
      <c r="M41" s="4"/>
      <c r="N41" s="4"/>
      <c r="O41" s="4"/>
      <c r="P41" s="4"/>
      <c r="Q41" s="66">
        <f t="shared" si="32"/>
        <v>2179.8960000000006</v>
      </c>
      <c r="S41" s="2">
        <f t="shared" si="38"/>
        <v>0.5</v>
      </c>
      <c r="Z41" s="1">
        <f t="shared" si="15"/>
        <v>-13300</v>
      </c>
      <c r="AA41" s="1">
        <f t="shared" si="16"/>
        <v>-0.13435605333909506</v>
      </c>
      <c r="AB41" s="1">
        <f t="shared" si="17"/>
        <v>-0.36677851006073803</v>
      </c>
      <c r="AC41" s="1">
        <f t="shared" si="18"/>
        <v>-0.36669000000256347</v>
      </c>
      <c r="AD41" s="1">
        <f t="shared" si="19"/>
        <v>-0.2323339466634684</v>
      </c>
      <c r="AE41" s="1">
        <f t="shared" si="20"/>
        <v>2.6989531386111692E-2</v>
      </c>
      <c r="AF41" s="1">
        <f t="shared" si="21"/>
        <v>-0.36669000000256347</v>
      </c>
      <c r="AG41" s="2"/>
      <c r="AH41" s="1">
        <f t="shared" si="22"/>
        <v>8.8510058174558735E-5</v>
      </c>
      <c r="AI41" s="1">
        <f t="shared" si="23"/>
        <v>0.93188234032510853</v>
      </c>
      <c r="AJ41" s="1">
        <f t="shared" si="24"/>
        <v>-0.40998561704352254</v>
      </c>
      <c r="AK41" s="1">
        <f t="shared" si="25"/>
        <v>-0.3814698022198954</v>
      </c>
      <c r="AL41" s="1">
        <f t="shared" si="26"/>
        <v>1.3940924191439712</v>
      </c>
      <c r="AM41" s="1">
        <f t="shared" si="27"/>
        <v>0.83725154097791099</v>
      </c>
      <c r="AN41" s="1">
        <f t="shared" ref="AN41:AT50" si="39">$AU41+$AB$7*SIN(AO41)</f>
        <v>1.7999916833846936</v>
      </c>
      <c r="AO41" s="1">
        <f t="shared" si="39"/>
        <v>1.7999920081339473</v>
      </c>
      <c r="AP41" s="1">
        <f t="shared" si="39"/>
        <v>1.7999956968163575</v>
      </c>
      <c r="AQ41" s="1">
        <f t="shared" si="39"/>
        <v>1.800037590827372</v>
      </c>
      <c r="AR41" s="1">
        <f t="shared" si="39"/>
        <v>1.8005128730604947</v>
      </c>
      <c r="AS41" s="1">
        <f t="shared" si="39"/>
        <v>1.8058387851441742</v>
      </c>
      <c r="AT41" s="1">
        <f t="shared" si="39"/>
        <v>1.8589848414770458</v>
      </c>
      <c r="AU41" s="1">
        <f t="shared" si="29"/>
        <v>2.1773620829653964</v>
      </c>
      <c r="AW41" s="1">
        <v>-6200</v>
      </c>
      <c r="AX41" s="1">
        <f t="shared" si="0"/>
        <v>1.6678694131054363E-2</v>
      </c>
      <c r="AY41" s="1">
        <f t="shared" si="1"/>
        <v>5.5801576366244748E-2</v>
      </c>
      <c r="AZ41" s="1">
        <f t="shared" si="2"/>
        <v>-3.9122882235190386E-2</v>
      </c>
      <c r="BA41" s="1">
        <f t="shared" si="3"/>
        <v>0.6596479470439599</v>
      </c>
      <c r="BB41" s="1">
        <f t="shared" si="4"/>
        <v>-0.96823415034080595</v>
      </c>
      <c r="BC41" s="1">
        <f t="shared" si="5"/>
        <v>0.49846138104053156</v>
      </c>
      <c r="BD41" s="1">
        <f t="shared" si="6"/>
        <v>0.25452261393099324</v>
      </c>
      <c r="BE41" s="1">
        <f t="shared" si="35"/>
        <v>7.0148600977908186</v>
      </c>
      <c r="BF41" s="1">
        <f t="shared" si="35"/>
        <v>7.0150310103493219</v>
      </c>
      <c r="BG41" s="1">
        <f t="shared" si="35"/>
        <v>7.0144382991279226</v>
      </c>
      <c r="BH41" s="1">
        <f t="shared" si="35"/>
        <v>7.016495127301801</v>
      </c>
      <c r="BI41" s="1">
        <f t="shared" si="35"/>
        <v>7.0093736924791727</v>
      </c>
      <c r="BJ41" s="1">
        <f t="shared" si="35"/>
        <v>7.0342292012097429</v>
      </c>
      <c r="BK41" s="1">
        <f t="shared" si="35"/>
        <v>6.9497117302465252</v>
      </c>
      <c r="BL41" s="1">
        <f t="shared" si="8"/>
        <v>7.2738071627335508</v>
      </c>
    </row>
    <row r="42" spans="1:64" x14ac:dyDescent="0.2">
      <c r="A42" s="5" t="s">
        <v>104</v>
      </c>
      <c r="B42" s="6" t="s">
        <v>97</v>
      </c>
      <c r="C42" s="7">
        <v>17198.409</v>
      </c>
      <c r="D42" s="9"/>
      <c r="E42" s="4">
        <f t="shared" si="11"/>
        <v>-13300.12774155041</v>
      </c>
      <c r="F42" s="4">
        <f t="shared" si="12"/>
        <v>-13300</v>
      </c>
      <c r="G42" s="4">
        <f t="shared" si="36"/>
        <v>-0.353690000003553</v>
      </c>
      <c r="H42" s="4">
        <f t="shared" si="37"/>
        <v>-0.353690000003553</v>
      </c>
      <c r="I42" s="4"/>
      <c r="J42" s="4"/>
      <c r="K42" s="4"/>
      <c r="M42" s="4"/>
      <c r="N42" s="4"/>
      <c r="O42" s="4"/>
      <c r="P42" s="4"/>
      <c r="Q42" s="66">
        <f t="shared" si="32"/>
        <v>2179.9089999999997</v>
      </c>
      <c r="S42" s="2">
        <f t="shared" si="38"/>
        <v>0.5</v>
      </c>
      <c r="Z42" s="1">
        <f t="shared" si="15"/>
        <v>-13300</v>
      </c>
      <c r="AA42" s="1">
        <f t="shared" si="16"/>
        <v>-0.13435605333909506</v>
      </c>
      <c r="AB42" s="1">
        <f t="shared" si="17"/>
        <v>-0.35377851006172756</v>
      </c>
      <c r="AC42" s="1">
        <f t="shared" si="18"/>
        <v>-0.353690000003553</v>
      </c>
      <c r="AD42" s="1">
        <f t="shared" si="19"/>
        <v>-0.21933394666445793</v>
      </c>
      <c r="AE42" s="1">
        <f t="shared" si="20"/>
        <v>2.4053690079703639E-2</v>
      </c>
      <c r="AF42" s="1">
        <f t="shared" si="21"/>
        <v>-0.353690000003553</v>
      </c>
      <c r="AG42" s="2"/>
      <c r="AH42" s="1">
        <f t="shared" si="22"/>
        <v>8.8510058174558735E-5</v>
      </c>
      <c r="AI42" s="1">
        <f t="shared" si="23"/>
        <v>0.93188234032510853</v>
      </c>
      <c r="AJ42" s="1">
        <f t="shared" si="24"/>
        <v>-0.40998561704352254</v>
      </c>
      <c r="AK42" s="1">
        <f t="shared" si="25"/>
        <v>-0.3814698022198954</v>
      </c>
      <c r="AL42" s="1">
        <f t="shared" si="26"/>
        <v>1.3940924191439712</v>
      </c>
      <c r="AM42" s="1">
        <f t="shared" si="27"/>
        <v>0.83725154097791099</v>
      </c>
      <c r="AN42" s="1">
        <f t="shared" si="39"/>
        <v>1.7999916833846936</v>
      </c>
      <c r="AO42" s="1">
        <f t="shared" si="39"/>
        <v>1.7999920081339473</v>
      </c>
      <c r="AP42" s="1">
        <f t="shared" si="39"/>
        <v>1.7999956968163575</v>
      </c>
      <c r="AQ42" s="1">
        <f t="shared" si="39"/>
        <v>1.800037590827372</v>
      </c>
      <c r="AR42" s="1">
        <f t="shared" si="39"/>
        <v>1.8005128730604947</v>
      </c>
      <c r="AS42" s="1">
        <f t="shared" si="39"/>
        <v>1.8058387851441742</v>
      </c>
      <c r="AT42" s="1">
        <f t="shared" si="39"/>
        <v>1.8589848414770458</v>
      </c>
      <c r="AU42" s="1">
        <f t="shared" si="29"/>
        <v>2.1773620829653964</v>
      </c>
      <c r="AW42" s="1">
        <v>-6000</v>
      </c>
      <c r="AX42" s="1">
        <f t="shared" si="0"/>
        <v>2.0050577973227755E-2</v>
      </c>
      <c r="AY42" s="1">
        <f t="shared" si="1"/>
        <v>5.6493931473721185E-2</v>
      </c>
      <c r="AZ42" s="1">
        <f t="shared" si="2"/>
        <v>-3.6443353500493429E-2</v>
      </c>
      <c r="BA42" s="1">
        <f t="shared" si="3"/>
        <v>0.67589544554736292</v>
      </c>
      <c r="BB42" s="1">
        <f t="shared" si="4"/>
        <v>-0.94460833943405076</v>
      </c>
      <c r="BC42" s="1">
        <f t="shared" si="5"/>
        <v>0.58013152635133836</v>
      </c>
      <c r="BD42" s="1">
        <f t="shared" si="6"/>
        <v>0.2984844073740982</v>
      </c>
      <c r="BE42" s="1">
        <f t="shared" si="35"/>
        <v>7.1276436427527212</v>
      </c>
      <c r="BF42" s="1">
        <f t="shared" si="35"/>
        <v>7.1277331469203205</v>
      </c>
      <c r="BG42" s="1">
        <f t="shared" si="35"/>
        <v>7.1273853956178472</v>
      </c>
      <c r="BH42" s="1">
        <f t="shared" si="35"/>
        <v>7.1287372808904443</v>
      </c>
      <c r="BI42" s="1">
        <f t="shared" si="35"/>
        <v>7.1234933006041476</v>
      </c>
      <c r="BJ42" s="1">
        <f t="shared" si="35"/>
        <v>7.1440115517657565</v>
      </c>
      <c r="BK42" s="1">
        <f t="shared" si="35"/>
        <v>7.0662171703530969</v>
      </c>
      <c r="BL42" s="1">
        <f t="shared" si="8"/>
        <v>7.4173689959664575</v>
      </c>
    </row>
    <row r="43" spans="1:64" x14ac:dyDescent="0.2">
      <c r="A43" s="5" t="s">
        <v>104</v>
      </c>
      <c r="B43" s="6" t="s">
        <v>97</v>
      </c>
      <c r="C43" s="7">
        <v>17270.401000000002</v>
      </c>
      <c r="D43" s="9"/>
      <c r="E43" s="4">
        <f t="shared" si="11"/>
        <v>-13274.126526653105</v>
      </c>
      <c r="F43" s="4">
        <f t="shared" si="12"/>
        <v>-13274</v>
      </c>
      <c r="G43" s="4">
        <f t="shared" si="36"/>
        <v>-0.35032619999765302</v>
      </c>
      <c r="H43" s="4">
        <f t="shared" si="37"/>
        <v>-0.35032619999765302</v>
      </c>
      <c r="I43" s="4"/>
      <c r="J43" s="4"/>
      <c r="K43" s="4"/>
      <c r="M43" s="4"/>
      <c r="N43" s="4"/>
      <c r="O43" s="4"/>
      <c r="P43" s="4"/>
      <c r="Q43" s="66">
        <f t="shared" si="32"/>
        <v>2251.9010000000017</v>
      </c>
      <c r="S43" s="2">
        <f t="shared" si="38"/>
        <v>0.5</v>
      </c>
      <c r="Z43" s="1">
        <f t="shared" si="15"/>
        <v>-13274</v>
      </c>
      <c r="AA43" s="1">
        <f t="shared" si="16"/>
        <v>-0.1321531137582993</v>
      </c>
      <c r="AB43" s="1">
        <f t="shared" si="17"/>
        <v>-0.35133308562448706</v>
      </c>
      <c r="AC43" s="1">
        <f t="shared" si="18"/>
        <v>-0.35032619999765302</v>
      </c>
      <c r="AD43" s="1">
        <f t="shared" si="19"/>
        <v>-0.21817308623935372</v>
      </c>
      <c r="AE43" s="1">
        <f t="shared" si="20"/>
        <v>2.3799747779602237E-2</v>
      </c>
      <c r="AF43" s="1">
        <f t="shared" si="21"/>
        <v>-0.35032619999765302</v>
      </c>
      <c r="AG43" s="2"/>
      <c r="AH43" s="1">
        <f t="shared" si="22"/>
        <v>1.0068856268340475E-3</v>
      </c>
      <c r="AI43" s="1">
        <f t="shared" si="23"/>
        <v>0.93985555461606174</v>
      </c>
      <c r="AJ43" s="1">
        <f t="shared" si="24"/>
        <v>-0.3908679264092047</v>
      </c>
      <c r="AK43" s="1">
        <f t="shared" si="25"/>
        <v>-0.38280787773337283</v>
      </c>
      <c r="AL43" s="1">
        <f t="shared" si="26"/>
        <v>1.4149563675929355</v>
      </c>
      <c r="AM43" s="1">
        <f t="shared" si="27"/>
        <v>0.85515323241102847</v>
      </c>
      <c r="AN43" s="1">
        <f t="shared" si="39"/>
        <v>1.8205436768051317</v>
      </c>
      <c r="AO43" s="1">
        <f t="shared" si="39"/>
        <v>1.8205441838386487</v>
      </c>
      <c r="AP43" s="1">
        <f t="shared" si="39"/>
        <v>1.8205494777734215</v>
      </c>
      <c r="AQ43" s="1">
        <f t="shared" si="39"/>
        <v>1.8206047451627709</v>
      </c>
      <c r="AR43" s="1">
        <f t="shared" si="39"/>
        <v>1.8211810099957115</v>
      </c>
      <c r="AS43" s="1">
        <f t="shared" si="39"/>
        <v>1.8271140834348008</v>
      </c>
      <c r="AT43" s="1">
        <f t="shared" si="39"/>
        <v>1.881825681063054</v>
      </c>
      <c r="AU43" s="1">
        <f t="shared" si="29"/>
        <v>2.1960251212856741</v>
      </c>
      <c r="AW43" s="1">
        <v>-5800</v>
      </c>
      <c r="AX43" s="1">
        <f t="shared" si="0"/>
        <v>2.3719431511944583E-2</v>
      </c>
      <c r="AY43" s="1">
        <f t="shared" si="1"/>
        <v>5.6930577480756778E-2</v>
      </c>
      <c r="AZ43" s="1">
        <f t="shared" si="2"/>
        <v>-3.3211145968812195E-2</v>
      </c>
      <c r="BA43" s="1">
        <f t="shared" si="3"/>
        <v>0.6953574462054728</v>
      </c>
      <c r="BB43" s="1">
        <f t="shared" si="4"/>
        <v>-0.91289290229217335</v>
      </c>
      <c r="BC43" s="1">
        <f t="shared" si="5"/>
        <v>0.66621489440512061</v>
      </c>
      <c r="BD43" s="1">
        <f t="shared" si="6"/>
        <v>0.34600060132786847</v>
      </c>
      <c r="BE43" s="1">
        <f t="shared" si="35"/>
        <v>7.2434287587895856</v>
      </c>
      <c r="BF43" s="1">
        <f t="shared" si="35"/>
        <v>7.2434652053666957</v>
      </c>
      <c r="BG43" s="1">
        <f t="shared" si="35"/>
        <v>7.2433011634042881</v>
      </c>
      <c r="BH43" s="1">
        <f t="shared" si="35"/>
        <v>7.2440398011927964</v>
      </c>
      <c r="BI43" s="1">
        <f t="shared" si="35"/>
        <v>7.2407200313416613</v>
      </c>
      <c r="BJ43" s="1">
        <f t="shared" si="35"/>
        <v>7.2557667621752531</v>
      </c>
      <c r="BK43" s="1">
        <f t="shared" si="35"/>
        <v>7.1899474281500186</v>
      </c>
      <c r="BL43" s="1">
        <f t="shared" si="8"/>
        <v>7.5609308291993624</v>
      </c>
    </row>
    <row r="44" spans="1:64" x14ac:dyDescent="0.2">
      <c r="A44" s="5" t="s">
        <v>101</v>
      </c>
      <c r="B44" s="6" t="s">
        <v>97</v>
      </c>
      <c r="C44" s="7">
        <v>17273.189999999999</v>
      </c>
      <c r="D44" s="9"/>
      <c r="E44" s="4">
        <f t="shared" si="11"/>
        <v>-13273.119228781836</v>
      </c>
      <c r="F44" s="4">
        <f t="shared" si="12"/>
        <v>-13273</v>
      </c>
      <c r="G44" s="4">
        <f t="shared" si="36"/>
        <v>-0.3301199000015913</v>
      </c>
      <c r="H44" s="4">
        <f t="shared" si="37"/>
        <v>-0.3301199000015913</v>
      </c>
      <c r="J44" s="4"/>
      <c r="K44" s="4"/>
      <c r="M44" s="4"/>
      <c r="N44" s="4"/>
      <c r="O44" s="4"/>
      <c r="P44" s="4"/>
      <c r="Q44" s="66">
        <f t="shared" si="32"/>
        <v>2254.6899999999987</v>
      </c>
      <c r="S44" s="2">
        <f t="shared" si="38"/>
        <v>0.5</v>
      </c>
      <c r="Z44" s="1">
        <f t="shared" si="15"/>
        <v>-13273</v>
      </c>
      <c r="AA44" s="1">
        <f t="shared" si="16"/>
        <v>-0.13206832081339331</v>
      </c>
      <c r="AB44" s="1">
        <f t="shared" si="17"/>
        <v>-0.33116225856699383</v>
      </c>
      <c r="AC44" s="1">
        <f t="shared" si="18"/>
        <v>-0.3301199000015913</v>
      </c>
      <c r="AD44" s="1">
        <f t="shared" si="19"/>
        <v>-0.19805157918819799</v>
      </c>
      <c r="AE44" s="1">
        <f t="shared" si="20"/>
        <v>1.9612214009469529E-2</v>
      </c>
      <c r="AF44" s="1">
        <f t="shared" si="21"/>
        <v>-0.3301199000015913</v>
      </c>
      <c r="AG44" s="2"/>
      <c r="AH44" s="1">
        <f t="shared" si="22"/>
        <v>1.0423585654025236E-3</v>
      </c>
      <c r="AI44" s="1">
        <f t="shared" si="23"/>
        <v>0.9401654942313028</v>
      </c>
      <c r="AJ44" s="1">
        <f t="shared" si="24"/>
        <v>-0.39012260785828295</v>
      </c>
      <c r="AK44" s="1">
        <f t="shared" si="25"/>
        <v>-0.38285644500868232</v>
      </c>
      <c r="AL44" s="1">
        <f t="shared" si="26"/>
        <v>1.4157659641461666</v>
      </c>
      <c r="AM44" s="1">
        <f t="shared" si="27"/>
        <v>0.85585429714761585</v>
      </c>
      <c r="AN44" s="1">
        <f t="shared" si="39"/>
        <v>1.8213376479552017</v>
      </c>
      <c r="AO44" s="1">
        <f t="shared" si="39"/>
        <v>1.8213381633912671</v>
      </c>
      <c r="AP44" s="1">
        <f t="shared" si="39"/>
        <v>1.8213435283583443</v>
      </c>
      <c r="AQ44" s="1">
        <f t="shared" si="39"/>
        <v>1.8213993634707595</v>
      </c>
      <c r="AR44" s="1">
        <f t="shared" si="39"/>
        <v>1.8219797379980747</v>
      </c>
      <c r="AS44" s="1">
        <f t="shared" si="39"/>
        <v>1.8279364775840086</v>
      </c>
      <c r="AT44" s="1">
        <f t="shared" si="39"/>
        <v>1.8827063698007827</v>
      </c>
      <c r="AU44" s="1">
        <f t="shared" si="29"/>
        <v>2.1967429304518387</v>
      </c>
      <c r="AW44" s="1">
        <v>-5600</v>
      </c>
      <c r="AX44" s="1">
        <f t="shared" si="0"/>
        <v>2.7697755456911808E-2</v>
      </c>
      <c r="AY44" s="1">
        <f t="shared" si="1"/>
        <v>5.7111514387351556E-2</v>
      </c>
      <c r="AZ44" s="1">
        <f t="shared" si="2"/>
        <v>-2.9413758930439748E-2</v>
      </c>
      <c r="BA44" s="1">
        <f t="shared" si="3"/>
        <v>0.71851524911090681</v>
      </c>
      <c r="BB44" s="1">
        <f t="shared" si="4"/>
        <v>-0.87177359612066274</v>
      </c>
      <c r="BC44" s="1">
        <f t="shared" si="5"/>
        <v>0.75771971375842284</v>
      </c>
      <c r="BD44" s="1">
        <f t="shared" si="6"/>
        <v>0.39809129189529285</v>
      </c>
      <c r="BE44" s="1">
        <f t="shared" si="35"/>
        <v>7.3627992699732765</v>
      </c>
      <c r="BF44" s="1">
        <f t="shared" si="35"/>
        <v>7.3628095997031853</v>
      </c>
      <c r="BG44" s="1">
        <f t="shared" si="35"/>
        <v>7.362753085025652</v>
      </c>
      <c r="BH44" s="1">
        <f t="shared" si="35"/>
        <v>7.3630623538623121</v>
      </c>
      <c r="BI44" s="1">
        <f t="shared" si="35"/>
        <v>7.3613721043328137</v>
      </c>
      <c r="BJ44" s="1">
        <f t="shared" si="35"/>
        <v>7.3706760607371296</v>
      </c>
      <c r="BK44" s="1">
        <f t="shared" si="35"/>
        <v>7.3213105308966906</v>
      </c>
      <c r="BL44" s="1">
        <f t="shared" si="8"/>
        <v>7.7044926624322692</v>
      </c>
    </row>
    <row r="45" spans="1:64" x14ac:dyDescent="0.2">
      <c r="A45" s="5" t="s">
        <v>103</v>
      </c>
      <c r="B45" s="6" t="s">
        <v>97</v>
      </c>
      <c r="C45" s="7">
        <v>17281.451000000001</v>
      </c>
      <c r="D45" s="9"/>
      <c r="E45" s="4">
        <f t="shared" si="11"/>
        <v>-13270.135618988154</v>
      </c>
      <c r="F45" s="4">
        <f t="shared" si="12"/>
        <v>-13270</v>
      </c>
      <c r="G45" s="4">
        <f t="shared" si="36"/>
        <v>-0.37550100000225939</v>
      </c>
      <c r="H45" s="4">
        <f t="shared" si="37"/>
        <v>-0.37550100000225939</v>
      </c>
      <c r="I45" s="4"/>
      <c r="J45" s="4"/>
      <c r="K45" s="4"/>
      <c r="M45" s="4"/>
      <c r="N45" s="4"/>
      <c r="O45" s="4"/>
      <c r="P45" s="4"/>
      <c r="Q45" s="66">
        <f t="shared" si="32"/>
        <v>2262.9510000000009</v>
      </c>
      <c r="S45" s="2">
        <f t="shared" si="38"/>
        <v>0.5</v>
      </c>
      <c r="Z45" s="1">
        <f t="shared" si="15"/>
        <v>-13270</v>
      </c>
      <c r="AA45" s="1">
        <f t="shared" si="16"/>
        <v>-0.13181391412592774</v>
      </c>
      <c r="AB45" s="1">
        <f t="shared" si="17"/>
        <v>-0.37664984359247938</v>
      </c>
      <c r="AC45" s="1">
        <f t="shared" si="18"/>
        <v>-0.37550100000225939</v>
      </c>
      <c r="AD45" s="1">
        <f t="shared" si="19"/>
        <v>-0.24368708587633164</v>
      </c>
      <c r="AE45" s="1">
        <f t="shared" si="20"/>
        <v>2.9691697911449318E-2</v>
      </c>
      <c r="AF45" s="1">
        <f t="shared" si="21"/>
        <v>-0.37550100000225939</v>
      </c>
      <c r="AG45" s="2"/>
      <c r="AH45" s="1">
        <f t="shared" si="22"/>
        <v>1.1488435902199845E-3</v>
      </c>
      <c r="AI45" s="1">
        <f t="shared" si="23"/>
        <v>0.94109677607169195</v>
      </c>
      <c r="AJ45" s="1">
        <f t="shared" si="24"/>
        <v>-0.38788216349939042</v>
      </c>
      <c r="AK45" s="1">
        <f t="shared" si="25"/>
        <v>-0.38300082999403806</v>
      </c>
      <c r="AL45" s="1">
        <f t="shared" si="26"/>
        <v>1.4181979613648956</v>
      </c>
      <c r="AM45" s="1">
        <f t="shared" si="27"/>
        <v>0.85796319422296008</v>
      </c>
      <c r="AN45" s="1">
        <f t="shared" si="39"/>
        <v>1.8237211336796191</v>
      </c>
      <c r="AO45" s="1">
        <f t="shared" si="39"/>
        <v>1.8237216750091247</v>
      </c>
      <c r="AP45" s="1">
        <f t="shared" si="39"/>
        <v>1.8237272575119157</v>
      </c>
      <c r="AQ45" s="1">
        <f t="shared" si="39"/>
        <v>1.8237848204762039</v>
      </c>
      <c r="AR45" s="1">
        <f t="shared" si="39"/>
        <v>1.8243776248394372</v>
      </c>
      <c r="AS45" s="1">
        <f t="shared" si="39"/>
        <v>1.8304054923660507</v>
      </c>
      <c r="AT45" s="1">
        <f t="shared" si="39"/>
        <v>1.8853494065218401</v>
      </c>
      <c r="AU45" s="1">
        <f t="shared" si="29"/>
        <v>2.198896357950332</v>
      </c>
      <c r="AW45" s="1">
        <v>-5400</v>
      </c>
      <c r="AX45" s="1">
        <f t="shared" si="0"/>
        <v>3.1996525319702762E-2</v>
      </c>
      <c r="AY45" s="1">
        <f t="shared" si="1"/>
        <v>5.7036742193505519E-2</v>
      </c>
      <c r="AZ45" s="1">
        <f t="shared" si="2"/>
        <v>-2.504021687380276E-2</v>
      </c>
      <c r="BA45" s="1">
        <f t="shared" si="3"/>
        <v>0.74597048911862518</v>
      </c>
      <c r="BB45" s="1">
        <f t="shared" si="4"/>
        <v>-0.81956405963247581</v>
      </c>
      <c r="BC45" s="1">
        <f t="shared" si="5"/>
        <v>0.85588092775464419</v>
      </c>
      <c r="BD45" s="1">
        <f t="shared" si="6"/>
        <v>0.45613064720596624</v>
      </c>
      <c r="BE45" s="1">
        <f t="shared" si="35"/>
        <v>7.486431622714659</v>
      </c>
      <c r="BF45" s="1">
        <f t="shared" si="35"/>
        <v>7.4864332104825477</v>
      </c>
      <c r="BG45" s="1">
        <f t="shared" si="35"/>
        <v>7.4864218076513014</v>
      </c>
      <c r="BH45" s="1">
        <f t="shared" si="35"/>
        <v>7.4865037065643172</v>
      </c>
      <c r="BI45" s="1">
        <f t="shared" si="35"/>
        <v>7.4859158676386608</v>
      </c>
      <c r="BJ45" s="1">
        <f t="shared" si="35"/>
        <v>7.4901552482009262</v>
      </c>
      <c r="BK45" s="1">
        <f t="shared" si="35"/>
        <v>7.4605574629178051</v>
      </c>
      <c r="BL45" s="1">
        <f t="shared" si="8"/>
        <v>7.8480544956651741</v>
      </c>
    </row>
    <row r="46" spans="1:64" x14ac:dyDescent="0.2">
      <c r="A46" s="5" t="s">
        <v>99</v>
      </c>
      <c r="B46" s="6" t="s">
        <v>97</v>
      </c>
      <c r="C46" s="7">
        <v>17292.547999999999</v>
      </c>
      <c r="D46" s="9"/>
      <c r="E46" s="4">
        <f t="shared" si="11"/>
        <v>-13266.127736421822</v>
      </c>
      <c r="F46" s="4">
        <f t="shared" si="12"/>
        <v>-13266</v>
      </c>
      <c r="G46" s="4">
        <f t="shared" si="36"/>
        <v>-0.35367580000092858</v>
      </c>
      <c r="H46" s="4">
        <f t="shared" si="37"/>
        <v>-0.35367580000092858</v>
      </c>
      <c r="I46" s="4"/>
      <c r="J46" s="4"/>
      <c r="K46" s="4"/>
      <c r="M46" s="4"/>
      <c r="N46" s="4"/>
      <c r="O46" s="4"/>
      <c r="P46" s="4"/>
      <c r="Q46" s="66">
        <f t="shared" si="32"/>
        <v>2274.0479999999989</v>
      </c>
      <c r="S46" s="2">
        <f t="shared" si="38"/>
        <v>0.5</v>
      </c>
      <c r="Z46" s="1">
        <f t="shared" si="15"/>
        <v>-13266</v>
      </c>
      <c r="AA46" s="1">
        <f t="shared" si="16"/>
        <v>-0.13147464073868945</v>
      </c>
      <c r="AB46" s="1">
        <f t="shared" si="17"/>
        <v>-0.35496677759304135</v>
      </c>
      <c r="AC46" s="1">
        <f t="shared" si="18"/>
        <v>-0.35367580000092858</v>
      </c>
      <c r="AD46" s="1">
        <f t="shared" si="19"/>
        <v>-0.22220115926223913</v>
      </c>
      <c r="AE46" s="1">
        <f t="shared" si="20"/>
        <v>2.468667758874148E-2</v>
      </c>
      <c r="AF46" s="1">
        <f t="shared" si="21"/>
        <v>-0.35367580000092858</v>
      </c>
      <c r="AG46" s="2"/>
      <c r="AH46" s="1">
        <f t="shared" si="22"/>
        <v>1.2909775921127889E-3</v>
      </c>
      <c r="AI46" s="1">
        <f t="shared" si="23"/>
        <v>0.94234190264094675</v>
      </c>
      <c r="AJ46" s="1">
        <f t="shared" si="24"/>
        <v>-0.3848844096015373</v>
      </c>
      <c r="AK46" s="1">
        <f t="shared" si="25"/>
        <v>-0.38319025219100289</v>
      </c>
      <c r="AL46" s="1">
        <f t="shared" si="26"/>
        <v>1.421448130943008</v>
      </c>
      <c r="AM46" s="1">
        <f t="shared" si="27"/>
        <v>0.86078844692680623</v>
      </c>
      <c r="AN46" s="1">
        <f t="shared" si="39"/>
        <v>1.8269027909887852</v>
      </c>
      <c r="AO46" s="1">
        <f t="shared" si="39"/>
        <v>1.8269033684874962</v>
      </c>
      <c r="AP46" s="1">
        <f t="shared" si="39"/>
        <v>1.8269092515932637</v>
      </c>
      <c r="AQ46" s="1">
        <f t="shared" si="39"/>
        <v>1.8269691765495391</v>
      </c>
      <c r="AR46" s="1">
        <f t="shared" si="39"/>
        <v>1.8275787893011017</v>
      </c>
      <c r="AS46" s="1">
        <f t="shared" si="39"/>
        <v>1.833701789969266</v>
      </c>
      <c r="AT46" s="1">
        <f t="shared" si="39"/>
        <v>1.8888757168599137</v>
      </c>
      <c r="AU46" s="1">
        <f t="shared" si="29"/>
        <v>2.2017675946149904</v>
      </c>
      <c r="AW46" s="1">
        <v>-5200</v>
      </c>
      <c r="AX46" s="1">
        <f t="shared" si="0"/>
        <v>3.6623230865890463E-2</v>
      </c>
      <c r="AY46" s="1">
        <f t="shared" si="1"/>
        <v>5.6706260899218625E-2</v>
      </c>
      <c r="AZ46" s="1">
        <f t="shared" si="2"/>
        <v>-2.0083030033328165E-2</v>
      </c>
      <c r="BA46" s="1">
        <f t="shared" si="3"/>
        <v>0.77846771423784333</v>
      </c>
      <c r="BB46" s="1">
        <f t="shared" si="4"/>
        <v>-0.75411087949233435</v>
      </c>
      <c r="BC46" s="1">
        <f t="shared" si="5"/>
        <v>0.96223147166177503</v>
      </c>
      <c r="BD46" s="1">
        <f t="shared" si="6"/>
        <v>0.5220298090241553</v>
      </c>
      <c r="BE46" s="1">
        <f t="shared" si="35"/>
        <v>7.6151149781036018</v>
      </c>
      <c r="BF46" s="1">
        <f t="shared" si="35"/>
        <v>7.6151150307143487</v>
      </c>
      <c r="BG46" s="1">
        <f t="shared" si="35"/>
        <v>7.6151144568881985</v>
      </c>
      <c r="BH46" s="1">
        <f t="shared" si="35"/>
        <v>7.6151207156911003</v>
      </c>
      <c r="BI46" s="1">
        <f t="shared" si="35"/>
        <v>7.6150524587325457</v>
      </c>
      <c r="BJ46" s="1">
        <f t="shared" si="35"/>
        <v>7.6157978886473439</v>
      </c>
      <c r="BK46" s="1">
        <f t="shared" si="35"/>
        <v>7.6077770016945925</v>
      </c>
      <c r="BL46" s="1">
        <f t="shared" si="8"/>
        <v>7.9916163288980808</v>
      </c>
    </row>
    <row r="47" spans="1:64" x14ac:dyDescent="0.2">
      <c r="A47" s="5" t="s">
        <v>103</v>
      </c>
      <c r="B47" s="6" t="s">
        <v>97</v>
      </c>
      <c r="C47" s="7">
        <v>17447.59</v>
      </c>
      <c r="D47" s="9"/>
      <c r="E47" s="4">
        <f t="shared" si="11"/>
        <v>-13210.131509617346</v>
      </c>
      <c r="F47" s="4">
        <f t="shared" si="12"/>
        <v>-13210</v>
      </c>
      <c r="G47" s="4">
        <f t="shared" si="36"/>
        <v>-0.36412300000301911</v>
      </c>
      <c r="H47" s="4">
        <f t="shared" si="37"/>
        <v>-0.36412300000301911</v>
      </c>
      <c r="I47" s="4"/>
      <c r="J47" s="4"/>
      <c r="K47" s="4"/>
      <c r="M47" s="4"/>
      <c r="N47" s="4"/>
      <c r="O47" s="4"/>
      <c r="P47" s="4"/>
      <c r="Q47" s="66">
        <f t="shared" si="32"/>
        <v>2429.09</v>
      </c>
      <c r="S47" s="2">
        <f t="shared" si="38"/>
        <v>0.5</v>
      </c>
      <c r="Z47" s="1">
        <f t="shared" si="15"/>
        <v>-13210</v>
      </c>
      <c r="AA47" s="1">
        <f t="shared" si="16"/>
        <v>-0.12671759122021189</v>
      </c>
      <c r="AB47" s="1">
        <f t="shared" si="17"/>
        <v>-0.36742181550099079</v>
      </c>
      <c r="AC47" s="1">
        <f t="shared" si="18"/>
        <v>-0.36412300000301911</v>
      </c>
      <c r="AD47" s="1">
        <f t="shared" si="19"/>
        <v>-0.23740540878280722</v>
      </c>
      <c r="AE47" s="1">
        <f t="shared" si="20"/>
        <v>2.8180664059665898E-2</v>
      </c>
      <c r="AF47" s="1">
        <f t="shared" si="21"/>
        <v>-0.36412300000301911</v>
      </c>
      <c r="AG47" s="2"/>
      <c r="AH47" s="1">
        <f t="shared" si="22"/>
        <v>3.2988154979716904E-3</v>
      </c>
      <c r="AI47" s="1">
        <f t="shared" si="23"/>
        <v>0.96018708629586502</v>
      </c>
      <c r="AJ47" s="1">
        <f t="shared" si="24"/>
        <v>-0.34163685186934495</v>
      </c>
      <c r="AK47" s="1">
        <f t="shared" si="25"/>
        <v>-0.38545318453433164</v>
      </c>
      <c r="AL47" s="1">
        <f t="shared" si="26"/>
        <v>1.4678727216672236</v>
      </c>
      <c r="AM47" s="1">
        <f t="shared" si="27"/>
        <v>0.90203152981068335</v>
      </c>
      <c r="AN47" s="1">
        <f t="shared" si="39"/>
        <v>1.8718944816940375</v>
      </c>
      <c r="AO47" s="1">
        <f t="shared" si="39"/>
        <v>1.8718958096487721</v>
      </c>
      <c r="AP47" s="1">
        <f t="shared" si="39"/>
        <v>1.8719073646866469</v>
      </c>
      <c r="AQ47" s="1">
        <f t="shared" si="39"/>
        <v>1.8720078913136833</v>
      </c>
      <c r="AR47" s="1">
        <f t="shared" si="39"/>
        <v>1.8728810852621414</v>
      </c>
      <c r="AS47" s="1">
        <f t="shared" si="39"/>
        <v>1.8803653853624021</v>
      </c>
      <c r="AT47" s="1">
        <f t="shared" si="39"/>
        <v>1.9385124111747738</v>
      </c>
      <c r="AU47" s="1">
        <f t="shared" si="29"/>
        <v>2.2419649079202038</v>
      </c>
      <c r="AW47" s="1">
        <v>-5000</v>
      </c>
      <c r="AX47" s="1">
        <f t="shared" si="0"/>
        <v>4.1578686208824447E-2</v>
      </c>
      <c r="AY47" s="1">
        <f t="shared" si="1"/>
        <v>5.6120070504490915E-2</v>
      </c>
      <c r="AZ47" s="1">
        <f t="shared" si="2"/>
        <v>-1.4541384295666464E-2</v>
      </c>
      <c r="BA47" s="1">
        <f t="shared" si="3"/>
        <v>0.81691350817129371</v>
      </c>
      <c r="BB47" s="1">
        <f t="shared" si="4"/>
        <v>-0.67268611926773769</v>
      </c>
      <c r="BC47" s="1">
        <f t="shared" si="5"/>
        <v>1.0786976432299653</v>
      </c>
      <c r="BD47" s="1">
        <f t="shared" si="6"/>
        <v>0.59854481129601977</v>
      </c>
      <c r="BE47" s="1">
        <f t="shared" si="35"/>
        <v>7.7497763226994394</v>
      </c>
      <c r="BF47" s="1">
        <f t="shared" si="35"/>
        <v>7.7497763213356095</v>
      </c>
      <c r="BG47" s="1">
        <f t="shared" si="35"/>
        <v>7.7497763551717433</v>
      </c>
      <c r="BH47" s="1">
        <f t="shared" si="35"/>
        <v>7.7497755157126678</v>
      </c>
      <c r="BI47" s="1">
        <f t="shared" si="35"/>
        <v>7.7497963443005755</v>
      </c>
      <c r="BJ47" s="1">
        <f t="shared" si="35"/>
        <v>7.7492807667263879</v>
      </c>
      <c r="BK47" s="1">
        <f t="shared" si="35"/>
        <v>7.7628938913012897</v>
      </c>
      <c r="BL47" s="1">
        <f t="shared" si="8"/>
        <v>8.1351781621309858</v>
      </c>
    </row>
    <row r="48" spans="1:64" x14ac:dyDescent="0.2">
      <c r="A48" s="5" t="s">
        <v>96</v>
      </c>
      <c r="B48" s="6" t="s">
        <v>97</v>
      </c>
      <c r="C48" s="7">
        <v>17502.982</v>
      </c>
      <c r="D48" s="9"/>
      <c r="E48" s="4">
        <f t="shared" si="11"/>
        <v>-13190.125685420335</v>
      </c>
      <c r="F48" s="4">
        <f t="shared" si="12"/>
        <v>-13190</v>
      </c>
      <c r="G48" s="4">
        <f t="shared" si="36"/>
        <v>-0.34799700000075973</v>
      </c>
      <c r="H48" s="4">
        <f t="shared" si="37"/>
        <v>-0.34799700000075973</v>
      </c>
      <c r="I48" s="4"/>
      <c r="J48" s="4"/>
      <c r="K48" s="4"/>
      <c r="M48" s="4"/>
      <c r="N48" s="4"/>
      <c r="O48" s="4"/>
      <c r="P48" s="4"/>
      <c r="Q48" s="66">
        <f t="shared" si="32"/>
        <v>2484.482</v>
      </c>
      <c r="S48" s="2">
        <f t="shared" si="38"/>
        <v>0.5</v>
      </c>
      <c r="Z48" s="1">
        <f t="shared" si="15"/>
        <v>-13190</v>
      </c>
      <c r="AA48" s="1">
        <f t="shared" si="16"/>
        <v>-0.12501569175250082</v>
      </c>
      <c r="AB48" s="1">
        <f t="shared" si="17"/>
        <v>-0.35202071214912989</v>
      </c>
      <c r="AC48" s="1">
        <f t="shared" si="18"/>
        <v>-0.34799700000075973</v>
      </c>
      <c r="AD48" s="1">
        <f t="shared" si="19"/>
        <v>-0.2229813082482589</v>
      </c>
      <c r="AE48" s="1">
        <f t="shared" si="20"/>
        <v>2.4860331914052528E-2</v>
      </c>
      <c r="AF48" s="1">
        <f t="shared" si="21"/>
        <v>-0.34799700000075973</v>
      </c>
      <c r="AG48" s="2"/>
      <c r="AH48" s="1">
        <f t="shared" si="22"/>
        <v>4.0237121483701508E-3</v>
      </c>
      <c r="AI48" s="1">
        <f t="shared" si="23"/>
        <v>0.96674907180216418</v>
      </c>
      <c r="AJ48" s="1">
        <f t="shared" si="24"/>
        <v>-0.32560169698939045</v>
      </c>
      <c r="AK48" s="1">
        <f t="shared" si="25"/>
        <v>-0.38607460592384574</v>
      </c>
      <c r="AL48" s="1">
        <f t="shared" si="26"/>
        <v>1.4848826787083735</v>
      </c>
      <c r="AM48" s="1">
        <f t="shared" si="27"/>
        <v>0.91757630723860484</v>
      </c>
      <c r="AN48" s="1">
        <f t="shared" si="39"/>
        <v>1.8881700718194898</v>
      </c>
      <c r="AO48" s="1">
        <f t="shared" si="39"/>
        <v>1.8881718086936681</v>
      </c>
      <c r="AP48" s="1">
        <f t="shared" si="39"/>
        <v>1.8881861710268069</v>
      </c>
      <c r="AQ48" s="1">
        <f t="shared" si="39"/>
        <v>1.8883049101005194</v>
      </c>
      <c r="AR48" s="1">
        <f t="shared" si="39"/>
        <v>1.8892849343660507</v>
      </c>
      <c r="AS48" s="1">
        <f t="shared" si="39"/>
        <v>1.8972651461085299</v>
      </c>
      <c r="AT48" s="1">
        <f t="shared" si="39"/>
        <v>1.956359431431071</v>
      </c>
      <c r="AU48" s="1">
        <f t="shared" si="29"/>
        <v>2.2563210912434943</v>
      </c>
      <c r="AW48" s="1">
        <v>-4800</v>
      </c>
      <c r="AX48" s="1">
        <f t="shared" si="0"/>
        <v>4.685185594360701E-2</v>
      </c>
      <c r="AY48" s="1">
        <f t="shared" si="1"/>
        <v>5.5278171009322391E-2</v>
      </c>
      <c r="AZ48" s="1">
        <f t="shared" si="2"/>
        <v>-8.4263150657153795E-3</v>
      </c>
      <c r="BA48" s="1">
        <f t="shared" si="3"/>
        <v>0.86237853343441551</v>
      </c>
      <c r="BB48" s="1">
        <f t="shared" si="4"/>
        <v>-0.57188959580561016</v>
      </c>
      <c r="BC48" s="1">
        <f t="shared" si="5"/>
        <v>1.2077232449206978</v>
      </c>
      <c r="BD48" s="1">
        <f t="shared" si="6"/>
        <v>0.68982088171215039</v>
      </c>
      <c r="BE48" s="1">
        <f t="shared" si="35"/>
        <v>7.8915089851560687</v>
      </c>
      <c r="BF48" s="1">
        <f t="shared" si="35"/>
        <v>7.8915089851881888</v>
      </c>
      <c r="BG48" s="1">
        <f t="shared" si="35"/>
        <v>7.8915089873975051</v>
      </c>
      <c r="BH48" s="1">
        <f t="shared" si="35"/>
        <v>7.8915091393594974</v>
      </c>
      <c r="BI48" s="1">
        <f t="shared" si="35"/>
        <v>7.8915195901893123</v>
      </c>
      <c r="BJ48" s="1">
        <f t="shared" si="35"/>
        <v>7.8922314745155422</v>
      </c>
      <c r="BK48" s="1">
        <f t="shared" si="35"/>
        <v>7.9256703907677171</v>
      </c>
      <c r="BL48" s="1">
        <f t="shared" si="8"/>
        <v>8.2787399953638925</v>
      </c>
    </row>
    <row r="49" spans="1:64" x14ac:dyDescent="0.2">
      <c r="A49" s="5" t="s">
        <v>103</v>
      </c>
      <c r="B49" s="6" t="s">
        <v>97</v>
      </c>
      <c r="C49" s="7">
        <v>17558.353999999999</v>
      </c>
      <c r="D49" s="9"/>
      <c r="E49" s="4">
        <f t="shared" si="11"/>
        <v>-13170.127084585609</v>
      </c>
      <c r="F49" s="4">
        <f t="shared" si="12"/>
        <v>-13170</v>
      </c>
      <c r="G49" s="4">
        <f t="shared" si="36"/>
        <v>-0.35187100000621285</v>
      </c>
      <c r="H49" s="4">
        <f t="shared" si="37"/>
        <v>-0.35187100000621285</v>
      </c>
      <c r="I49" s="4"/>
      <c r="J49" s="4"/>
      <c r="K49" s="4"/>
      <c r="M49" s="4"/>
      <c r="N49" s="4"/>
      <c r="O49" s="4"/>
      <c r="P49" s="4"/>
      <c r="Q49" s="66">
        <f t="shared" si="32"/>
        <v>2539.8539999999994</v>
      </c>
      <c r="S49" s="2">
        <f t="shared" si="38"/>
        <v>0.5</v>
      </c>
      <c r="Z49" s="1">
        <f t="shared" si="15"/>
        <v>-13170</v>
      </c>
      <c r="AA49" s="1">
        <f t="shared" si="16"/>
        <v>-0.1233124509517311</v>
      </c>
      <c r="AB49" s="1">
        <f t="shared" si="17"/>
        <v>-0.35662350722904451</v>
      </c>
      <c r="AC49" s="1">
        <f t="shared" si="18"/>
        <v>-0.35187100000621285</v>
      </c>
      <c r="AD49" s="1">
        <f t="shared" si="19"/>
        <v>-0.22855854905448175</v>
      </c>
      <c r="AE49" s="1">
        <f t="shared" si="20"/>
        <v>2.6119505172944972E-2</v>
      </c>
      <c r="AF49" s="1">
        <f t="shared" si="21"/>
        <v>-0.35187100000621285</v>
      </c>
      <c r="AG49" s="2"/>
      <c r="AH49" s="1">
        <f t="shared" si="22"/>
        <v>4.7525072228316624E-3</v>
      </c>
      <c r="AI49" s="1">
        <f t="shared" si="23"/>
        <v>0.97341125345099755</v>
      </c>
      <c r="AJ49" s="1">
        <f t="shared" si="24"/>
        <v>-0.30924953341969191</v>
      </c>
      <c r="AK49" s="1">
        <f t="shared" si="25"/>
        <v>-0.3865905639332437</v>
      </c>
      <c r="AL49" s="1">
        <f t="shared" si="26"/>
        <v>1.5021269309839977</v>
      </c>
      <c r="AM49" s="1">
        <f t="shared" si="27"/>
        <v>0.9335848480082356</v>
      </c>
      <c r="AN49" s="1">
        <f t="shared" si="39"/>
        <v>1.9045573778847429</v>
      </c>
      <c r="AO49" s="1">
        <f t="shared" si="39"/>
        <v>1.9045596199055856</v>
      </c>
      <c r="AP49" s="1">
        <f t="shared" si="39"/>
        <v>1.9045772805851171</v>
      </c>
      <c r="AQ49" s="1">
        <f t="shared" si="39"/>
        <v>1.904716364538416</v>
      </c>
      <c r="AR49" s="1">
        <f t="shared" si="39"/>
        <v>1.9058097562951875</v>
      </c>
      <c r="AS49" s="1">
        <f t="shared" si="39"/>
        <v>1.9142886736629536</v>
      </c>
      <c r="AT49" s="1">
        <f t="shared" si="39"/>
        <v>1.9742682727235521</v>
      </c>
      <c r="AU49" s="1">
        <f t="shared" si="29"/>
        <v>2.2706772745667849</v>
      </c>
      <c r="AW49" s="1">
        <v>-4600</v>
      </c>
      <c r="AX49" s="1">
        <f t="shared" si="0"/>
        <v>5.2411388872946614E-2</v>
      </c>
      <c r="AY49" s="1">
        <f t="shared" si="1"/>
        <v>5.418056241371301E-2</v>
      </c>
      <c r="AZ49" s="1">
        <f t="shared" si="2"/>
        <v>-1.7691735407663937E-3</v>
      </c>
      <c r="BA49" s="1">
        <f t="shared" si="3"/>
        <v>0.91604945905192914</v>
      </c>
      <c r="BB49" s="1">
        <f t="shared" si="4"/>
        <v>-0.44762740517700955</v>
      </c>
      <c r="BC49" s="1">
        <f t="shared" si="5"/>
        <v>1.3524203962542287</v>
      </c>
      <c r="BD49" s="1">
        <f t="shared" si="6"/>
        <v>0.80241241698406318</v>
      </c>
      <c r="BE49" s="1">
        <f t="shared" si="35"/>
        <v>8.0415980688203668</v>
      </c>
      <c r="BF49" s="1">
        <f t="shared" si="35"/>
        <v>8.0415981833306578</v>
      </c>
      <c r="BG49" s="1">
        <f t="shared" si="35"/>
        <v>8.0415997676634365</v>
      </c>
      <c r="BH49" s="1">
        <f t="shared" si="35"/>
        <v>8.0416216866976313</v>
      </c>
      <c r="BI49" s="1">
        <f t="shared" si="35"/>
        <v>8.0419246743908719</v>
      </c>
      <c r="BJ49" s="1">
        <f t="shared" si="35"/>
        <v>8.0460645051687294</v>
      </c>
      <c r="BK49" s="1">
        <f t="shared" si="35"/>
        <v>8.0957111655109593</v>
      </c>
      <c r="BL49" s="1">
        <f t="shared" si="8"/>
        <v>8.4223018285967974</v>
      </c>
    </row>
    <row r="50" spans="1:64" x14ac:dyDescent="0.2">
      <c r="A50" s="5" t="s">
        <v>99</v>
      </c>
      <c r="B50" s="6" t="s">
        <v>97</v>
      </c>
      <c r="C50" s="7">
        <v>17616.509999999998</v>
      </c>
      <c r="D50" s="9"/>
      <c r="E50" s="4">
        <f t="shared" si="11"/>
        <v>-13149.122991720185</v>
      </c>
      <c r="F50" s="4">
        <f t="shared" si="12"/>
        <v>-13149</v>
      </c>
      <c r="G50" s="4">
        <f t="shared" si="36"/>
        <v>-0.34053870000570896</v>
      </c>
      <c r="H50" s="4">
        <f t="shared" si="37"/>
        <v>-0.34053870000570896</v>
      </c>
      <c r="I50" s="4"/>
      <c r="J50" s="4"/>
      <c r="K50" s="4"/>
      <c r="M50" s="4"/>
      <c r="N50" s="4"/>
      <c r="O50" s="4"/>
      <c r="P50" s="4"/>
      <c r="Q50" s="66">
        <f t="shared" si="32"/>
        <v>2598.0099999999984</v>
      </c>
      <c r="S50" s="2">
        <f t="shared" si="38"/>
        <v>0.5</v>
      </c>
      <c r="Z50" s="1">
        <f t="shared" si="15"/>
        <v>-13149</v>
      </c>
      <c r="AA50" s="1">
        <f t="shared" si="16"/>
        <v>-0.12152276260112499</v>
      </c>
      <c r="AB50" s="1">
        <f t="shared" si="17"/>
        <v>-0.34606047963571657</v>
      </c>
      <c r="AC50" s="1">
        <f t="shared" si="18"/>
        <v>-0.34053870000570896</v>
      </c>
      <c r="AD50" s="1">
        <f t="shared" si="19"/>
        <v>-0.21901593740458397</v>
      </c>
      <c r="AE50" s="1">
        <f t="shared" si="20"/>
        <v>2.3983990418604322E-2</v>
      </c>
      <c r="AF50" s="1">
        <f t="shared" si="21"/>
        <v>-0.34053870000570896</v>
      </c>
      <c r="AG50" s="2"/>
      <c r="AH50" s="1">
        <f t="shared" si="22"/>
        <v>5.5217796300076061E-3</v>
      </c>
      <c r="AI50" s="1">
        <f t="shared" si="23"/>
        <v>0.98051480980450434</v>
      </c>
      <c r="AJ50" s="1">
        <f t="shared" si="24"/>
        <v>-0.29173425347786491</v>
      </c>
      <c r="AK50" s="1">
        <f t="shared" si="25"/>
        <v>-0.3870136340341459</v>
      </c>
      <c r="AL50" s="1">
        <f t="shared" si="26"/>
        <v>1.5204912488938505</v>
      </c>
      <c r="AM50" s="1">
        <f t="shared" si="27"/>
        <v>0.95091908103700606</v>
      </c>
      <c r="AN50" s="1">
        <f t="shared" si="39"/>
        <v>1.9218861446093045</v>
      </c>
      <c r="AO50" s="1">
        <f t="shared" si="39"/>
        <v>1.9218890379515041</v>
      </c>
      <c r="AP50" s="1">
        <f t="shared" si="39"/>
        <v>1.9219107473782062</v>
      </c>
      <c r="AQ50" s="1">
        <f t="shared" si="39"/>
        <v>1.922073597283124</v>
      </c>
      <c r="AR50" s="1">
        <f t="shared" si="39"/>
        <v>1.923292891184726</v>
      </c>
      <c r="AS50" s="1">
        <f t="shared" si="39"/>
        <v>1.9322968175454087</v>
      </c>
      <c r="AT50" s="1">
        <f t="shared" si="39"/>
        <v>1.9931382896448548</v>
      </c>
      <c r="AU50" s="1">
        <f t="shared" si="29"/>
        <v>2.2857512670562401</v>
      </c>
      <c r="AW50" s="1">
        <v>-4400</v>
      </c>
      <c r="AX50" s="1">
        <f t="shared" si="0"/>
        <v>5.8191876725200355E-2</v>
      </c>
      <c r="AY50" s="1">
        <f t="shared" si="1"/>
        <v>5.2827244717662834E-2</v>
      </c>
      <c r="AZ50" s="1">
        <f t="shared" si="2"/>
        <v>5.3646320075375203E-3</v>
      </c>
      <c r="BA50" s="1">
        <f t="shared" si="3"/>
        <v>0.9790576957886068</v>
      </c>
      <c r="BB50" s="1">
        <f t="shared" si="4"/>
        <v>-0.29533376602477079</v>
      </c>
      <c r="BC50" s="1">
        <f t="shared" si="5"/>
        <v>1.516725863225546</v>
      </c>
      <c r="BD50" s="1">
        <f t="shared" si="6"/>
        <v>0.94734037136449434</v>
      </c>
      <c r="BE50" s="1">
        <f t="shared" si="35"/>
        <v>8.2015286488492354</v>
      </c>
      <c r="BF50" s="1">
        <f t="shared" si="35"/>
        <v>8.201531398442393</v>
      </c>
      <c r="BG50" s="1">
        <f t="shared" si="35"/>
        <v>8.2015522309500533</v>
      </c>
      <c r="BH50" s="1">
        <f t="shared" si="35"/>
        <v>8.2017100311694389</v>
      </c>
      <c r="BI50" s="1">
        <f t="shared" si="35"/>
        <v>8.2029030987095126</v>
      </c>
      <c r="BJ50" s="1">
        <f t="shared" si="35"/>
        <v>8.2117999684899257</v>
      </c>
      <c r="BK50" s="1">
        <f t="shared" si="35"/>
        <v>8.2724714211967942</v>
      </c>
      <c r="BL50" s="1">
        <f t="shared" si="8"/>
        <v>8.5658636618297024</v>
      </c>
    </row>
    <row r="51" spans="1:64" x14ac:dyDescent="0.2">
      <c r="A51" s="5" t="s">
        <v>104</v>
      </c>
      <c r="B51" s="6" t="s">
        <v>97</v>
      </c>
      <c r="C51" s="7">
        <v>17630.36</v>
      </c>
      <c r="D51" s="9"/>
      <c r="E51" s="4">
        <f t="shared" si="11"/>
        <v>-13144.120813334703</v>
      </c>
      <c r="F51" s="4">
        <f t="shared" si="12"/>
        <v>-13144</v>
      </c>
      <c r="G51" s="4">
        <f t="shared" si="36"/>
        <v>-0.33450720000109868</v>
      </c>
      <c r="H51" s="4">
        <f t="shared" si="37"/>
        <v>-0.33450720000109868</v>
      </c>
      <c r="I51" s="4"/>
      <c r="J51" s="4"/>
      <c r="K51" s="4"/>
      <c r="M51" s="4"/>
      <c r="N51" s="4"/>
      <c r="O51" s="4"/>
      <c r="P51" s="4"/>
      <c r="Q51" s="66">
        <f t="shared" si="32"/>
        <v>2611.8600000000006</v>
      </c>
      <c r="S51" s="2">
        <f t="shared" si="38"/>
        <v>0.5</v>
      </c>
      <c r="Z51" s="1">
        <f t="shared" si="15"/>
        <v>-13144</v>
      </c>
      <c r="AA51" s="1">
        <f t="shared" si="16"/>
        <v>-0.12109647107686235</v>
      </c>
      <c r="AB51" s="1">
        <f t="shared" si="17"/>
        <v>-0.3402127305056501</v>
      </c>
      <c r="AC51" s="1">
        <f t="shared" si="18"/>
        <v>-0.33450720000109868</v>
      </c>
      <c r="AD51" s="1">
        <f t="shared" si="19"/>
        <v>-0.21341072892423635</v>
      </c>
      <c r="AE51" s="1">
        <f t="shared" si="20"/>
        <v>2.2772069609986945E-2</v>
      </c>
      <c r="AF51" s="1">
        <f t="shared" si="21"/>
        <v>-0.33450720000109868</v>
      </c>
      <c r="AG51" s="2"/>
      <c r="AH51" s="1">
        <f t="shared" si="22"/>
        <v>5.7055305045513984E-3</v>
      </c>
      <c r="AI51" s="1">
        <f t="shared" si="23"/>
        <v>0.98222251599492827</v>
      </c>
      <c r="AJ51" s="1">
        <f t="shared" si="24"/>
        <v>-0.28751130799136587</v>
      </c>
      <c r="AK51" s="1">
        <f t="shared" si="25"/>
        <v>-0.38709583648977658</v>
      </c>
      <c r="AL51" s="1">
        <f t="shared" si="26"/>
        <v>1.5249032952135047</v>
      </c>
      <c r="AM51" s="1">
        <f t="shared" si="27"/>
        <v>0.95512873186051628</v>
      </c>
      <c r="AN51" s="1">
        <f t="shared" ref="AN51:AT60" si="40">$AU51+$AB$7*SIN(AO51)</f>
        <v>1.9260306888736971</v>
      </c>
      <c r="AO51" s="1">
        <f t="shared" si="40"/>
        <v>1.9260337576670516</v>
      </c>
      <c r="AP51" s="1">
        <f t="shared" si="40"/>
        <v>1.9260565260674742</v>
      </c>
      <c r="AQ51" s="1">
        <f t="shared" si="40"/>
        <v>1.9262254087955406</v>
      </c>
      <c r="AR51" s="1">
        <f t="shared" si="40"/>
        <v>1.9274756921717349</v>
      </c>
      <c r="AS51" s="1">
        <f t="shared" si="40"/>
        <v>1.9366046380922786</v>
      </c>
      <c r="AT51" s="1">
        <f t="shared" si="40"/>
        <v>1.9976409832105568</v>
      </c>
      <c r="AU51" s="1">
        <f t="shared" si="29"/>
        <v>2.2893403128870626</v>
      </c>
      <c r="AW51" s="1">
        <v>-4200</v>
      </c>
      <c r="AX51" s="1">
        <f t="shared" si="0"/>
        <v>6.407225135059956E-2</v>
      </c>
      <c r="AY51" s="1">
        <f t="shared" si="1"/>
        <v>5.1218217921171795E-2</v>
      </c>
      <c r="AZ51" s="1">
        <f t="shared" si="2"/>
        <v>1.285403342942776E-2</v>
      </c>
      <c r="BA51" s="1">
        <f t="shared" si="3"/>
        <v>1.0520368594291991</v>
      </c>
      <c r="BB51" s="1">
        <f t="shared" si="4"/>
        <v>-0.11081208775715479</v>
      </c>
      <c r="BC51" s="1">
        <f t="shared" si="5"/>
        <v>1.7054905791284187</v>
      </c>
      <c r="BD51" s="1">
        <f t="shared" si="6"/>
        <v>1.1446551265193441</v>
      </c>
      <c r="BE51" s="1">
        <f t="shared" si="35"/>
        <v>8.3729468205531976</v>
      </c>
      <c r="BF51" s="1">
        <f t="shared" si="35"/>
        <v>8.3729658399445519</v>
      </c>
      <c r="BG51" s="1">
        <f t="shared" si="35"/>
        <v>8.373064786972833</v>
      </c>
      <c r="BH51" s="1">
        <f t="shared" si="35"/>
        <v>8.3735792756395355</v>
      </c>
      <c r="BI51" s="1">
        <f t="shared" si="35"/>
        <v>8.3762470094770212</v>
      </c>
      <c r="BJ51" s="1">
        <f t="shared" si="35"/>
        <v>8.3898865230430797</v>
      </c>
      <c r="BK51" s="1">
        <f t="shared" si="35"/>
        <v>8.4552681126796951</v>
      </c>
      <c r="BL51" s="1">
        <f t="shared" si="8"/>
        <v>8.7094254950626091</v>
      </c>
    </row>
    <row r="52" spans="1:64" x14ac:dyDescent="0.2">
      <c r="A52" s="5" t="s">
        <v>104</v>
      </c>
      <c r="B52" s="6" t="s">
        <v>97</v>
      </c>
      <c r="C52" s="7">
        <v>17666.355</v>
      </c>
      <c r="D52" s="9"/>
      <c r="E52" s="4">
        <f t="shared" si="11"/>
        <v>-13131.120567054164</v>
      </c>
      <c r="F52" s="4">
        <f t="shared" si="12"/>
        <v>-13131</v>
      </c>
      <c r="G52" s="4">
        <f t="shared" si="36"/>
        <v>-0.33382530000017141</v>
      </c>
      <c r="H52" s="4">
        <f t="shared" si="37"/>
        <v>-0.33382530000017141</v>
      </c>
      <c r="I52" s="4"/>
      <c r="J52" s="4"/>
      <c r="K52" s="4"/>
      <c r="M52" s="4"/>
      <c r="N52" s="4"/>
      <c r="O52" s="4"/>
      <c r="P52" s="4"/>
      <c r="Q52" s="66">
        <f t="shared" si="32"/>
        <v>2647.8549999999996</v>
      </c>
      <c r="S52" s="2">
        <f t="shared" si="38"/>
        <v>0.5</v>
      </c>
      <c r="Z52" s="1">
        <f t="shared" si="15"/>
        <v>-13131</v>
      </c>
      <c r="AA52" s="1">
        <f t="shared" si="16"/>
        <v>-0.11998782761544152</v>
      </c>
      <c r="AB52" s="1">
        <f t="shared" si="17"/>
        <v>-0.34000961622599318</v>
      </c>
      <c r="AC52" s="1">
        <f t="shared" si="18"/>
        <v>-0.33382530000017141</v>
      </c>
      <c r="AD52" s="1">
        <f t="shared" si="19"/>
        <v>-0.21383747238472989</v>
      </c>
      <c r="AE52" s="1">
        <f t="shared" si="20"/>
        <v>2.2863232297945058E-2</v>
      </c>
      <c r="AF52" s="1">
        <f t="shared" si="21"/>
        <v>-0.33382530000017141</v>
      </c>
      <c r="AG52" s="2"/>
      <c r="AH52" s="1">
        <f t="shared" si="22"/>
        <v>6.1843162258217697E-3</v>
      </c>
      <c r="AI52" s="1">
        <f t="shared" si="23"/>
        <v>0.98669207941541481</v>
      </c>
      <c r="AJ52" s="1">
        <f t="shared" si="24"/>
        <v>-0.27643620345157183</v>
      </c>
      <c r="AK52" s="1">
        <f t="shared" si="25"/>
        <v>-0.38727525716857358</v>
      </c>
      <c r="AL52" s="1">
        <f t="shared" si="26"/>
        <v>1.5364468918804763</v>
      </c>
      <c r="AM52" s="1">
        <f t="shared" si="27"/>
        <v>0.96622728126566648</v>
      </c>
      <c r="AN52" s="1">
        <f t="shared" si="40"/>
        <v>1.9368403944602384</v>
      </c>
      <c r="AO52" s="1">
        <f t="shared" si="40"/>
        <v>1.9368439595196214</v>
      </c>
      <c r="AP52" s="1">
        <f t="shared" si="40"/>
        <v>1.9368696623451369</v>
      </c>
      <c r="AQ52" s="1">
        <f t="shared" si="40"/>
        <v>1.9370549197114959</v>
      </c>
      <c r="AR52" s="1">
        <f t="shared" si="40"/>
        <v>1.938387555733313</v>
      </c>
      <c r="AS52" s="1">
        <f t="shared" si="40"/>
        <v>1.9478412921609276</v>
      </c>
      <c r="AT52" s="1">
        <f t="shared" si="40"/>
        <v>2.0093655418237062</v>
      </c>
      <c r="AU52" s="1">
        <f t="shared" si="29"/>
        <v>2.2986718320472015</v>
      </c>
      <c r="AW52" s="1">
        <v>-4000</v>
      </c>
      <c r="AX52" s="1">
        <f t="shared" si="0"/>
        <v>6.9843828211040695E-2</v>
      </c>
      <c r="AY52" s="1">
        <f t="shared" si="1"/>
        <v>4.9353482024239961E-2</v>
      </c>
      <c r="AZ52" s="1">
        <f t="shared" si="2"/>
        <v>2.0490346186800738E-2</v>
      </c>
      <c r="BA52" s="1">
        <f t="shared" si="3"/>
        <v>1.1341494983653404</v>
      </c>
      <c r="BB52" s="1">
        <f t="shared" si="4"/>
        <v>0.10756278419414984</v>
      </c>
      <c r="BC52" s="1">
        <f t="shared" si="5"/>
        <v>1.924301996105688</v>
      </c>
      <c r="BD52" s="1">
        <f t="shared" si="6"/>
        <v>1.4349171301350629</v>
      </c>
      <c r="BE52" s="1">
        <f t="shared" si="35"/>
        <v>8.5575069774070265</v>
      </c>
      <c r="BF52" s="1">
        <f t="shared" si="35"/>
        <v>8.5575749409950799</v>
      </c>
      <c r="BG52" s="1">
        <f t="shared" si="35"/>
        <v>8.5578459927768158</v>
      </c>
      <c r="BH52" s="1">
        <f t="shared" si="35"/>
        <v>8.5589261395374088</v>
      </c>
      <c r="BI52" s="1">
        <f t="shared" si="35"/>
        <v>8.5632170054140406</v>
      </c>
      <c r="BJ52" s="1">
        <f t="shared" si="35"/>
        <v>8.5800553485995739</v>
      </c>
      <c r="BK52" s="1">
        <f t="shared" si="35"/>
        <v>8.6432939974016332</v>
      </c>
      <c r="BL52" s="1">
        <f t="shared" si="8"/>
        <v>8.8529873282955158</v>
      </c>
    </row>
    <row r="53" spans="1:64" x14ac:dyDescent="0.2">
      <c r="A53" s="5" t="s">
        <v>104</v>
      </c>
      <c r="B53" s="6" t="s">
        <v>97</v>
      </c>
      <c r="C53" s="7">
        <v>17818.638999999999</v>
      </c>
      <c r="D53" s="9"/>
      <c r="E53" s="4">
        <f t="shared" si="11"/>
        <v>-13076.120441909414</v>
      </c>
      <c r="F53" s="4">
        <f t="shared" si="12"/>
        <v>-13076</v>
      </c>
      <c r="G53" s="4">
        <f t="shared" si="36"/>
        <v>-0.33347880000292207</v>
      </c>
      <c r="H53" s="4">
        <f t="shared" si="37"/>
        <v>-0.33347880000292207</v>
      </c>
      <c r="I53" s="4"/>
      <c r="J53" s="4"/>
      <c r="K53" s="4"/>
      <c r="M53" s="4"/>
      <c r="N53" s="4"/>
      <c r="O53" s="4"/>
      <c r="P53" s="4"/>
      <c r="Q53" s="66">
        <f t="shared" si="32"/>
        <v>2800.1389999999992</v>
      </c>
      <c r="S53" s="2">
        <f t="shared" si="38"/>
        <v>0.5</v>
      </c>
      <c r="Z53" s="1">
        <f t="shared" si="15"/>
        <v>-13076</v>
      </c>
      <c r="AA53" s="1">
        <f t="shared" si="16"/>
        <v>-0.11529380573559658</v>
      </c>
      <c r="AB53" s="1">
        <f t="shared" si="17"/>
        <v>-0.34170430976224386</v>
      </c>
      <c r="AC53" s="1">
        <f t="shared" si="18"/>
        <v>-0.33347880000292207</v>
      </c>
      <c r="AD53" s="1">
        <f t="shared" si="19"/>
        <v>-0.21818499426732549</v>
      </c>
      <c r="AE53" s="1">
        <f t="shared" si="20"/>
        <v>2.3802345861716426E-2</v>
      </c>
      <c r="AF53" s="1">
        <f t="shared" si="21"/>
        <v>-0.33347880000292207</v>
      </c>
      <c r="AG53" s="2"/>
      <c r="AH53" s="1">
        <f t="shared" si="22"/>
        <v>8.2255097593217693E-3</v>
      </c>
      <c r="AI53" s="1">
        <f t="shared" si="23"/>
        <v>1.0060738522969934</v>
      </c>
      <c r="AJ53" s="1">
        <f t="shared" si="24"/>
        <v>-0.22803539898932121</v>
      </c>
      <c r="AK53" s="1">
        <f t="shared" si="25"/>
        <v>-0.38745623479761521</v>
      </c>
      <c r="AL53" s="1">
        <f t="shared" si="26"/>
        <v>1.5864712709229007</v>
      </c>
      <c r="AM53" s="1">
        <f t="shared" si="27"/>
        <v>1.0157990925674831</v>
      </c>
      <c r="AN53" s="1">
        <f t="shared" si="40"/>
        <v>1.9831251760886377</v>
      </c>
      <c r="AO53" s="1">
        <f t="shared" si="40"/>
        <v>1.9831315919771386</v>
      </c>
      <c r="AP53" s="1">
        <f t="shared" si="40"/>
        <v>1.9831729049837188</v>
      </c>
      <c r="AQ53" s="1">
        <f t="shared" si="40"/>
        <v>1.9834388331335004</v>
      </c>
      <c r="AR53" s="1">
        <f t="shared" si="40"/>
        <v>1.9851467383531276</v>
      </c>
      <c r="AS53" s="1">
        <f t="shared" si="40"/>
        <v>1.9959615846885896</v>
      </c>
      <c r="AT53" s="1">
        <f t="shared" si="40"/>
        <v>2.0592456696517298</v>
      </c>
      <c r="AU53" s="1">
        <f t="shared" si="29"/>
        <v>2.3381513361862507</v>
      </c>
      <c r="AW53" s="1">
        <v>-3800</v>
      </c>
      <c r="AX53" s="1">
        <f t="shared" si="0"/>
        <v>7.5169230395290637E-2</v>
      </c>
      <c r="AY53" s="1">
        <f t="shared" si="1"/>
        <v>4.7233037026867299E-2</v>
      </c>
      <c r="AZ53" s="1">
        <f t="shared" si="2"/>
        <v>2.7936193368423339E-2</v>
      </c>
      <c r="BA53" s="1">
        <f t="shared" si="3"/>
        <v>1.2212851225734482</v>
      </c>
      <c r="BB53" s="1">
        <f t="shared" si="4"/>
        <v>0.35419514626208298</v>
      </c>
      <c r="BC53" s="1">
        <f t="shared" si="5"/>
        <v>2.1785839906829096</v>
      </c>
      <c r="BD53" s="1">
        <f t="shared" si="6"/>
        <v>1.9137862153417966</v>
      </c>
      <c r="BE53" s="1">
        <f t="shared" si="35"/>
        <v>8.7564765404431082</v>
      </c>
      <c r="BF53" s="1">
        <f t="shared" si="35"/>
        <v>8.75662636278647</v>
      </c>
      <c r="BG53" s="1">
        <f t="shared" si="35"/>
        <v>8.7571188150785559</v>
      </c>
      <c r="BH53" s="1">
        <f t="shared" si="35"/>
        <v>8.7587361158056538</v>
      </c>
      <c r="BI53" s="1">
        <f t="shared" si="35"/>
        <v>8.7640332406147614</v>
      </c>
      <c r="BJ53" s="1">
        <f t="shared" si="35"/>
        <v>8.781232925037278</v>
      </c>
      <c r="BK53" s="1">
        <f t="shared" si="35"/>
        <v>8.8356342441062967</v>
      </c>
      <c r="BL53" s="1">
        <f t="shared" si="8"/>
        <v>8.9965491615284208</v>
      </c>
    </row>
    <row r="54" spans="1:64" x14ac:dyDescent="0.2">
      <c r="A54" s="5" t="s">
        <v>99</v>
      </c>
      <c r="B54" s="6" t="s">
        <v>97</v>
      </c>
      <c r="C54" s="7">
        <v>17879.558000000001</v>
      </c>
      <c r="D54" s="9"/>
      <c r="E54" s="4">
        <f t="shared" si="11"/>
        <v>-13054.118441543696</v>
      </c>
      <c r="F54" s="4">
        <f t="shared" si="12"/>
        <v>-13054</v>
      </c>
      <c r="G54" s="4">
        <f t="shared" si="36"/>
        <v>-0.32794020000073942</v>
      </c>
      <c r="H54" s="4">
        <f t="shared" si="37"/>
        <v>-0.32794020000073942</v>
      </c>
      <c r="I54" s="4"/>
      <c r="J54" s="4"/>
      <c r="K54" s="4"/>
      <c r="M54" s="4"/>
      <c r="N54" s="4"/>
      <c r="O54" s="4"/>
      <c r="P54" s="4"/>
      <c r="Q54" s="66">
        <f t="shared" si="32"/>
        <v>2861.0580000000009</v>
      </c>
      <c r="S54" s="2">
        <f t="shared" si="38"/>
        <v>0.5</v>
      </c>
      <c r="Z54" s="1">
        <f t="shared" si="15"/>
        <v>-13054</v>
      </c>
      <c r="AA54" s="1">
        <f t="shared" si="16"/>
        <v>-0.11341513237431293</v>
      </c>
      <c r="AB54" s="1">
        <f t="shared" si="17"/>
        <v>-0.33698866642300879</v>
      </c>
      <c r="AC54" s="1">
        <f t="shared" si="18"/>
        <v>-0.32794020000073942</v>
      </c>
      <c r="AD54" s="1">
        <f t="shared" si="19"/>
        <v>-0.21452506762642648</v>
      </c>
      <c r="AE54" s="1">
        <f t="shared" si="20"/>
        <v>2.3010502320061427E-2</v>
      </c>
      <c r="AF54" s="1">
        <f t="shared" si="21"/>
        <v>-0.32794020000073942</v>
      </c>
      <c r="AG54" s="2"/>
      <c r="AH54" s="1">
        <f t="shared" si="22"/>
        <v>9.048466422269372E-3</v>
      </c>
      <c r="AI54" s="1">
        <f t="shared" si="23"/>
        <v>1.0140398580452308</v>
      </c>
      <c r="AJ54" s="1">
        <f t="shared" si="24"/>
        <v>-0.20796589026153567</v>
      </c>
      <c r="AK54" s="1">
        <f t="shared" si="25"/>
        <v>-0.38724941310651484</v>
      </c>
      <c r="AL54" s="1">
        <f t="shared" si="26"/>
        <v>1.6070357912225135</v>
      </c>
      <c r="AM54" s="1">
        <f t="shared" si="27"/>
        <v>1.0369123460874607</v>
      </c>
      <c r="AN54" s="1">
        <f t="shared" si="40"/>
        <v>2.0018942845374594</v>
      </c>
      <c r="AO54" s="1">
        <f t="shared" si="40"/>
        <v>2.0019022466928904</v>
      </c>
      <c r="AP54" s="1">
        <f t="shared" si="40"/>
        <v>2.001951414882603</v>
      </c>
      <c r="AQ54" s="1">
        <f t="shared" si="40"/>
        <v>2.0022549237179308</v>
      </c>
      <c r="AR54" s="1">
        <f t="shared" si="40"/>
        <v>2.0041240335947261</v>
      </c>
      <c r="AS54" s="1">
        <f t="shared" si="40"/>
        <v>2.0154724483269133</v>
      </c>
      <c r="AT54" s="1">
        <f t="shared" si="40"/>
        <v>2.079320354799878</v>
      </c>
      <c r="AU54" s="1">
        <f t="shared" si="29"/>
        <v>2.3539431378418705</v>
      </c>
      <c r="AW54" s="1">
        <v>-3600</v>
      </c>
      <c r="AX54" s="1">
        <f t="shared" si="0"/>
        <v>7.9548852560342026E-2</v>
      </c>
      <c r="AY54" s="1">
        <f t="shared" si="1"/>
        <v>4.4856882929053779E-2</v>
      </c>
      <c r="AZ54" s="1">
        <f t="shared" si="2"/>
        <v>3.469196963128824E-2</v>
      </c>
      <c r="BA54" s="1">
        <f t="shared" si="3"/>
        <v>1.3036547057592163</v>
      </c>
      <c r="BB54" s="1">
        <f t="shared" si="4"/>
        <v>0.60894738523835357</v>
      </c>
      <c r="BC54" s="1">
        <f t="shared" si="5"/>
        <v>2.47126359535969</v>
      </c>
      <c r="BD54" s="1">
        <f t="shared" si="6"/>
        <v>2.8710420347098444</v>
      </c>
      <c r="BE54" s="1">
        <f t="shared" si="35"/>
        <v>8.9699506299312937</v>
      </c>
      <c r="BF54" s="1">
        <f t="shared" si="35"/>
        <v>8.9701599326842185</v>
      </c>
      <c r="BG54" s="1">
        <f t="shared" si="35"/>
        <v>8.970761039270684</v>
      </c>
      <c r="BH54" s="1">
        <f t="shared" si="35"/>
        <v>8.972486407174193</v>
      </c>
      <c r="BI54" s="1">
        <f t="shared" si="35"/>
        <v>8.97743076687299</v>
      </c>
      <c r="BJ54" s="1">
        <f t="shared" si="35"/>
        <v>8.9915356193546359</v>
      </c>
      <c r="BK54" s="1">
        <f t="shared" si="35"/>
        <v>9.0312852551505767</v>
      </c>
      <c r="BL54" s="1">
        <f t="shared" si="8"/>
        <v>9.1401109947613257</v>
      </c>
    </row>
    <row r="55" spans="1:64" x14ac:dyDescent="0.2">
      <c r="A55" s="5" t="s">
        <v>105</v>
      </c>
      <c r="B55" s="6" t="s">
        <v>97</v>
      </c>
      <c r="C55" s="7">
        <v>17882.331999999999</v>
      </c>
      <c r="D55" s="9"/>
      <c r="E55" s="4">
        <f t="shared" si="11"/>
        <v>-13053.11656119414</v>
      </c>
      <c r="F55" s="4">
        <f t="shared" si="12"/>
        <v>-13053</v>
      </c>
      <c r="G55" s="4">
        <f t="shared" si="36"/>
        <v>-0.32273390000409563</v>
      </c>
      <c r="H55" s="4">
        <f t="shared" si="37"/>
        <v>-0.32273390000409563</v>
      </c>
      <c r="I55" s="4"/>
      <c r="J55" s="4"/>
      <c r="K55" s="4"/>
      <c r="M55" s="4"/>
      <c r="N55" s="4"/>
      <c r="O55" s="4"/>
      <c r="P55" s="4"/>
      <c r="Q55" s="66">
        <f t="shared" si="32"/>
        <v>2863.8319999999985</v>
      </c>
      <c r="S55" s="2">
        <f t="shared" si="38"/>
        <v>0.5</v>
      </c>
      <c r="Z55" s="1">
        <f t="shared" si="15"/>
        <v>-13053</v>
      </c>
      <c r="AA55" s="1">
        <f t="shared" si="16"/>
        <v>-0.11332973079122484</v>
      </c>
      <c r="AB55" s="1">
        <f t="shared" si="17"/>
        <v>-0.3318198544031678</v>
      </c>
      <c r="AC55" s="1">
        <f t="shared" si="18"/>
        <v>-0.32273390000409563</v>
      </c>
      <c r="AD55" s="1">
        <f t="shared" si="19"/>
        <v>-0.20940416921287081</v>
      </c>
      <c r="AE55" s="1">
        <f t="shared" si="20"/>
        <v>2.1925053041866316E-2</v>
      </c>
      <c r="AF55" s="1">
        <f t="shared" si="21"/>
        <v>-0.32273390000409563</v>
      </c>
      <c r="AG55" s="2"/>
      <c r="AH55" s="1">
        <f t="shared" si="22"/>
        <v>9.0859543990721558E-3</v>
      </c>
      <c r="AI55" s="1">
        <f t="shared" si="23"/>
        <v>1.0144048314716556</v>
      </c>
      <c r="AJ55" s="1">
        <f t="shared" si="24"/>
        <v>-0.20704391198952715</v>
      </c>
      <c r="AK55" s="1">
        <f t="shared" si="25"/>
        <v>-0.38723600865046581</v>
      </c>
      <c r="AL55" s="1">
        <f t="shared" si="26"/>
        <v>1.6079782838483394</v>
      </c>
      <c r="AM55" s="1">
        <f t="shared" si="27"/>
        <v>1.0378907485705227</v>
      </c>
      <c r="AN55" s="1">
        <f t="shared" si="40"/>
        <v>2.0027509545657827</v>
      </c>
      <c r="AO55" s="1">
        <f t="shared" si="40"/>
        <v>2.0027589933280647</v>
      </c>
      <c r="AP55" s="1">
        <f t="shared" si="40"/>
        <v>2.0028085422942774</v>
      </c>
      <c r="AQ55" s="1">
        <f t="shared" si="40"/>
        <v>2.0031138325331912</v>
      </c>
      <c r="AR55" s="1">
        <f t="shared" si="40"/>
        <v>2.0049904060421997</v>
      </c>
      <c r="AS55" s="1">
        <f t="shared" si="40"/>
        <v>2.0163628671891232</v>
      </c>
      <c r="AT55" s="1">
        <f t="shared" si="40"/>
        <v>2.0802344758385658</v>
      </c>
      <c r="AU55" s="1">
        <f t="shared" si="29"/>
        <v>2.3546609470080351</v>
      </c>
      <c r="AW55" s="1">
        <v>-3400</v>
      </c>
      <c r="AX55" s="1">
        <f t="shared" si="0"/>
        <v>8.2343778602038342E-2</v>
      </c>
      <c r="AY55" s="1">
        <f t="shared" si="1"/>
        <v>4.2225019730799458E-2</v>
      </c>
      <c r="AZ55" s="1">
        <f t="shared" si="2"/>
        <v>4.0118758871238877E-2</v>
      </c>
      <c r="BA55" s="1">
        <f t="shared" si="3"/>
        <v>1.3649567578022674</v>
      </c>
      <c r="BB55" s="1">
        <f t="shared" si="4"/>
        <v>0.83175082410264767</v>
      </c>
      <c r="BC55" s="1">
        <f t="shared" si="5"/>
        <v>2.7987847760807325</v>
      </c>
      <c r="BD55" s="1">
        <f t="shared" si="6"/>
        <v>5.7769247835620448</v>
      </c>
      <c r="BE55" s="1">
        <f t="shared" si="35"/>
        <v>9.195762980606295</v>
      </c>
      <c r="BF55" s="1">
        <f t="shared" si="35"/>
        <v>9.195923630030526</v>
      </c>
      <c r="BG55" s="1">
        <f t="shared" si="35"/>
        <v>9.1963492826072191</v>
      </c>
      <c r="BH55" s="1">
        <f t="shared" si="35"/>
        <v>9.1974768773136759</v>
      </c>
      <c r="BI55" s="1">
        <f t="shared" si="35"/>
        <v>9.200462567718029</v>
      </c>
      <c r="BJ55" s="1">
        <f t="shared" si="35"/>
        <v>9.2083584637932194</v>
      </c>
      <c r="BK55" s="1">
        <f t="shared" si="35"/>
        <v>9.2291753151513394</v>
      </c>
      <c r="BL55" s="1">
        <f t="shared" si="8"/>
        <v>9.2836728279942324</v>
      </c>
    </row>
    <row r="56" spans="1:64" x14ac:dyDescent="0.2">
      <c r="A56" s="5" t="s">
        <v>105</v>
      </c>
      <c r="B56" s="6" t="s">
        <v>97</v>
      </c>
      <c r="C56" s="7">
        <v>17904.482</v>
      </c>
      <c r="D56" s="9"/>
      <c r="E56" s="4">
        <f t="shared" si="11"/>
        <v>-13045.116687458516</v>
      </c>
      <c r="F56" s="4">
        <f t="shared" si="12"/>
        <v>-13045</v>
      </c>
      <c r="G56" s="4">
        <f t="shared" si="36"/>
        <v>-0.32308350000312203</v>
      </c>
      <c r="H56" s="4">
        <f t="shared" si="37"/>
        <v>-0.32308350000312203</v>
      </c>
      <c r="I56" s="4"/>
      <c r="J56" s="4"/>
      <c r="K56" s="4"/>
      <c r="M56" s="4"/>
      <c r="N56" s="4"/>
      <c r="O56" s="4"/>
      <c r="P56" s="4"/>
      <c r="Q56" s="66">
        <f t="shared" si="32"/>
        <v>2885.982</v>
      </c>
      <c r="S56" s="2">
        <f t="shared" si="38"/>
        <v>0.5</v>
      </c>
      <c r="Z56" s="1">
        <f t="shared" si="15"/>
        <v>-13045</v>
      </c>
      <c r="AA56" s="1">
        <f t="shared" si="16"/>
        <v>-0.11264650451407249</v>
      </c>
      <c r="AB56" s="1">
        <f t="shared" si="17"/>
        <v>-0.33246960196725489</v>
      </c>
      <c r="AC56" s="1">
        <f t="shared" si="18"/>
        <v>-0.32308350000312203</v>
      </c>
      <c r="AD56" s="1">
        <f t="shared" si="19"/>
        <v>-0.21043699548904954</v>
      </c>
      <c r="AE56" s="1">
        <f t="shared" si="20"/>
        <v>2.2141864535229129E-2</v>
      </c>
      <c r="AF56" s="1">
        <f t="shared" si="21"/>
        <v>-0.32308350000312203</v>
      </c>
      <c r="AG56" s="2"/>
      <c r="AH56" s="1">
        <f t="shared" si="22"/>
        <v>9.3861019641328577E-3</v>
      </c>
      <c r="AI56" s="1">
        <f t="shared" si="23"/>
        <v>1.0173336148499978</v>
      </c>
      <c r="AJ56" s="1">
        <f t="shared" si="24"/>
        <v>-0.1996375282082235</v>
      </c>
      <c r="AK56" s="1">
        <f t="shared" si="25"/>
        <v>-0.3871159662962797</v>
      </c>
      <c r="AL56" s="1">
        <f t="shared" si="26"/>
        <v>1.6155427235540234</v>
      </c>
      <c r="AM56" s="1">
        <f t="shared" si="27"/>
        <v>1.045778240932054</v>
      </c>
      <c r="AN56" s="1">
        <f t="shared" si="40"/>
        <v>2.0096154403985698</v>
      </c>
      <c r="AO56" s="1">
        <f t="shared" si="40"/>
        <v>2.0096241128484404</v>
      </c>
      <c r="AP56" s="1">
        <f t="shared" si="40"/>
        <v>2.009676784453474</v>
      </c>
      <c r="AQ56" s="1">
        <f t="shared" si="40"/>
        <v>2.0099965554346464</v>
      </c>
      <c r="AR56" s="1">
        <f t="shared" si="40"/>
        <v>2.0119332438382176</v>
      </c>
      <c r="AS56" s="1">
        <f t="shared" si="40"/>
        <v>2.0234973555952229</v>
      </c>
      <c r="AT56" s="1">
        <f t="shared" si="40"/>
        <v>2.08755252597259</v>
      </c>
      <c r="AU56" s="1">
        <f t="shared" si="29"/>
        <v>2.360403420337351</v>
      </c>
      <c r="AW56" s="1">
        <v>-3200</v>
      </c>
      <c r="AX56" s="1">
        <f t="shared" si="0"/>
        <v>8.2918441047316938E-2</v>
      </c>
      <c r="AY56" s="1">
        <f t="shared" si="1"/>
        <v>3.9337447432104301E-2</v>
      </c>
      <c r="AZ56" s="1">
        <f t="shared" si="2"/>
        <v>4.3580993615212643E-2</v>
      </c>
      <c r="BA56" s="1">
        <f t="shared" si="3"/>
        <v>1.387496785531956</v>
      </c>
      <c r="BB56" s="1">
        <f t="shared" si="4"/>
        <v>0.97140910635095412</v>
      </c>
      <c r="BC56" s="1">
        <f t="shared" si="5"/>
        <v>-3.1355588393713245</v>
      </c>
      <c r="BD56" s="1">
        <f t="shared" si="6"/>
        <v>-331.46428772294786</v>
      </c>
      <c r="BE56" s="1">
        <f t="shared" si="35"/>
        <v>9.4287868795587286</v>
      </c>
      <c r="BF56" s="1">
        <f t="shared" si="35"/>
        <v>9.4287836565193004</v>
      </c>
      <c r="BG56" s="1">
        <f t="shared" si="35"/>
        <v>9.428775339014015</v>
      </c>
      <c r="BH56" s="1">
        <f t="shared" si="35"/>
        <v>9.4287538745263451</v>
      </c>
      <c r="BI56" s="1">
        <f t="shared" si="35"/>
        <v>9.4286984824171878</v>
      </c>
      <c r="BJ56" s="1">
        <f t="shared" si="35"/>
        <v>9.428555535396038</v>
      </c>
      <c r="BK56" s="1">
        <f t="shared" si="35"/>
        <v>9.4281866411292317</v>
      </c>
      <c r="BL56" s="1">
        <f t="shared" si="8"/>
        <v>9.4272346612271392</v>
      </c>
    </row>
    <row r="57" spans="1:64" x14ac:dyDescent="0.2">
      <c r="A57" s="5" t="s">
        <v>105</v>
      </c>
      <c r="B57" s="6" t="s">
        <v>97</v>
      </c>
      <c r="C57" s="7">
        <v>17915.552</v>
      </c>
      <c r="D57" s="9"/>
      <c r="E57" s="4">
        <f t="shared" si="11"/>
        <v>-13041.118556431271</v>
      </c>
      <c r="F57" s="4">
        <f t="shared" si="12"/>
        <v>-13041</v>
      </c>
      <c r="G57" s="4">
        <f t="shared" si="36"/>
        <v>-0.32825830000001588</v>
      </c>
      <c r="H57" s="4">
        <f t="shared" si="37"/>
        <v>-0.32825830000001588</v>
      </c>
      <c r="I57" s="4"/>
      <c r="J57" s="4"/>
      <c r="K57" s="4"/>
      <c r="M57" s="4"/>
      <c r="N57" s="4"/>
      <c r="O57" s="4"/>
      <c r="P57" s="4"/>
      <c r="Q57" s="66">
        <f t="shared" si="32"/>
        <v>2897.0519999999997</v>
      </c>
      <c r="S57" s="2">
        <f t="shared" si="38"/>
        <v>0.5</v>
      </c>
      <c r="Z57" s="1">
        <f t="shared" si="15"/>
        <v>-13041</v>
      </c>
      <c r="AA57" s="1">
        <f t="shared" si="16"/>
        <v>-0.11230488497846215</v>
      </c>
      <c r="AB57" s="1">
        <f t="shared" si="17"/>
        <v>-0.33779463556917344</v>
      </c>
      <c r="AC57" s="1">
        <f t="shared" si="18"/>
        <v>-0.32825830000001588</v>
      </c>
      <c r="AD57" s="1">
        <f t="shared" si="19"/>
        <v>-0.21595341502155374</v>
      </c>
      <c r="AE57" s="1">
        <f t="shared" si="20"/>
        <v>2.3317938729735716E-2</v>
      </c>
      <c r="AF57" s="1">
        <f t="shared" si="21"/>
        <v>-0.32825830000001588</v>
      </c>
      <c r="AG57" s="2"/>
      <c r="AH57" s="1">
        <f t="shared" si="22"/>
        <v>9.5363355691575509E-3</v>
      </c>
      <c r="AI57" s="1">
        <f t="shared" si="23"/>
        <v>1.0188039951869643</v>
      </c>
      <c r="AJ57" s="1">
        <f t="shared" si="24"/>
        <v>-0.1959139374614858</v>
      </c>
      <c r="AK57" s="1">
        <f t="shared" si="25"/>
        <v>-0.38704732957388954</v>
      </c>
      <c r="AL57" s="1">
        <f t="shared" si="26"/>
        <v>1.6193413499594111</v>
      </c>
      <c r="AM57" s="1">
        <f t="shared" si="27"/>
        <v>1.0497626609498041</v>
      </c>
      <c r="AN57" s="1">
        <f t="shared" si="40"/>
        <v>2.0130551224552029</v>
      </c>
      <c r="AO57" s="1">
        <f t="shared" si="40"/>
        <v>2.0130641259313324</v>
      </c>
      <c r="AP57" s="1">
        <f t="shared" si="40"/>
        <v>2.0131184103922317</v>
      </c>
      <c r="AQ57" s="1">
        <f t="shared" si="40"/>
        <v>2.0134455747509472</v>
      </c>
      <c r="AR57" s="1">
        <f t="shared" si="40"/>
        <v>2.0154125852075593</v>
      </c>
      <c r="AS57" s="1">
        <f t="shared" si="40"/>
        <v>2.0270720212007478</v>
      </c>
      <c r="AT57" s="1">
        <f t="shared" si="40"/>
        <v>2.0912149283633488</v>
      </c>
      <c r="AU57" s="1">
        <f t="shared" si="29"/>
        <v>2.3632746570020093</v>
      </c>
      <c r="AW57" s="1">
        <v>-3000</v>
      </c>
      <c r="AX57" s="1">
        <f t="shared" si="0"/>
        <v>8.0881687232658234E-2</v>
      </c>
      <c r="AY57" s="1">
        <f t="shared" si="1"/>
        <v>3.6194166032968322E-2</v>
      </c>
      <c r="AZ57" s="1">
        <f t="shared" si="2"/>
        <v>4.4687521199689904E-2</v>
      </c>
      <c r="BA57" s="1">
        <f t="shared" si="3"/>
        <v>1.3634121337590319</v>
      </c>
      <c r="BB57" s="1">
        <f t="shared" si="4"/>
        <v>0.9940934464988721</v>
      </c>
      <c r="BC57" s="1">
        <f t="shared" si="5"/>
        <v>-2.7871165813644034</v>
      </c>
      <c r="BD57" s="1">
        <f t="shared" si="6"/>
        <v>-5.5829263284846942</v>
      </c>
      <c r="BE57" s="1">
        <f t="shared" si="35"/>
        <v>9.6616778753879782</v>
      </c>
      <c r="BF57" s="1">
        <f t="shared" si="35"/>
        <v>9.6615132956921936</v>
      </c>
      <c r="BG57" s="1">
        <f t="shared" si="35"/>
        <v>9.6610764153636932</v>
      </c>
      <c r="BH57" s="1">
        <f t="shared" si="35"/>
        <v>9.659916929813722</v>
      </c>
      <c r="BI57" s="1">
        <f t="shared" si="35"/>
        <v>9.6568411979003876</v>
      </c>
      <c r="BJ57" s="1">
        <f t="shared" si="35"/>
        <v>9.6486930305924119</v>
      </c>
      <c r="BK57" s="1">
        <f t="shared" si="35"/>
        <v>9.62717838047611</v>
      </c>
      <c r="BL57" s="1">
        <f t="shared" si="8"/>
        <v>9.5707964944600441</v>
      </c>
    </row>
    <row r="58" spans="1:64" x14ac:dyDescent="0.2">
      <c r="A58" s="5" t="s">
        <v>99</v>
      </c>
      <c r="B58" s="6" t="s">
        <v>97</v>
      </c>
      <c r="C58" s="7">
        <v>18034.618999999999</v>
      </c>
      <c r="D58" s="9"/>
      <c r="E58" s="4">
        <f t="shared" si="11"/>
        <v>-12998.115352545046</v>
      </c>
      <c r="F58" s="4">
        <f t="shared" si="12"/>
        <v>-12998</v>
      </c>
      <c r="G58" s="4">
        <f t="shared" si="36"/>
        <v>-0.31938740000623511</v>
      </c>
      <c r="H58" s="4">
        <f t="shared" si="37"/>
        <v>-0.31938740000623511</v>
      </c>
      <c r="I58" s="4"/>
      <c r="J58" s="4"/>
      <c r="K58" s="4"/>
      <c r="M58" s="4"/>
      <c r="N58" s="4"/>
      <c r="O58" s="4"/>
      <c r="P58" s="4"/>
      <c r="Q58" s="66">
        <f t="shared" si="32"/>
        <v>3016.1189999999988</v>
      </c>
      <c r="S58" s="2">
        <f t="shared" si="38"/>
        <v>0.5</v>
      </c>
      <c r="Z58" s="1">
        <f t="shared" si="15"/>
        <v>-12998</v>
      </c>
      <c r="AA58" s="1">
        <f t="shared" si="16"/>
        <v>-0.10863270040091247</v>
      </c>
      <c r="AB58" s="1">
        <f t="shared" si="17"/>
        <v>-0.33054498125029719</v>
      </c>
      <c r="AC58" s="1">
        <f t="shared" si="18"/>
        <v>-0.31938740000623511</v>
      </c>
      <c r="AD58" s="1">
        <f t="shared" si="19"/>
        <v>-0.21075469960532264</v>
      </c>
      <c r="AE58" s="1">
        <f t="shared" si="20"/>
        <v>2.2208771702864893E-2</v>
      </c>
      <c r="AF58" s="1">
        <f t="shared" si="21"/>
        <v>-0.31938740000623511</v>
      </c>
      <c r="AG58" s="2"/>
      <c r="AH58" s="1">
        <f t="shared" si="22"/>
        <v>1.115758124406205E-2</v>
      </c>
      <c r="AI58" s="1">
        <f t="shared" si="23"/>
        <v>1.0348608264930148</v>
      </c>
      <c r="AJ58" s="1">
        <f t="shared" si="24"/>
        <v>-0.155022334427981</v>
      </c>
      <c r="AK58" s="1">
        <f t="shared" si="25"/>
        <v>-0.3859325696821847</v>
      </c>
      <c r="AL58" s="1">
        <f t="shared" si="26"/>
        <v>1.6608806510420255</v>
      </c>
      <c r="AM58" s="1">
        <f t="shared" si="27"/>
        <v>1.094400159750367</v>
      </c>
      <c r="AN58" s="1">
        <f t="shared" si="40"/>
        <v>2.0503488348369552</v>
      </c>
      <c r="AO58" s="1">
        <f t="shared" si="40"/>
        <v>2.0503620467068551</v>
      </c>
      <c r="AP58" s="1">
        <f t="shared" si="40"/>
        <v>2.0504359366875562</v>
      </c>
      <c r="AQ58" s="1">
        <f t="shared" si="40"/>
        <v>2.050848987594974</v>
      </c>
      <c r="AR58" s="1">
        <f t="shared" si="40"/>
        <v>2.0531519682607038</v>
      </c>
      <c r="AS58" s="1">
        <f t="shared" si="40"/>
        <v>2.0658113787145256</v>
      </c>
      <c r="AT58" s="1">
        <f t="shared" si="40"/>
        <v>2.1307260538168515</v>
      </c>
      <c r="AU58" s="1">
        <f t="shared" si="29"/>
        <v>2.3941404511470838</v>
      </c>
      <c r="AW58" s="1">
        <v>-2800</v>
      </c>
      <c r="AX58" s="1">
        <f t="shared" si="0"/>
        <v>7.6254980661827149E-2</v>
      </c>
      <c r="AY58" s="1">
        <f t="shared" si="1"/>
        <v>3.2795175533391507E-2</v>
      </c>
      <c r="AZ58" s="1">
        <f t="shared" si="2"/>
        <v>4.3459805128435634E-2</v>
      </c>
      <c r="BA58" s="1">
        <f t="shared" si="3"/>
        <v>1.3010764767801839</v>
      </c>
      <c r="BB58" s="1">
        <f t="shared" si="4"/>
        <v>0.9067716849322528</v>
      </c>
      <c r="BC58" s="1">
        <f t="shared" si="5"/>
        <v>-2.4606249264632463</v>
      </c>
      <c r="BD58" s="1">
        <f t="shared" si="6"/>
        <v>-2.8226151720275889</v>
      </c>
      <c r="BE58" s="1">
        <f t="shared" si="35"/>
        <v>9.8871357662784121</v>
      </c>
      <c r="BF58" s="1">
        <f t="shared" si="35"/>
        <v>9.886927123765064</v>
      </c>
      <c r="BG58" s="1">
        <f t="shared" si="35"/>
        <v>9.8863256841878808</v>
      </c>
      <c r="BH58" s="1">
        <f t="shared" si="35"/>
        <v>9.8845929604409069</v>
      </c>
      <c r="BI58" s="1">
        <f t="shared" si="35"/>
        <v>9.8796093248838979</v>
      </c>
      <c r="BJ58" s="1">
        <f t="shared" si="35"/>
        <v>9.8653422744456964</v>
      </c>
      <c r="BK58" s="1">
        <f t="shared" si="35"/>
        <v>9.8250100835714544</v>
      </c>
      <c r="BL58" s="1">
        <f t="shared" si="8"/>
        <v>9.714358327692949</v>
      </c>
    </row>
    <row r="59" spans="1:64" x14ac:dyDescent="0.2">
      <c r="A59" s="5" t="s">
        <v>105</v>
      </c>
      <c r="B59" s="6" t="s">
        <v>97</v>
      </c>
      <c r="C59" s="7">
        <v>18203.526000000002</v>
      </c>
      <c r="D59" s="9"/>
      <c r="E59" s="4">
        <f t="shared" si="11"/>
        <v>-12937.11152983337</v>
      </c>
      <c r="F59" s="4">
        <f t="shared" si="12"/>
        <v>-12937</v>
      </c>
      <c r="G59" s="4">
        <f t="shared" si="36"/>
        <v>-0.30880310000429745</v>
      </c>
      <c r="H59" s="4">
        <f t="shared" si="37"/>
        <v>-0.30880310000429745</v>
      </c>
      <c r="I59" s="4"/>
      <c r="J59" s="4"/>
      <c r="K59" s="4"/>
      <c r="M59" s="4"/>
      <c r="N59" s="4"/>
      <c r="O59" s="4"/>
      <c r="P59" s="4"/>
      <c r="Q59" s="66">
        <f t="shared" si="32"/>
        <v>3185.0260000000017</v>
      </c>
      <c r="S59" s="2">
        <f t="shared" si="38"/>
        <v>0.5</v>
      </c>
      <c r="Z59" s="1">
        <f t="shared" si="15"/>
        <v>-12937</v>
      </c>
      <c r="AA59" s="1">
        <f t="shared" si="16"/>
        <v>-0.10342731709784879</v>
      </c>
      <c r="AB59" s="1">
        <f t="shared" si="17"/>
        <v>-0.32227687081654488</v>
      </c>
      <c r="AC59" s="1">
        <f t="shared" si="18"/>
        <v>-0.30880310000429745</v>
      </c>
      <c r="AD59" s="1">
        <f t="shared" si="19"/>
        <v>-0.20537578290644865</v>
      </c>
      <c r="AE59" s="1">
        <f t="shared" si="20"/>
        <v>2.1089606102218363E-2</v>
      </c>
      <c r="AF59" s="1">
        <f t="shared" si="21"/>
        <v>-0.30880310000429745</v>
      </c>
      <c r="AG59" s="2"/>
      <c r="AH59" s="1">
        <f t="shared" si="22"/>
        <v>1.3473770812247442E-2</v>
      </c>
      <c r="AI59" s="1">
        <f t="shared" si="23"/>
        <v>1.0584078212730341</v>
      </c>
      <c r="AJ59" s="1">
        <f t="shared" si="24"/>
        <v>-9.4289094561804732E-2</v>
      </c>
      <c r="AK59" s="1">
        <f t="shared" si="25"/>
        <v>-0.38307669203360273</v>
      </c>
      <c r="AL59" s="1">
        <f t="shared" si="26"/>
        <v>1.7221013437791541</v>
      </c>
      <c r="AM59" s="1">
        <f t="shared" si="27"/>
        <v>1.1640271255499866</v>
      </c>
      <c r="AN59" s="1">
        <f t="shared" si="40"/>
        <v>2.1042731109564525</v>
      </c>
      <c r="AO59" s="1">
        <f t="shared" si="40"/>
        <v>2.1042946540061944</v>
      </c>
      <c r="AP59" s="1">
        <f t="shared" si="40"/>
        <v>2.104403963656746</v>
      </c>
      <c r="AQ59" s="1">
        <f t="shared" si="40"/>
        <v>2.1049582905714761</v>
      </c>
      <c r="AR59" s="1">
        <f t="shared" si="40"/>
        <v>2.1077614165844194</v>
      </c>
      <c r="AS59" s="1">
        <f t="shared" si="40"/>
        <v>2.1217392607542145</v>
      </c>
      <c r="AT59" s="1">
        <f t="shared" si="40"/>
        <v>2.1872051828334871</v>
      </c>
      <c r="AU59" s="1">
        <f t="shared" si="29"/>
        <v>2.4379268102831202</v>
      </c>
      <c r="AW59" s="1">
        <v>-2600</v>
      </c>
      <c r="AX59" s="1">
        <f t="shared" si="0"/>
        <v>6.9417187077371489E-2</v>
      </c>
      <c r="AY59" s="1">
        <f t="shared" si="1"/>
        <v>2.914047593337387E-2</v>
      </c>
      <c r="AZ59" s="1">
        <f t="shared" si="2"/>
        <v>4.0276711143997612E-2</v>
      </c>
      <c r="BA59" s="1">
        <f t="shared" si="3"/>
        <v>1.2183064286375629</v>
      </c>
      <c r="BB59" s="1">
        <f t="shared" si="4"/>
        <v>0.74743218511408394</v>
      </c>
      <c r="BC59" s="1">
        <f t="shared" si="5"/>
        <v>-2.1692503468251698</v>
      </c>
      <c r="BD59" s="1">
        <f t="shared" si="6"/>
        <v>-1.892219259955491</v>
      </c>
      <c r="BE59" s="1">
        <f t="shared" si="35"/>
        <v>10.100133333587747</v>
      </c>
      <c r="BF59" s="1">
        <f t="shared" si="35"/>
        <v>10.099986432943373</v>
      </c>
      <c r="BG59" s="1">
        <f t="shared" si="35"/>
        <v>10.09950086755477</v>
      </c>
      <c r="BH59" s="1">
        <f t="shared" si="35"/>
        <v>10.097897219455053</v>
      </c>
      <c r="BI59" s="1">
        <f t="shared" si="35"/>
        <v>10.0926154313072</v>
      </c>
      <c r="BJ59" s="1">
        <f t="shared" si="35"/>
        <v>10.075372011273812</v>
      </c>
      <c r="BK59" s="1">
        <f t="shared" si="35"/>
        <v>10.020565168107451</v>
      </c>
      <c r="BL59" s="1">
        <f t="shared" si="8"/>
        <v>9.857920160925854</v>
      </c>
    </row>
    <row r="60" spans="1:64" x14ac:dyDescent="0.2">
      <c r="A60" s="5" t="s">
        <v>105</v>
      </c>
      <c r="B60" s="6" t="s">
        <v>97</v>
      </c>
      <c r="C60" s="7">
        <v>18217.366000000002</v>
      </c>
      <c r="D60" s="9"/>
      <c r="E60" s="4">
        <f t="shared" si="11"/>
        <v>-12932.112963129033</v>
      </c>
      <c r="F60" s="4">
        <f t="shared" si="12"/>
        <v>-12932</v>
      </c>
      <c r="G60" s="4">
        <f t="shared" si="36"/>
        <v>-0.31277160000172444</v>
      </c>
      <c r="H60" s="4">
        <f t="shared" si="37"/>
        <v>-0.31277160000172444</v>
      </c>
      <c r="I60" s="4"/>
      <c r="J60" s="4"/>
      <c r="K60" s="4"/>
      <c r="M60" s="4"/>
      <c r="N60" s="4"/>
      <c r="O60" s="4"/>
      <c r="P60" s="4"/>
      <c r="Q60" s="66">
        <f t="shared" si="32"/>
        <v>3198.8660000000018</v>
      </c>
      <c r="S60" s="2">
        <f t="shared" si="38"/>
        <v>0.5</v>
      </c>
      <c r="Z60" s="1">
        <f t="shared" si="15"/>
        <v>-12932</v>
      </c>
      <c r="AA60" s="1">
        <f t="shared" si="16"/>
        <v>-0.1030010394390132</v>
      </c>
      <c r="AB60" s="1">
        <f t="shared" si="17"/>
        <v>-0.32643588411425017</v>
      </c>
      <c r="AC60" s="1">
        <f t="shared" si="18"/>
        <v>-0.31277160000172444</v>
      </c>
      <c r="AD60" s="1">
        <f t="shared" si="19"/>
        <v>-0.20977056056271123</v>
      </c>
      <c r="AE60" s="1">
        <f t="shared" si="20"/>
        <v>2.2001844039397051E-2</v>
      </c>
      <c r="AF60" s="1">
        <f t="shared" si="21"/>
        <v>-0.31277160000172444</v>
      </c>
      <c r="AG60" s="2"/>
      <c r="AH60" s="1">
        <f t="shared" si="22"/>
        <v>1.3664284112525713E-2</v>
      </c>
      <c r="AI60" s="1">
        <f t="shared" si="23"/>
        <v>1.0603767190481099</v>
      </c>
      <c r="AJ60" s="1">
        <f t="shared" si="24"/>
        <v>-8.9169043688642938E-2</v>
      </c>
      <c r="AK60" s="1">
        <f t="shared" si="25"/>
        <v>-0.38277131209412235</v>
      </c>
      <c r="AL60" s="1">
        <f t="shared" si="26"/>
        <v>1.7272430779790093</v>
      </c>
      <c r="AM60" s="1">
        <f t="shared" si="27"/>
        <v>1.1700995981590572</v>
      </c>
      <c r="AN60" s="1">
        <f t="shared" si="40"/>
        <v>2.1087473756796813</v>
      </c>
      <c r="AO60" s="1">
        <f t="shared" si="40"/>
        <v>2.1087697406070145</v>
      </c>
      <c r="AP60" s="1">
        <f t="shared" si="40"/>
        <v>2.1088823680328512</v>
      </c>
      <c r="AQ60" s="1">
        <f t="shared" si="40"/>
        <v>2.1094492252427668</v>
      </c>
      <c r="AR60" s="1">
        <f t="shared" si="40"/>
        <v>2.1122941135614375</v>
      </c>
      <c r="AS60" s="1">
        <f t="shared" si="40"/>
        <v>2.1263736558714053</v>
      </c>
      <c r="AT60" s="1">
        <f t="shared" si="40"/>
        <v>2.1918562684423084</v>
      </c>
      <c r="AU60" s="1">
        <f t="shared" si="29"/>
        <v>2.4415158561139427</v>
      </c>
      <c r="AW60" s="1">
        <v>-2400</v>
      </c>
      <c r="AX60" s="1">
        <f t="shared" si="0"/>
        <v>6.0898340132742396E-2</v>
      </c>
      <c r="AY60" s="1">
        <f t="shared" si="1"/>
        <v>2.5230067232915411E-2</v>
      </c>
      <c r="AZ60" s="1">
        <f t="shared" si="2"/>
        <v>3.5668272899826985E-2</v>
      </c>
      <c r="BA60" s="1">
        <f t="shared" si="3"/>
        <v>1.1312196059448225</v>
      </c>
      <c r="BB60" s="1">
        <f t="shared" si="4"/>
        <v>0.55735163300746848</v>
      </c>
      <c r="BC60" s="1">
        <f t="shared" si="5"/>
        <v>-1.9162545729818776</v>
      </c>
      <c r="BD60" s="1">
        <f t="shared" si="6"/>
        <v>-1.4226792398621433</v>
      </c>
      <c r="BE60" s="1">
        <f t="shared" si="35"/>
        <v>10.298598571751269</v>
      </c>
      <c r="BF60" s="1">
        <f t="shared" si="35"/>
        <v>10.298532952604486</v>
      </c>
      <c r="BG60" s="1">
        <f t="shared" si="35"/>
        <v>10.298269207962051</v>
      </c>
      <c r="BH60" s="1">
        <f t="shared" si="35"/>
        <v>10.297209969050915</v>
      </c>
      <c r="BI60" s="1">
        <f t="shared" si="35"/>
        <v>10.292969285912863</v>
      </c>
      <c r="BJ60" s="1">
        <f t="shared" si="35"/>
        <v>10.276199467004483</v>
      </c>
      <c r="BK60" s="1">
        <f t="shared" si="35"/>
        <v>10.212773892353054</v>
      </c>
      <c r="BL60" s="1">
        <f t="shared" si="8"/>
        <v>10.001481994158761</v>
      </c>
    </row>
    <row r="61" spans="1:64" x14ac:dyDescent="0.2">
      <c r="A61" s="5" t="s">
        <v>105</v>
      </c>
      <c r="B61" s="6" t="s">
        <v>97</v>
      </c>
      <c r="C61" s="7">
        <v>18239.518</v>
      </c>
      <c r="D61" s="9"/>
      <c r="E61" s="4">
        <f t="shared" si="11"/>
        <v>-12924.112367057176</v>
      </c>
      <c r="F61" s="4">
        <f t="shared" si="12"/>
        <v>-12924</v>
      </c>
      <c r="G61" s="4">
        <f t="shared" si="36"/>
        <v>-0.31112120000398136</v>
      </c>
      <c r="H61" s="4">
        <f t="shared" si="37"/>
        <v>-0.31112120000398136</v>
      </c>
      <c r="I61" s="4"/>
      <c r="J61" s="4"/>
      <c r="K61" s="4"/>
      <c r="M61" s="4"/>
      <c r="N61" s="4"/>
      <c r="O61" s="4"/>
      <c r="P61" s="4"/>
      <c r="Q61" s="66">
        <f t="shared" si="32"/>
        <v>3221.018</v>
      </c>
      <c r="S61" s="2">
        <f t="shared" si="38"/>
        <v>0.5</v>
      </c>
      <c r="Z61" s="1">
        <f t="shared" si="15"/>
        <v>-12924</v>
      </c>
      <c r="AA61" s="1">
        <f t="shared" si="16"/>
        <v>-0.10231916166944811</v>
      </c>
      <c r="AB61" s="1">
        <f t="shared" si="17"/>
        <v>-0.3250904713342111</v>
      </c>
      <c r="AC61" s="1">
        <f t="shared" si="18"/>
        <v>-0.31112120000398136</v>
      </c>
      <c r="AD61" s="1">
        <f t="shared" si="19"/>
        <v>-0.20880203833453326</v>
      </c>
      <c r="AE61" s="1">
        <f t="shared" si="20"/>
        <v>2.1799145606327949E-2</v>
      </c>
      <c r="AF61" s="1">
        <f t="shared" si="21"/>
        <v>-0.31112120000398136</v>
      </c>
      <c r="AG61" s="2"/>
      <c r="AH61" s="1">
        <f t="shared" si="22"/>
        <v>1.3969271330229722E-2</v>
      </c>
      <c r="AI61" s="1">
        <f t="shared" si="23"/>
        <v>1.0635388685447134</v>
      </c>
      <c r="AJ61" s="1">
        <f t="shared" si="24"/>
        <v>-8.0932339404001394E-2</v>
      </c>
      <c r="AK61" s="1">
        <f t="shared" si="25"/>
        <v>-0.38225912382744776</v>
      </c>
      <c r="AL61" s="1">
        <f t="shared" si="26"/>
        <v>1.7355097595126749</v>
      </c>
      <c r="AM61" s="1">
        <f t="shared" si="27"/>
        <v>1.1799396792641434</v>
      </c>
      <c r="AN61" s="1">
        <f t="shared" ref="AN61:AT70" si="41">$AU61+$AB$7*SIN(AO61)</f>
        <v>2.115923548833829</v>
      </c>
      <c r="AO61" s="1">
        <f t="shared" si="41"/>
        <v>2.1159472757555</v>
      </c>
      <c r="AP61" s="1">
        <f t="shared" si="41"/>
        <v>2.1160653444740087</v>
      </c>
      <c r="AQ61" s="1">
        <f t="shared" si="41"/>
        <v>2.1166525307792874</v>
      </c>
      <c r="AR61" s="1">
        <f t="shared" si="41"/>
        <v>2.1195643733708467</v>
      </c>
      <c r="AS61" s="1">
        <f t="shared" si="41"/>
        <v>2.1338043813129377</v>
      </c>
      <c r="AT61" s="1">
        <f t="shared" si="41"/>
        <v>2.1993046888320071</v>
      </c>
      <c r="AU61" s="1">
        <f t="shared" si="29"/>
        <v>2.4472583294432591</v>
      </c>
      <c r="AW61" s="1">
        <v>-2200</v>
      </c>
      <c r="AX61" s="1">
        <f t="shared" si="0"/>
        <v>5.1201082941272069E-2</v>
      </c>
      <c r="AY61" s="1">
        <f t="shared" si="1"/>
        <v>2.1063949432016116E-2</v>
      </c>
      <c r="AZ61" s="1">
        <f t="shared" si="2"/>
        <v>3.0137133509255953E-2</v>
      </c>
      <c r="BA61" s="1">
        <f t="shared" si="3"/>
        <v>1.0493768494637044</v>
      </c>
      <c r="BB61" s="1">
        <f t="shared" si="4"/>
        <v>0.36488065122752489</v>
      </c>
      <c r="BC61" s="1">
        <f t="shared" si="5"/>
        <v>-1.6985665546712263</v>
      </c>
      <c r="BD61" s="1">
        <f t="shared" si="6"/>
        <v>-1.1366886014545614</v>
      </c>
      <c r="BE61" s="1">
        <f t="shared" si="35"/>
        <v>10.482684096451202</v>
      </c>
      <c r="BF61" s="1">
        <f t="shared" si="35"/>
        <v>10.482666070226305</v>
      </c>
      <c r="BG61" s="1">
        <f t="shared" si="35"/>
        <v>10.482571279818556</v>
      </c>
      <c r="BH61" s="1">
        <f t="shared" si="35"/>
        <v>10.482073089285816</v>
      </c>
      <c r="BI61" s="1">
        <f t="shared" si="35"/>
        <v>10.479461944618167</v>
      </c>
      <c r="BJ61" s="1">
        <f t="shared" si="35"/>
        <v>10.465967815612126</v>
      </c>
      <c r="BK61" s="1">
        <f t="shared" si="35"/>
        <v>10.400635364690638</v>
      </c>
      <c r="BL61" s="1">
        <f t="shared" si="8"/>
        <v>10.145043827391667</v>
      </c>
    </row>
    <row r="62" spans="1:64" x14ac:dyDescent="0.2">
      <c r="A62" s="5" t="s">
        <v>105</v>
      </c>
      <c r="B62" s="6" t="s">
        <v>97</v>
      </c>
      <c r="C62" s="7">
        <v>18261.670999999998</v>
      </c>
      <c r="D62" s="9"/>
      <c r="E62" s="4">
        <f t="shared" si="11"/>
        <v>-12916.111409817209</v>
      </c>
      <c r="F62" s="4">
        <f t="shared" si="12"/>
        <v>-12916</v>
      </c>
      <c r="G62" s="4">
        <f t="shared" si="36"/>
        <v>-0.30847080000603455</v>
      </c>
      <c r="H62" s="4">
        <f t="shared" si="37"/>
        <v>-0.30847080000603455</v>
      </c>
      <c r="I62" s="4"/>
      <c r="J62" s="4"/>
      <c r="K62" s="4"/>
      <c r="M62" s="4"/>
      <c r="N62" s="4"/>
      <c r="O62" s="4"/>
      <c r="P62" s="4"/>
      <c r="Q62" s="66">
        <f t="shared" si="32"/>
        <v>3243.1709999999985</v>
      </c>
      <c r="S62" s="2">
        <f t="shared" si="38"/>
        <v>0.5</v>
      </c>
      <c r="Z62" s="1">
        <f t="shared" si="15"/>
        <v>-12916</v>
      </c>
      <c r="AA62" s="1">
        <f t="shared" si="16"/>
        <v>-0.10163750443778032</v>
      </c>
      <c r="AB62" s="1">
        <f t="shared" si="17"/>
        <v>-0.32274524715063169</v>
      </c>
      <c r="AC62" s="1">
        <f t="shared" si="18"/>
        <v>-0.30847080000603455</v>
      </c>
      <c r="AD62" s="1">
        <f t="shared" si="19"/>
        <v>-0.20683329556825425</v>
      </c>
      <c r="AE62" s="1">
        <f t="shared" si="20"/>
        <v>2.1390006077812412E-2</v>
      </c>
      <c r="AF62" s="1">
        <f t="shared" si="21"/>
        <v>-0.30847080000603455</v>
      </c>
      <c r="AG62" s="2"/>
      <c r="AH62" s="1">
        <f t="shared" si="22"/>
        <v>1.427444714459712E-2</v>
      </c>
      <c r="AI62" s="1">
        <f t="shared" si="23"/>
        <v>1.0667155498107297</v>
      </c>
      <c r="AJ62" s="1">
        <f t="shared" si="24"/>
        <v>-7.2640790732536403E-2</v>
      </c>
      <c r="AK62" s="1">
        <f t="shared" si="25"/>
        <v>-0.3817175146344774</v>
      </c>
      <c r="AL62" s="1">
        <f t="shared" si="26"/>
        <v>1.7438258854210804</v>
      </c>
      <c r="AM62" s="1">
        <f t="shared" si="27"/>
        <v>1.1899359390561788</v>
      </c>
      <c r="AN62" s="1">
        <f t="shared" si="41"/>
        <v>2.1231211624317945</v>
      </c>
      <c r="AO62" s="1">
        <f t="shared" si="41"/>
        <v>2.1231463101939396</v>
      </c>
      <c r="AP62" s="1">
        <f t="shared" si="41"/>
        <v>2.1232699839749349</v>
      </c>
      <c r="AQ62" s="1">
        <f t="shared" si="41"/>
        <v>2.1238778366778686</v>
      </c>
      <c r="AR62" s="1">
        <f t="shared" si="41"/>
        <v>2.1268567596996992</v>
      </c>
      <c r="AS62" s="1">
        <f t="shared" si="41"/>
        <v>2.1412543786630343</v>
      </c>
      <c r="AT62" s="1">
        <f t="shared" si="41"/>
        <v>2.2067612857184744</v>
      </c>
      <c r="AU62" s="1">
        <f t="shared" si="29"/>
        <v>2.4530008027725754</v>
      </c>
      <c r="AW62" s="1">
        <v>-2000</v>
      </c>
      <c r="AX62" s="1">
        <f t="shared" si="0"/>
        <v>4.0724502452319754E-2</v>
      </c>
      <c r="AY62" s="1">
        <f t="shared" si="1"/>
        <v>1.6642122530675988E-2</v>
      </c>
      <c r="AZ62" s="1">
        <f t="shared" si="2"/>
        <v>2.4082379921643766E-2</v>
      </c>
      <c r="BA62" s="1">
        <f t="shared" si="3"/>
        <v>0.97673745702133918</v>
      </c>
      <c r="BB62" s="1">
        <f t="shared" si="4"/>
        <v>0.18460161500418937</v>
      </c>
      <c r="BC62" s="1">
        <f t="shared" si="5"/>
        <v>-1.5107284367992442</v>
      </c>
      <c r="BD62" s="1">
        <f t="shared" si="6"/>
        <v>-0.94166655283407974</v>
      </c>
      <c r="BE62" s="1">
        <f t="shared" si="35"/>
        <v>10.653681074420158</v>
      </c>
      <c r="BF62" s="1">
        <f t="shared" si="35"/>
        <v>10.653678542724686</v>
      </c>
      <c r="BG62" s="1">
        <f t="shared" si="35"/>
        <v>10.653659056663612</v>
      </c>
      <c r="BH62" s="1">
        <f t="shared" si="35"/>
        <v>10.653509111215294</v>
      </c>
      <c r="BI62" s="1">
        <f t="shared" si="35"/>
        <v>10.652357384788155</v>
      </c>
      <c r="BJ62" s="1">
        <f t="shared" si="35"/>
        <v>10.643631683165079</v>
      </c>
      <c r="BK62" s="1">
        <f t="shared" si="35"/>
        <v>10.583238136587303</v>
      </c>
      <c r="BL62" s="1">
        <f t="shared" si="8"/>
        <v>10.288605660624572</v>
      </c>
    </row>
    <row r="63" spans="1:64" x14ac:dyDescent="0.2">
      <c r="A63" s="5" t="s">
        <v>105</v>
      </c>
      <c r="B63" s="6" t="s">
        <v>97</v>
      </c>
      <c r="C63" s="7">
        <v>18322.580999999998</v>
      </c>
      <c r="D63" s="9"/>
      <c r="E63" s="4">
        <f t="shared" si="11"/>
        <v>-12894.112659964519</v>
      </c>
      <c r="F63" s="4">
        <f t="shared" si="12"/>
        <v>-12894</v>
      </c>
      <c r="G63" s="4">
        <f t="shared" si="36"/>
        <v>-0.31193220000568544</v>
      </c>
      <c r="H63" s="4">
        <f t="shared" si="37"/>
        <v>-0.31193220000568544</v>
      </c>
      <c r="I63" s="4"/>
      <c r="J63" s="4"/>
      <c r="K63" s="4"/>
      <c r="M63" s="4"/>
      <c r="N63" s="4"/>
      <c r="O63" s="4"/>
      <c r="P63" s="4"/>
      <c r="Q63" s="66">
        <f t="shared" si="32"/>
        <v>3304.0809999999983</v>
      </c>
      <c r="S63" s="2">
        <f t="shared" si="38"/>
        <v>0.5</v>
      </c>
      <c r="Z63" s="1">
        <f t="shared" si="15"/>
        <v>-12894</v>
      </c>
      <c r="AA63" s="1">
        <f t="shared" si="16"/>
        <v>-9.9764233902322877E-2</v>
      </c>
      <c r="AB63" s="1">
        <f t="shared" si="17"/>
        <v>-0.32704670338824277</v>
      </c>
      <c r="AC63" s="1">
        <f t="shared" si="18"/>
        <v>-0.31193220000568544</v>
      </c>
      <c r="AD63" s="1">
        <f t="shared" si="19"/>
        <v>-0.21216796610336258</v>
      </c>
      <c r="AE63" s="1">
        <f t="shared" si="20"/>
        <v>2.2507622920218805E-2</v>
      </c>
      <c r="AF63" s="1">
        <f t="shared" si="21"/>
        <v>-0.31193220000568544</v>
      </c>
      <c r="AG63" s="2"/>
      <c r="AH63" s="1">
        <f t="shared" si="22"/>
        <v>1.5114503382557303E-2</v>
      </c>
      <c r="AI63" s="1">
        <f t="shared" si="23"/>
        <v>1.0755250369098699</v>
      </c>
      <c r="AJ63" s="1">
        <f t="shared" si="24"/>
        <v>-4.9557167090146584E-2</v>
      </c>
      <c r="AK63" s="1">
        <f t="shared" si="25"/>
        <v>-0.38007261722601537</v>
      </c>
      <c r="AL63" s="1">
        <f t="shared" si="26"/>
        <v>1.7669532378587107</v>
      </c>
      <c r="AM63" s="1">
        <f t="shared" si="27"/>
        <v>1.218264235159465</v>
      </c>
      <c r="AN63" s="1">
        <f t="shared" si="41"/>
        <v>2.1430259531649138</v>
      </c>
      <c r="AO63" s="1">
        <f t="shared" si="41"/>
        <v>2.1430553204657303</v>
      </c>
      <c r="AP63" s="1">
        <f t="shared" si="41"/>
        <v>2.1431952522311897</v>
      </c>
      <c r="AQ63" s="1">
        <f t="shared" si="41"/>
        <v>2.1438615938952017</v>
      </c>
      <c r="AR63" s="1">
        <f t="shared" si="41"/>
        <v>2.1470252607448517</v>
      </c>
      <c r="AS63" s="1">
        <f t="shared" si="41"/>
        <v>2.1618408190027578</v>
      </c>
      <c r="AT63" s="1">
        <f t="shared" si="41"/>
        <v>2.2273086247904716</v>
      </c>
      <c r="AU63" s="1">
        <f t="shared" si="29"/>
        <v>2.4687926044281951</v>
      </c>
      <c r="AW63" s="1">
        <v>-1800</v>
      </c>
      <c r="AX63" s="1">
        <f t="shared" si="0"/>
        <v>2.9759461938083306E-2</v>
      </c>
      <c r="AY63" s="1">
        <f t="shared" si="1"/>
        <v>1.1964586528895035E-2</v>
      </c>
      <c r="AZ63" s="1">
        <f t="shared" si="2"/>
        <v>1.7794875409188272E-2</v>
      </c>
      <c r="BA63" s="1">
        <f t="shared" si="3"/>
        <v>0.91406403387252777</v>
      </c>
      <c r="BB63" s="1">
        <f t="shared" si="4"/>
        <v>2.2105299622297719E-2</v>
      </c>
      <c r="BC63" s="1">
        <f t="shared" si="5"/>
        <v>-1.3471690417996418</v>
      </c>
      <c r="BD63" s="1">
        <f t="shared" si="6"/>
        <v>-0.79810522111460958</v>
      </c>
      <c r="BE63" s="1">
        <f t="shared" si="35"/>
        <v>10.813248299511956</v>
      </c>
      <c r="BF63" s="1">
        <f t="shared" si="35"/>
        <v>10.813248200866459</v>
      </c>
      <c r="BG63" s="1">
        <f t="shared" si="35"/>
        <v>10.813246796890562</v>
      </c>
      <c r="BH63" s="1">
        <f t="shared" si="35"/>
        <v>10.813226815907164</v>
      </c>
      <c r="BI63" s="1">
        <f t="shared" si="35"/>
        <v>10.812942686572296</v>
      </c>
      <c r="BJ63" s="1">
        <f t="shared" si="35"/>
        <v>10.808948654951061</v>
      </c>
      <c r="BK63" s="1">
        <f t="shared" si="35"/>
        <v>10.759778955308104</v>
      </c>
      <c r="BL63" s="1">
        <f t="shared" si="8"/>
        <v>10.432167493857477</v>
      </c>
    </row>
    <row r="64" spans="1:64" x14ac:dyDescent="0.2">
      <c r="A64" s="5" t="s">
        <v>105</v>
      </c>
      <c r="B64" s="6" t="s">
        <v>97</v>
      </c>
      <c r="C64" s="7">
        <v>18325.36</v>
      </c>
      <c r="D64" s="9"/>
      <c r="E64" s="4">
        <f t="shared" si="11"/>
        <v>-12893.108973774391</v>
      </c>
      <c r="F64" s="4">
        <f t="shared" si="12"/>
        <v>-12893</v>
      </c>
      <c r="G64" s="4">
        <f t="shared" si="36"/>
        <v>-0.30172590000438504</v>
      </c>
      <c r="H64" s="4">
        <f t="shared" si="37"/>
        <v>-0.30172590000438504</v>
      </c>
      <c r="I64" s="4"/>
      <c r="J64" s="4"/>
      <c r="K64" s="4"/>
      <c r="M64" s="4"/>
      <c r="N64" s="4"/>
      <c r="O64" s="4"/>
      <c r="P64" s="4"/>
      <c r="Q64" s="66">
        <f t="shared" si="32"/>
        <v>3306.8600000000006</v>
      </c>
      <c r="S64" s="2">
        <f t="shared" si="38"/>
        <v>0.5</v>
      </c>
      <c r="Z64" s="1">
        <f t="shared" si="15"/>
        <v>-12893</v>
      </c>
      <c r="AA64" s="1">
        <f t="shared" si="16"/>
        <v>-9.9679134442706166E-2</v>
      </c>
      <c r="AB64" s="1">
        <f t="shared" si="17"/>
        <v>-0.31687861207667556</v>
      </c>
      <c r="AC64" s="1">
        <f t="shared" si="18"/>
        <v>-0.30172590000438504</v>
      </c>
      <c r="AD64" s="1">
        <f t="shared" si="19"/>
        <v>-0.20204676556167889</v>
      </c>
      <c r="AE64" s="1">
        <f t="shared" si="20"/>
        <v>2.0411447736968014E-2</v>
      </c>
      <c r="AF64" s="1">
        <f t="shared" si="21"/>
        <v>-0.30172590000438504</v>
      </c>
      <c r="AG64" s="2"/>
      <c r="AH64" s="1">
        <f t="shared" si="22"/>
        <v>1.5152712072290511E-2</v>
      </c>
      <c r="AI64" s="1">
        <f t="shared" si="23"/>
        <v>1.0759279934336696</v>
      </c>
      <c r="AJ64" s="1">
        <f t="shared" si="24"/>
        <v>-4.8498121055400932E-2</v>
      </c>
      <c r="AK64" s="1">
        <f t="shared" si="25"/>
        <v>-0.37999232278877304</v>
      </c>
      <c r="AL64" s="1">
        <f t="shared" si="26"/>
        <v>1.7680135590624193</v>
      </c>
      <c r="AM64" s="1">
        <f t="shared" si="27"/>
        <v>1.2195820943238267</v>
      </c>
      <c r="AN64" s="1">
        <f t="shared" si="41"/>
        <v>2.1439346193300719</v>
      </c>
      <c r="AO64" s="1">
        <f t="shared" si="41"/>
        <v>2.1439641895407715</v>
      </c>
      <c r="AP64" s="1">
        <f t="shared" si="41"/>
        <v>2.1441048896341068</v>
      </c>
      <c r="AQ64" s="1">
        <f t="shared" si="41"/>
        <v>2.1447739450603929</v>
      </c>
      <c r="AR64" s="1">
        <f t="shared" si="41"/>
        <v>2.1479460078813855</v>
      </c>
      <c r="AS64" s="1">
        <f t="shared" si="41"/>
        <v>2.1627800018366523</v>
      </c>
      <c r="AT64" s="1">
        <f t="shared" si="41"/>
        <v>2.2282440346258428</v>
      </c>
      <c r="AU64" s="1">
        <f t="shared" si="29"/>
        <v>2.4695104135943593</v>
      </c>
      <c r="AW64" s="1">
        <v>-1600</v>
      </c>
      <c r="AX64" s="1">
        <f t="shared" si="0"/>
        <v>1.8509856831977485E-2</v>
      </c>
      <c r="AY64" s="1">
        <f t="shared" si="1"/>
        <v>7.0313414266732609E-3</v>
      </c>
      <c r="AZ64" s="1">
        <f t="shared" si="2"/>
        <v>1.1478515405304222E-2</v>
      </c>
      <c r="BA64" s="1">
        <f t="shared" si="3"/>
        <v>0.86069378242978711</v>
      </c>
      <c r="BB64" s="1">
        <f t="shared" si="4"/>
        <v>-0.12169135408018474</v>
      </c>
      <c r="BC64" s="1">
        <f t="shared" si="5"/>
        <v>-1.2030682178909164</v>
      </c>
      <c r="BD64" s="1">
        <f t="shared" si="6"/>
        <v>-0.68639131446889645</v>
      </c>
      <c r="BE64" s="1">
        <f t="shared" si="35"/>
        <v>10.963027950177581</v>
      </c>
      <c r="BF64" s="1">
        <f t="shared" si="35"/>
        <v>10.963027950161489</v>
      </c>
      <c r="BG64" s="1">
        <f t="shared" si="35"/>
        <v>10.96302794888525</v>
      </c>
      <c r="BH64" s="1">
        <f t="shared" si="35"/>
        <v>10.96302784767375</v>
      </c>
      <c r="BI64" s="1">
        <f t="shared" si="35"/>
        <v>10.963019822147603</v>
      </c>
      <c r="BJ64" s="1">
        <f t="shared" si="35"/>
        <v>10.962389617324334</v>
      </c>
      <c r="BK64" s="1">
        <f t="shared" si="35"/>
        <v>10.929579290541128</v>
      </c>
      <c r="BL64" s="1">
        <f t="shared" si="8"/>
        <v>10.575729327090384</v>
      </c>
    </row>
    <row r="65" spans="1:64" x14ac:dyDescent="0.2">
      <c r="A65" s="5" t="s">
        <v>105</v>
      </c>
      <c r="B65" s="6" t="s">
        <v>97</v>
      </c>
      <c r="C65" s="7">
        <v>18361.357</v>
      </c>
      <c r="D65" s="9"/>
      <c r="E65" s="4">
        <f t="shared" si="11"/>
        <v>-12880.108005157628</v>
      </c>
      <c r="F65" s="4">
        <f t="shared" si="12"/>
        <v>-12880</v>
      </c>
      <c r="G65" s="4">
        <f t="shared" si="36"/>
        <v>-0.29904400000305031</v>
      </c>
      <c r="H65" s="4">
        <f t="shared" si="37"/>
        <v>-0.29904400000305031</v>
      </c>
      <c r="I65" s="4"/>
      <c r="J65" s="4"/>
      <c r="K65" s="4"/>
      <c r="M65" s="4"/>
      <c r="N65" s="4"/>
      <c r="O65" s="4"/>
      <c r="P65" s="4"/>
      <c r="Q65" s="66">
        <f t="shared" si="32"/>
        <v>3342.857</v>
      </c>
      <c r="S65" s="2">
        <f t="shared" si="38"/>
        <v>0.5</v>
      </c>
      <c r="Z65" s="1">
        <f t="shared" si="15"/>
        <v>-12880</v>
      </c>
      <c r="AA65" s="1">
        <f t="shared" si="16"/>
        <v>-9.8573271887544625E-2</v>
      </c>
      <c r="AB65" s="1">
        <f t="shared" si="17"/>
        <v>-0.31469357636022033</v>
      </c>
      <c r="AC65" s="1">
        <f t="shared" si="18"/>
        <v>-0.29904400000305031</v>
      </c>
      <c r="AD65" s="1">
        <f t="shared" si="19"/>
        <v>-0.2004707281155057</v>
      </c>
      <c r="AE65" s="1">
        <f t="shared" si="20"/>
        <v>2.0094256415580505E-2</v>
      </c>
      <c r="AF65" s="1">
        <f t="shared" si="21"/>
        <v>-0.29904400000305031</v>
      </c>
      <c r="AG65" s="2"/>
      <c r="AH65" s="1">
        <f t="shared" si="22"/>
        <v>1.564957635717E-2</v>
      </c>
      <c r="AI65" s="1">
        <f t="shared" si="23"/>
        <v>1.0811860149286505</v>
      </c>
      <c r="AJ65" s="1">
        <f t="shared" si="24"/>
        <v>-3.465340896810306E-2</v>
      </c>
      <c r="AK65" s="1">
        <f t="shared" si="25"/>
        <v>-0.37890375630927092</v>
      </c>
      <c r="AL65" s="1">
        <f t="shared" si="26"/>
        <v>1.7818703637194722</v>
      </c>
      <c r="AM65" s="1">
        <f t="shared" si="27"/>
        <v>1.2369628079541437</v>
      </c>
      <c r="AN65" s="1">
        <f t="shared" si="41"/>
        <v>2.1557783664830761</v>
      </c>
      <c r="AO65" s="1">
        <f t="shared" si="41"/>
        <v>2.1558106643795556</v>
      </c>
      <c r="AP65" s="1">
        <f t="shared" si="41"/>
        <v>2.1559615832125054</v>
      </c>
      <c r="AQ65" s="1">
        <f t="shared" si="41"/>
        <v>2.1566663286980465</v>
      </c>
      <c r="AR65" s="1">
        <f t="shared" si="41"/>
        <v>2.1599474242895824</v>
      </c>
      <c r="AS65" s="1">
        <f t="shared" si="41"/>
        <v>2.175016442019833</v>
      </c>
      <c r="AT65" s="1">
        <f t="shared" si="41"/>
        <v>2.2404156340243535</v>
      </c>
      <c r="AU65" s="1">
        <f t="shared" si="29"/>
        <v>2.4788419327544986</v>
      </c>
      <c r="AW65" s="1">
        <v>-1400</v>
      </c>
      <c r="AX65" s="1">
        <f t="shared" si="0"/>
        <v>7.1164285242213028E-3</v>
      </c>
      <c r="AY65" s="1">
        <f t="shared" si="1"/>
        <v>1.842387224010659E-3</v>
      </c>
      <c r="AZ65" s="1">
        <f t="shared" si="2"/>
        <v>5.2740413002106438E-3</v>
      </c>
      <c r="BA65" s="1">
        <f t="shared" si="3"/>
        <v>0.81548822052595449</v>
      </c>
      <c r="BB65" s="1">
        <f t="shared" si="4"/>
        <v>-0.24792937081782976</v>
      </c>
      <c r="BC65" s="1">
        <f t="shared" si="5"/>
        <v>-1.0745196345299031</v>
      </c>
      <c r="BD65" s="1">
        <f t="shared" si="6"/>
        <v>-0.59571094806564628</v>
      </c>
      <c r="BE65" s="1">
        <f t="shared" si="35"/>
        <v>11.104498504818071</v>
      </c>
      <c r="BF65" s="1">
        <f t="shared" si="35"/>
        <v>11.104498506438389</v>
      </c>
      <c r="BG65" s="1">
        <f t="shared" si="35"/>
        <v>11.104498467973968</v>
      </c>
      <c r="BH65" s="1">
        <f t="shared" si="35"/>
        <v>11.10449938106947</v>
      </c>
      <c r="BI65" s="1">
        <f t="shared" si="35"/>
        <v>11.104477703308032</v>
      </c>
      <c r="BJ65" s="1">
        <f t="shared" si="35"/>
        <v>11.104991199345267</v>
      </c>
      <c r="BK65" s="1">
        <f t="shared" si="35"/>
        <v>11.092099294905292</v>
      </c>
      <c r="BL65" s="1">
        <f t="shared" si="8"/>
        <v>10.719291160323291</v>
      </c>
    </row>
    <row r="66" spans="1:64" x14ac:dyDescent="0.2">
      <c r="A66" s="5" t="s">
        <v>99</v>
      </c>
      <c r="B66" s="6" t="s">
        <v>97</v>
      </c>
      <c r="C66" s="7">
        <v>18405.648000000001</v>
      </c>
      <c r="D66" s="9"/>
      <c r="E66" s="4">
        <f t="shared" si="11"/>
        <v>-12864.111508199401</v>
      </c>
      <c r="F66" s="4">
        <f t="shared" si="12"/>
        <v>-12864</v>
      </c>
      <c r="G66" s="4">
        <f t="shared" si="36"/>
        <v>-0.30874320000293665</v>
      </c>
      <c r="H66" s="4">
        <f t="shared" si="37"/>
        <v>-0.30874320000293665</v>
      </c>
      <c r="I66" s="4"/>
      <c r="J66" s="4"/>
      <c r="K66" s="4"/>
      <c r="M66" s="4"/>
      <c r="N66" s="4"/>
      <c r="O66" s="4"/>
      <c r="P66" s="4"/>
      <c r="Q66" s="66">
        <f t="shared" si="32"/>
        <v>3387.148000000001</v>
      </c>
      <c r="S66" s="2">
        <f t="shared" si="38"/>
        <v>0.5</v>
      </c>
      <c r="Z66" s="1">
        <f t="shared" si="15"/>
        <v>-12864</v>
      </c>
      <c r="AA66" s="1">
        <f t="shared" si="16"/>
        <v>-9.7213397621239303E-2</v>
      </c>
      <c r="AB66" s="1">
        <f t="shared" si="17"/>
        <v>-0.3250045974065397</v>
      </c>
      <c r="AC66" s="1">
        <f t="shared" si="18"/>
        <v>-0.30874320000293665</v>
      </c>
      <c r="AD66" s="1">
        <f t="shared" si="19"/>
        <v>-0.21152980238169733</v>
      </c>
      <c r="AE66" s="1">
        <f t="shared" si="20"/>
        <v>2.2372428647819964E-2</v>
      </c>
      <c r="AF66" s="1">
        <f t="shared" si="21"/>
        <v>-0.30874320000293665</v>
      </c>
      <c r="AG66" s="2"/>
      <c r="AH66" s="1">
        <f t="shared" si="22"/>
        <v>1.6261397403603065E-2</v>
      </c>
      <c r="AI66" s="1">
        <f t="shared" si="23"/>
        <v>1.0877064460712309</v>
      </c>
      <c r="AJ66" s="1">
        <f t="shared" si="24"/>
        <v>-1.741809347052576E-2</v>
      </c>
      <c r="AK66" s="1">
        <f t="shared" si="25"/>
        <v>-0.37744775119587709</v>
      </c>
      <c r="AL66" s="1">
        <f t="shared" si="26"/>
        <v>1.7991117377431336</v>
      </c>
      <c r="AM66" s="1">
        <f t="shared" si="27"/>
        <v>1.2590094496142792</v>
      </c>
      <c r="AN66" s="1">
        <f t="shared" si="41"/>
        <v>2.170434961995698</v>
      </c>
      <c r="AO66" s="1">
        <f t="shared" si="41"/>
        <v>2.1704708496255192</v>
      </c>
      <c r="AP66" s="1">
        <f t="shared" si="41"/>
        <v>2.1706349274164558</v>
      </c>
      <c r="AQ66" s="1">
        <f t="shared" si="41"/>
        <v>2.1713845882142131</v>
      </c>
      <c r="AR66" s="1">
        <f t="shared" si="41"/>
        <v>2.1747993604983797</v>
      </c>
      <c r="AS66" s="1">
        <f t="shared" si="41"/>
        <v>2.1901453972909573</v>
      </c>
      <c r="AT66" s="1">
        <f t="shared" si="41"/>
        <v>2.2554245385798382</v>
      </c>
      <c r="AU66" s="1">
        <f t="shared" si="29"/>
        <v>2.4903268794131308</v>
      </c>
      <c r="AW66" s="1">
        <v>-1200</v>
      </c>
      <c r="AX66" s="1">
        <f t="shared" ref="AX66:AX102" si="42">AB$3+AB$4*AW66+AB$5*AW66^2+AZ66</f>
        <v>-4.3239426845037635E-3</v>
      </c>
      <c r="AY66" s="1">
        <f t="shared" ref="AY66:AY102" si="43">AB$3+AB$4*AW66+AB$5*AW66^2</f>
        <v>-3.6022760790927703E-3</v>
      </c>
      <c r="AZ66" s="1">
        <f t="shared" ref="AZ66:AZ102" si="44">$AB$6*($AB$11/BA66*BB66+$AB$12)</f>
        <v>-7.2166660541099275E-4</v>
      </c>
      <c r="BA66" s="1">
        <f t="shared" ref="BA66:BA102" si="45">1+$AB$7*COS(BC66)</f>
        <v>0.77726282555966886</v>
      </c>
      <c r="BB66" s="1">
        <f t="shared" ref="BB66:BB102" si="46">SIN(BC66+RADIANS($AB$9))</f>
        <v>-0.35846698691476397</v>
      </c>
      <c r="BC66" s="1">
        <f t="shared" ref="BC66:BC102" si="47">2*ATAN(BD66)</f>
        <v>-0.95843671304850742</v>
      </c>
      <c r="BD66" s="1">
        <f t="shared" ref="BD66:BD102" si="48">SQRT((1+$AB$7)/(1-$AB$7))*TAN(BE66/2)</f>
        <v>-0.51961775138620481</v>
      </c>
      <c r="BE66" s="1">
        <f t="shared" si="35"/>
        <v>11.238938211672423</v>
      </c>
      <c r="BF66" s="1">
        <f t="shared" si="35"/>
        <v>11.238938148582312</v>
      </c>
      <c r="BG66" s="1">
        <f t="shared" si="35"/>
        <v>11.238938824235788</v>
      </c>
      <c r="BH66" s="1">
        <f t="shared" si="35"/>
        <v>11.238931588337085</v>
      </c>
      <c r="BI66" s="1">
        <f t="shared" si="35"/>
        <v>11.239009070102886</v>
      </c>
      <c r="BJ66" s="1">
        <f t="shared" si="35"/>
        <v>11.238178137204914</v>
      </c>
      <c r="BK66" s="1">
        <f t="shared" si="35"/>
        <v>11.246948911108635</v>
      </c>
      <c r="BL66" s="1">
        <f t="shared" ref="BL66:BL102" si="49">RADIANS($AB$9)+$AB$18*(AW66-AB$15)</f>
        <v>10.862852993556196</v>
      </c>
    </row>
    <row r="67" spans="1:64" x14ac:dyDescent="0.2">
      <c r="A67" s="5" t="s">
        <v>99</v>
      </c>
      <c r="B67" s="6" t="s">
        <v>97</v>
      </c>
      <c r="C67" s="7">
        <v>18419.494999999999</v>
      </c>
      <c r="D67" s="9"/>
      <c r="E67" s="4">
        <f t="shared" si="11"/>
        <v>-12859.110413318262</v>
      </c>
      <c r="F67" s="4">
        <f t="shared" si="12"/>
        <v>-12859</v>
      </c>
      <c r="G67" s="4">
        <f t="shared" si="36"/>
        <v>-0.30571170000257553</v>
      </c>
      <c r="H67" s="4">
        <f t="shared" si="37"/>
        <v>-0.30571170000257553</v>
      </c>
      <c r="I67" s="4"/>
      <c r="J67" s="4"/>
      <c r="K67" s="4"/>
      <c r="M67" s="4"/>
      <c r="N67" s="4"/>
      <c r="O67" s="4"/>
      <c r="P67" s="4"/>
      <c r="Q67" s="66">
        <f t="shared" si="32"/>
        <v>3400.994999999999</v>
      </c>
      <c r="S67" s="2">
        <f t="shared" si="38"/>
        <v>0.5</v>
      </c>
      <c r="Z67" s="1">
        <f t="shared" si="15"/>
        <v>-12859</v>
      </c>
      <c r="AA67" s="1">
        <f t="shared" si="16"/>
        <v>-9.6788729159461379E-2</v>
      </c>
      <c r="AB67" s="1">
        <f t="shared" si="17"/>
        <v>-0.32216433485494089</v>
      </c>
      <c r="AC67" s="1">
        <f t="shared" si="18"/>
        <v>-0.30571170000257553</v>
      </c>
      <c r="AD67" s="1">
        <f t="shared" si="19"/>
        <v>-0.20892297084311415</v>
      </c>
      <c r="AE67" s="1">
        <f t="shared" si="20"/>
        <v>2.1824403872956363E-2</v>
      </c>
      <c r="AF67" s="1">
        <f t="shared" si="21"/>
        <v>-0.30571170000257553</v>
      </c>
      <c r="AG67" s="2"/>
      <c r="AH67" s="1">
        <f t="shared" si="22"/>
        <v>1.6452634852365342E-2</v>
      </c>
      <c r="AI67" s="1">
        <f t="shared" si="23"/>
        <v>1.0897549257584509</v>
      </c>
      <c r="AJ67" s="1">
        <f t="shared" si="24"/>
        <v>-1.1988046603527338E-2</v>
      </c>
      <c r="AK67" s="1">
        <f t="shared" si="25"/>
        <v>-0.3769658855485008</v>
      </c>
      <c r="AL67" s="1">
        <f t="shared" si="26"/>
        <v>1.8045423783174523</v>
      </c>
      <c r="AM67" s="1">
        <f t="shared" si="27"/>
        <v>1.2660529333683803</v>
      </c>
      <c r="AN67" s="1">
        <f t="shared" si="41"/>
        <v>2.1750332844182632</v>
      </c>
      <c r="AO67" s="1">
        <f t="shared" si="41"/>
        <v>2.1750703472556916</v>
      </c>
      <c r="AP67" s="1">
        <f t="shared" si="41"/>
        <v>2.1752386671278217</v>
      </c>
      <c r="AQ67" s="1">
        <f t="shared" si="41"/>
        <v>2.1760025717452294</v>
      </c>
      <c r="AR67" s="1">
        <f t="shared" si="41"/>
        <v>2.1794589423950237</v>
      </c>
      <c r="AS67" s="1">
        <f t="shared" si="41"/>
        <v>2.1948886735940221</v>
      </c>
      <c r="AT67" s="1">
        <f t="shared" si="41"/>
        <v>2.2601211973954429</v>
      </c>
      <c r="AU67" s="1">
        <f t="shared" si="29"/>
        <v>2.4939159252439538</v>
      </c>
      <c r="AW67" s="1">
        <v>-1000</v>
      </c>
      <c r="AX67" s="1">
        <f t="shared" si="42"/>
        <v>-1.5744267654227161E-2</v>
      </c>
      <c r="AY67" s="1">
        <f t="shared" si="43"/>
        <v>-9.3026484826370347E-3</v>
      </c>
      <c r="AZ67" s="1">
        <f t="shared" si="44"/>
        <v>-6.4416191715901275E-3</v>
      </c>
      <c r="BA67" s="1">
        <f t="shared" si="45"/>
        <v>0.74495218480365932</v>
      </c>
      <c r="BB67" s="1">
        <f t="shared" si="46"/>
        <v>-0.45526178271390333</v>
      </c>
      <c r="BC67" s="1">
        <f t="shared" si="47"/>
        <v>-0.85239572974058331</v>
      </c>
      <c r="BD67" s="1">
        <f t="shared" si="48"/>
        <v>-0.45402716130345722</v>
      </c>
      <c r="BE67" s="1">
        <f t="shared" si="35"/>
        <v>11.367434239910905</v>
      </c>
      <c r="BF67" s="1">
        <f t="shared" si="35"/>
        <v>11.367432520499417</v>
      </c>
      <c r="BG67" s="1">
        <f t="shared" si="35"/>
        <v>11.367444732170316</v>
      </c>
      <c r="BH67" s="1">
        <f t="shared" si="35"/>
        <v>11.36735799368048</v>
      </c>
      <c r="BI67" s="1">
        <f t="shared" si="35"/>
        <v>11.367973672495978</v>
      </c>
      <c r="BJ67" s="1">
        <f t="shared" si="35"/>
        <v>11.363582266425327</v>
      </c>
      <c r="BK67" s="1">
        <f t="shared" si="35"/>
        <v>11.393895897231449</v>
      </c>
      <c r="BL67" s="1">
        <f t="shared" si="49"/>
        <v>11.006414826789101</v>
      </c>
    </row>
    <row r="68" spans="1:64" x14ac:dyDescent="0.2">
      <c r="A68" s="5" t="s">
        <v>96</v>
      </c>
      <c r="B68" s="6" t="s">
        <v>97</v>
      </c>
      <c r="C68" s="7">
        <v>18499.795999999998</v>
      </c>
      <c r="D68" s="9"/>
      <c r="E68" s="4">
        <f t="shared" si="11"/>
        <v>-12830.108252557786</v>
      </c>
      <c r="F68" s="4">
        <f t="shared" si="12"/>
        <v>-12830</v>
      </c>
      <c r="G68" s="4">
        <f t="shared" ref="G68:G99" si="50">+C68-(C$7+F68*C$8)</f>
        <v>-0.29972900000211666</v>
      </c>
      <c r="H68" s="4">
        <f t="shared" ref="H68:H99" si="51">+G68</f>
        <v>-0.29972900000211666</v>
      </c>
      <c r="I68" s="4"/>
      <c r="J68" s="4"/>
      <c r="K68" s="4"/>
      <c r="M68" s="4"/>
      <c r="N68" s="4"/>
      <c r="O68" s="4"/>
      <c r="P68" s="4"/>
      <c r="Q68" s="66">
        <f t="shared" si="32"/>
        <v>3481.2959999999985</v>
      </c>
      <c r="S68" s="2">
        <f t="shared" ref="S68:S99" si="52">S$15</f>
        <v>0.5</v>
      </c>
      <c r="Z68" s="1">
        <f t="shared" si="15"/>
        <v>-12830</v>
      </c>
      <c r="AA68" s="1">
        <f t="shared" si="16"/>
        <v>-9.4328733829021655E-2</v>
      </c>
      <c r="AB68" s="1">
        <f t="shared" si="17"/>
        <v>-0.31729088192409338</v>
      </c>
      <c r="AC68" s="1">
        <f t="shared" si="18"/>
        <v>-0.29972900000211666</v>
      </c>
      <c r="AD68" s="1">
        <f t="shared" si="19"/>
        <v>-0.20540026617309501</v>
      </c>
      <c r="AE68" s="1">
        <f t="shared" si="20"/>
        <v>2.1094634671989139E-2</v>
      </c>
      <c r="AF68" s="1">
        <f t="shared" si="21"/>
        <v>-0.29972900000211666</v>
      </c>
      <c r="AG68" s="2"/>
      <c r="AH68" s="1">
        <f t="shared" si="22"/>
        <v>1.7561881921976698E-2</v>
      </c>
      <c r="AI68" s="1">
        <f t="shared" si="23"/>
        <v>1.1017341802837712</v>
      </c>
      <c r="AJ68" s="1">
        <f t="shared" si="24"/>
        <v>1.9915019288055405E-2</v>
      </c>
      <c r="AK68" s="1">
        <f t="shared" si="25"/>
        <v>-0.37391092806610982</v>
      </c>
      <c r="AL68" s="1">
        <f t="shared" si="26"/>
        <v>1.8364470480121251</v>
      </c>
      <c r="AM68" s="1">
        <f t="shared" si="27"/>
        <v>1.3084346644645504</v>
      </c>
      <c r="AN68" s="1">
        <f t="shared" si="41"/>
        <v>2.2018752812604023</v>
      </c>
      <c r="AO68" s="1">
        <f t="shared" si="41"/>
        <v>2.2019196696599623</v>
      </c>
      <c r="AP68" s="1">
        <f t="shared" si="41"/>
        <v>2.2021137785674623</v>
      </c>
      <c r="AQ68" s="1">
        <f t="shared" si="41"/>
        <v>2.2029620053640984</v>
      </c>
      <c r="AR68" s="1">
        <f t="shared" si="41"/>
        <v>2.2066571697491013</v>
      </c>
      <c r="AS68" s="1">
        <f t="shared" si="41"/>
        <v>2.2225439395178772</v>
      </c>
      <c r="AT68" s="1">
        <f t="shared" si="41"/>
        <v>2.2874207540457925</v>
      </c>
      <c r="AU68" s="1">
        <f t="shared" si="29"/>
        <v>2.5147323910627248</v>
      </c>
      <c r="AW68" s="1">
        <v>-800</v>
      </c>
      <c r="AX68" s="1">
        <f t="shared" si="42"/>
        <v>-2.7097832109888878E-2</v>
      </c>
      <c r="AY68" s="1">
        <f t="shared" si="43"/>
        <v>-1.5258729986622121E-2</v>
      </c>
      <c r="AZ68" s="1">
        <f t="shared" si="44"/>
        <v>-1.1839102123266759E-2</v>
      </c>
      <c r="BA68" s="1">
        <f t="shared" si="45"/>
        <v>0.71765545312705892</v>
      </c>
      <c r="BB68" s="1">
        <f t="shared" si="46"/>
        <v>-0.5401170710503097</v>
      </c>
      <c r="BC68" s="1">
        <f t="shared" si="47"/>
        <v>-0.75448573131272301</v>
      </c>
      <c r="BD68" s="1">
        <f t="shared" si="48"/>
        <v>-0.39621924869879394</v>
      </c>
      <c r="BE68" s="1">
        <f t="shared" si="35"/>
        <v>11.490908395630889</v>
      </c>
      <c r="BF68" s="1">
        <f t="shared" si="35"/>
        <v>11.490897523723415</v>
      </c>
      <c r="BG68" s="1">
        <f t="shared" si="35"/>
        <v>11.490956547028185</v>
      </c>
      <c r="BH68" s="1">
        <f t="shared" si="35"/>
        <v>11.490636033465327</v>
      </c>
      <c r="BI68" s="1">
        <f t="shared" si="35"/>
        <v>11.492374233967801</v>
      </c>
      <c r="BJ68" s="1">
        <f t="shared" si="35"/>
        <v>11.482879505503739</v>
      </c>
      <c r="BK68" s="1">
        <f t="shared" si="35"/>
        <v>11.53287060501706</v>
      </c>
      <c r="BL68" s="1">
        <f t="shared" si="49"/>
        <v>11.149976660022007</v>
      </c>
    </row>
    <row r="69" spans="1:64" x14ac:dyDescent="0.2">
      <c r="A69" s="5" t="s">
        <v>106</v>
      </c>
      <c r="B69" s="6" t="s">
        <v>97</v>
      </c>
      <c r="C69" s="7">
        <v>18527.483</v>
      </c>
      <c r="D69" s="9"/>
      <c r="E69" s="4">
        <f t="shared" si="11"/>
        <v>-12820.108590972308</v>
      </c>
      <c r="F69" s="4">
        <f t="shared" si="12"/>
        <v>-12820</v>
      </c>
      <c r="G69" s="4">
        <f t="shared" si="50"/>
        <v>-0.30066600000282051</v>
      </c>
      <c r="H69" s="4">
        <f t="shared" si="51"/>
        <v>-0.30066600000282051</v>
      </c>
      <c r="I69" s="4"/>
      <c r="J69" s="4"/>
      <c r="K69" s="4"/>
      <c r="M69" s="4"/>
      <c r="N69" s="4"/>
      <c r="O69" s="4"/>
      <c r="P69" s="4"/>
      <c r="Q69" s="66">
        <f t="shared" si="32"/>
        <v>3508.9830000000002</v>
      </c>
      <c r="S69" s="2">
        <f t="shared" si="52"/>
        <v>0.5</v>
      </c>
      <c r="Z69" s="1">
        <f t="shared" si="15"/>
        <v>-12820</v>
      </c>
      <c r="AA69" s="1">
        <f t="shared" si="16"/>
        <v>-9.3481800055582209E-2</v>
      </c>
      <c r="AB69" s="1">
        <f t="shared" si="17"/>
        <v>-0.31861028701774669</v>
      </c>
      <c r="AC69" s="1">
        <f t="shared" si="18"/>
        <v>-0.30066600000282051</v>
      </c>
      <c r="AD69" s="1">
        <f t="shared" si="19"/>
        <v>-0.2071841999472383</v>
      </c>
      <c r="AE69" s="1">
        <f t="shared" si="20"/>
        <v>2.1462646353888611E-2</v>
      </c>
      <c r="AF69" s="1">
        <f t="shared" si="21"/>
        <v>-0.30066600000282051</v>
      </c>
      <c r="AG69" s="2"/>
      <c r="AH69" s="1">
        <f t="shared" si="22"/>
        <v>1.7944287014926168E-2</v>
      </c>
      <c r="AI69" s="1">
        <f t="shared" si="23"/>
        <v>1.1059023187419601</v>
      </c>
      <c r="AJ69" s="1">
        <f t="shared" si="24"/>
        <v>3.1075931119606836E-2</v>
      </c>
      <c r="AK69" s="1">
        <f t="shared" si="25"/>
        <v>-0.37275182689068975</v>
      </c>
      <c r="AL69" s="1">
        <f t="shared" si="26"/>
        <v>1.8476116471152411</v>
      </c>
      <c r="AM69" s="1">
        <f t="shared" si="27"/>
        <v>1.3236854190031648</v>
      </c>
      <c r="AN69" s="1">
        <f t="shared" si="41"/>
        <v>2.2111995425907827</v>
      </c>
      <c r="AO69" s="1">
        <f t="shared" si="41"/>
        <v>2.2112466600874319</v>
      </c>
      <c r="AP69" s="1">
        <f t="shared" si="41"/>
        <v>2.2114501148601846</v>
      </c>
      <c r="AQ69" s="1">
        <f t="shared" si="41"/>
        <v>2.2123280020973595</v>
      </c>
      <c r="AR69" s="1">
        <f t="shared" si="41"/>
        <v>2.2161042354547456</v>
      </c>
      <c r="AS69" s="1">
        <f t="shared" si="41"/>
        <v>2.2321369012775141</v>
      </c>
      <c r="AT69" s="1">
        <f t="shared" si="41"/>
        <v>2.2968573758272148</v>
      </c>
      <c r="AU69" s="1">
        <f t="shared" si="29"/>
        <v>2.5219104827243699</v>
      </c>
      <c r="AW69" s="1">
        <v>-600</v>
      </c>
      <c r="AX69" s="1">
        <f t="shared" si="42"/>
        <v>-3.8351670242125352E-2</v>
      </c>
      <c r="AY69" s="1">
        <f t="shared" si="43"/>
        <v>-2.1470520591048033E-2</v>
      </c>
      <c r="AZ69" s="1">
        <f t="shared" si="44"/>
        <v>-1.6881149651077315E-2</v>
      </c>
      <c r="BA69" s="1">
        <f t="shared" si="45"/>
        <v>0.69463333345230494</v>
      </c>
      <c r="BB69" s="1">
        <f t="shared" si="46"/>
        <v>-0.61459822224271765</v>
      </c>
      <c r="BC69" s="1">
        <f t="shared" si="47"/>
        <v>-0.66318540324359643</v>
      </c>
      <c r="BD69" s="1">
        <f t="shared" si="48"/>
        <v>-0.34430540299665718</v>
      </c>
      <c r="BE69" s="1">
        <f t="shared" si="35"/>
        <v>11.610145595763454</v>
      </c>
      <c r="BF69" s="1">
        <f t="shared" si="35"/>
        <v>11.610107817835219</v>
      </c>
      <c r="BG69" s="1">
        <f t="shared" si="35"/>
        <v>11.610276882344992</v>
      </c>
      <c r="BH69" s="1">
        <f t="shared" si="35"/>
        <v>11.609519966349021</v>
      </c>
      <c r="BI69" s="1">
        <f t="shared" si="35"/>
        <v>11.612902452024393</v>
      </c>
      <c r="BJ69" s="1">
        <f t="shared" si="35"/>
        <v>11.597658675328285</v>
      </c>
      <c r="BK69" s="1">
        <f t="shared" si="35"/>
        <v>11.663967412858685</v>
      </c>
      <c r="BL69" s="1">
        <f t="shared" si="49"/>
        <v>11.293538493254914</v>
      </c>
    </row>
    <row r="70" spans="1:64" x14ac:dyDescent="0.2">
      <c r="A70" s="5" t="s">
        <v>105</v>
      </c>
      <c r="B70" s="6" t="s">
        <v>97</v>
      </c>
      <c r="C70" s="7">
        <v>18574.555</v>
      </c>
      <c r="D70" s="9"/>
      <c r="E70" s="4">
        <f t="shared" si="11"/>
        <v>-12803.107685487728</v>
      </c>
      <c r="F70" s="4">
        <f t="shared" si="12"/>
        <v>-12803</v>
      </c>
      <c r="G70" s="4">
        <f t="shared" si="50"/>
        <v>-0.29815890000463696</v>
      </c>
      <c r="H70" s="4">
        <f t="shared" si="51"/>
        <v>-0.29815890000463696</v>
      </c>
      <c r="I70" s="4"/>
      <c r="J70" s="4"/>
      <c r="K70" s="4"/>
      <c r="M70" s="4"/>
      <c r="N70" s="4"/>
      <c r="O70" s="4"/>
      <c r="P70" s="4"/>
      <c r="Q70" s="66">
        <f t="shared" si="32"/>
        <v>3556.0550000000003</v>
      </c>
      <c r="S70" s="2">
        <f t="shared" si="52"/>
        <v>0.5</v>
      </c>
      <c r="Z70" s="1">
        <f t="shared" si="15"/>
        <v>-12803</v>
      </c>
      <c r="AA70" s="1">
        <f t="shared" si="16"/>
        <v>-9.204377868065558E-2</v>
      </c>
      <c r="AB70" s="1">
        <f t="shared" si="17"/>
        <v>-0.31675297676862046</v>
      </c>
      <c r="AC70" s="1">
        <f t="shared" si="18"/>
        <v>-0.29815890000463696</v>
      </c>
      <c r="AD70" s="1">
        <f t="shared" si="19"/>
        <v>-0.20611512132398138</v>
      </c>
      <c r="AE70" s="1">
        <f t="shared" si="20"/>
        <v>2.1241721619199783E-2</v>
      </c>
      <c r="AF70" s="1">
        <f t="shared" si="21"/>
        <v>-0.29815890000463696</v>
      </c>
      <c r="AG70" s="2"/>
      <c r="AH70" s="1">
        <f t="shared" si="22"/>
        <v>1.8594076763983523E-2</v>
      </c>
      <c r="AI70" s="1">
        <f t="shared" si="23"/>
        <v>1.1130297926272359</v>
      </c>
      <c r="AJ70" s="1">
        <f t="shared" si="24"/>
        <v>5.0234416669871468E-2</v>
      </c>
      <c r="AK70" s="1">
        <f t="shared" si="25"/>
        <v>-0.37065279109149374</v>
      </c>
      <c r="AL70" s="1">
        <f t="shared" si="26"/>
        <v>1.8667862805079218</v>
      </c>
      <c r="AM70" s="1">
        <f t="shared" si="27"/>
        <v>1.3504110695438403</v>
      </c>
      <c r="AN70" s="1">
        <f t="shared" si="41"/>
        <v>2.2271319723560299</v>
      </c>
      <c r="AO70" s="1">
        <f t="shared" si="41"/>
        <v>2.2271839687403232</v>
      </c>
      <c r="AP70" s="1">
        <f t="shared" si="41"/>
        <v>2.227403815915685</v>
      </c>
      <c r="AQ70" s="1">
        <f t="shared" si="41"/>
        <v>2.2283326649046589</v>
      </c>
      <c r="AR70" s="1">
        <f t="shared" si="41"/>
        <v>2.2322447683054265</v>
      </c>
      <c r="AS70" s="1">
        <f t="shared" si="41"/>
        <v>2.2485109936107186</v>
      </c>
      <c r="AT70" s="1">
        <f t="shared" si="41"/>
        <v>2.3129261826306688</v>
      </c>
      <c r="AU70" s="1">
        <f t="shared" si="29"/>
        <v>2.5341132385491671</v>
      </c>
      <c r="AW70" s="1">
        <v>-400</v>
      </c>
      <c r="AX70" s="1">
        <f t="shared" si="42"/>
        <v>-4.9482087612632036E-2</v>
      </c>
      <c r="AY70" s="1">
        <f t="shared" si="43"/>
        <v>-2.7938020295914776E-2</v>
      </c>
      <c r="AZ70" s="1">
        <f t="shared" si="44"/>
        <v>-2.1544067316717257E-2</v>
      </c>
      <c r="BA70" s="1">
        <f t="shared" si="45"/>
        <v>0.67528868190211111</v>
      </c>
      <c r="BB70" s="1">
        <f t="shared" si="46"/>
        <v>-0.68002249931960568</v>
      </c>
      <c r="BC70" s="1">
        <f t="shared" si="47"/>
        <v>-0.5772686204505959</v>
      </c>
      <c r="BD70" s="1">
        <f t="shared" si="48"/>
        <v>-0.29692608682346389</v>
      </c>
      <c r="BE70" s="1">
        <f t="shared" si="35"/>
        <v>11.725818811704116</v>
      </c>
      <c r="BF70" s="1">
        <f t="shared" si="35"/>
        <v>11.725726962270622</v>
      </c>
      <c r="BG70" s="1">
        <f t="shared" si="35"/>
        <v>11.726082265603006</v>
      </c>
      <c r="BH70" s="1">
        <f t="shared" ref="BH70:BK102" si="53">$BL70+$AB$7*SIN(BI70)</f>
        <v>11.724707053931626</v>
      </c>
      <c r="BI70" s="1">
        <f t="shared" si="53"/>
        <v>11.730018182416945</v>
      </c>
      <c r="BJ70" s="1">
        <f t="shared" si="53"/>
        <v>11.709328281887851</v>
      </c>
      <c r="BK70" s="1">
        <f t="shared" si="53"/>
        <v>11.787442783999259</v>
      </c>
      <c r="BL70" s="1">
        <f t="shared" si="49"/>
        <v>11.437100326487819</v>
      </c>
    </row>
    <row r="71" spans="1:64" x14ac:dyDescent="0.2">
      <c r="A71" s="5" t="s">
        <v>99</v>
      </c>
      <c r="B71" s="6" t="s">
        <v>97</v>
      </c>
      <c r="C71" s="7">
        <v>18585.632000000001</v>
      </c>
      <c r="D71" s="9"/>
      <c r="E71" s="4">
        <f t="shared" si="11"/>
        <v>-12799.107026283684</v>
      </c>
      <c r="F71" s="4">
        <f t="shared" si="12"/>
        <v>-12799</v>
      </c>
      <c r="G71" s="4">
        <f t="shared" si="50"/>
        <v>-0.29633370000010473</v>
      </c>
      <c r="H71" s="4">
        <f t="shared" si="51"/>
        <v>-0.29633370000010473</v>
      </c>
      <c r="I71" s="4"/>
      <c r="J71" s="4"/>
      <c r="K71" s="4"/>
      <c r="M71" s="4"/>
      <c r="N71" s="4"/>
      <c r="O71" s="4"/>
      <c r="P71" s="4"/>
      <c r="Q71" s="66">
        <f t="shared" si="32"/>
        <v>3567.1320000000014</v>
      </c>
      <c r="S71" s="2">
        <f t="shared" si="52"/>
        <v>0.5</v>
      </c>
      <c r="Z71" s="1">
        <f t="shared" si="15"/>
        <v>-12799</v>
      </c>
      <c r="AA71" s="1">
        <f t="shared" si="16"/>
        <v>-9.1705763637650373E-2</v>
      </c>
      <c r="AB71" s="1">
        <f t="shared" si="17"/>
        <v>-0.3150805940367386</v>
      </c>
      <c r="AC71" s="1">
        <f t="shared" si="18"/>
        <v>-0.29633370000010473</v>
      </c>
      <c r="AD71" s="1">
        <f t="shared" si="19"/>
        <v>-0.20462793636245435</v>
      </c>
      <c r="AE71" s="1">
        <f t="shared" si="20"/>
        <v>2.0936296169978334E-2</v>
      </c>
      <c r="AF71" s="1">
        <f t="shared" si="21"/>
        <v>-0.29633370000010473</v>
      </c>
      <c r="AG71" s="2"/>
      <c r="AH71" s="1">
        <f t="shared" si="22"/>
        <v>1.8746894036633873E-2</v>
      </c>
      <c r="AI71" s="1">
        <f t="shared" si="23"/>
        <v>1.1147142094175417</v>
      </c>
      <c r="AJ71" s="1">
        <f t="shared" si="24"/>
        <v>5.4775768972979449E-2</v>
      </c>
      <c r="AK71" s="1">
        <f t="shared" si="25"/>
        <v>-0.37013494258578022</v>
      </c>
      <c r="AL71" s="1">
        <f t="shared" si="26"/>
        <v>1.8713339095001065</v>
      </c>
      <c r="AM71" s="1">
        <f t="shared" si="27"/>
        <v>1.3568512211494013</v>
      </c>
      <c r="AN71" s="1">
        <f t="shared" ref="AN71:AT80" si="54">$AU71+$AB$7*SIN(AO71)</f>
        <v>2.2308957029347791</v>
      </c>
      <c r="AO71" s="1">
        <f t="shared" si="54"/>
        <v>2.2309488909517419</v>
      </c>
      <c r="AP71" s="1">
        <f t="shared" si="54"/>
        <v>2.2311726839987203</v>
      </c>
      <c r="AQ71" s="1">
        <f t="shared" si="54"/>
        <v>2.2321136065806804</v>
      </c>
      <c r="AR71" s="1">
        <f t="shared" si="54"/>
        <v>2.2360572769870286</v>
      </c>
      <c r="AS71" s="1">
        <f t="shared" si="54"/>
        <v>2.2523757428409512</v>
      </c>
      <c r="AT71" s="1">
        <f t="shared" si="54"/>
        <v>2.316711886316031</v>
      </c>
      <c r="AU71" s="1">
        <f t="shared" si="29"/>
        <v>2.5369844752138251</v>
      </c>
      <c r="AW71" s="1">
        <v>-200</v>
      </c>
      <c r="AX71" s="1">
        <f t="shared" si="42"/>
        <v>-6.0471555522631892E-2</v>
      </c>
      <c r="AY71" s="1">
        <f t="shared" si="43"/>
        <v>-3.4661229101222352E-2</v>
      </c>
      <c r="AZ71" s="1">
        <f t="shared" si="44"/>
        <v>-2.5810326421409537E-2</v>
      </c>
      <c r="BA71" s="1">
        <f t="shared" si="45"/>
        <v>0.65914392893483653</v>
      </c>
      <c r="BB71" s="1">
        <f t="shared" si="46"/>
        <v>-0.73747772726441518</v>
      </c>
      <c r="BC71" s="1">
        <f t="shared" si="47"/>
        <v>-0.4957338833937453</v>
      </c>
      <c r="BD71" s="1">
        <f t="shared" si="48"/>
        <v>-0.2530710220120504</v>
      </c>
      <c r="BE71" s="1">
        <f t="shared" ref="BE71:BG102" si="55">$BL71+$AB$7*SIN(BF71)</f>
        <v>11.838509001578554</v>
      </c>
      <c r="BF71" s="1">
        <f t="shared" si="55"/>
        <v>11.838334902934818</v>
      </c>
      <c r="BG71" s="1">
        <f t="shared" si="55"/>
        <v>11.838936607208149</v>
      </c>
      <c r="BH71" s="1">
        <f t="shared" si="53"/>
        <v>11.836855678329698</v>
      </c>
      <c r="BI71" s="1">
        <f t="shared" si="53"/>
        <v>11.844036048500367</v>
      </c>
      <c r="BJ71" s="1">
        <f t="shared" si="53"/>
        <v>11.819060935714239</v>
      </c>
      <c r="BK71" s="1">
        <f t="shared" si="53"/>
        <v>11.903709989895956</v>
      </c>
      <c r="BL71" s="1">
        <f t="shared" si="49"/>
        <v>11.580662159720724</v>
      </c>
    </row>
    <row r="72" spans="1:64" x14ac:dyDescent="0.2">
      <c r="A72" s="5" t="s">
        <v>99</v>
      </c>
      <c r="B72" s="6" t="s">
        <v>97</v>
      </c>
      <c r="C72" s="7">
        <v>18704.692999999999</v>
      </c>
      <c r="D72" s="9"/>
      <c r="E72" s="4">
        <f t="shared" si="11"/>
        <v>-12756.105989406145</v>
      </c>
      <c r="F72" s="4">
        <f t="shared" si="12"/>
        <v>-12756</v>
      </c>
      <c r="G72" s="4">
        <f t="shared" si="50"/>
        <v>-0.29346280000027036</v>
      </c>
      <c r="H72" s="4">
        <f t="shared" si="51"/>
        <v>-0.29346280000027036</v>
      </c>
      <c r="I72" s="4"/>
      <c r="J72" s="4"/>
      <c r="K72" s="4"/>
      <c r="M72" s="4"/>
      <c r="N72" s="4"/>
      <c r="O72" s="4"/>
      <c r="P72" s="4"/>
      <c r="Q72" s="66">
        <f t="shared" si="32"/>
        <v>3686.1929999999993</v>
      </c>
      <c r="S72" s="2">
        <f t="shared" si="52"/>
        <v>0.5</v>
      </c>
      <c r="Z72" s="1">
        <f t="shared" si="15"/>
        <v>-12756</v>
      </c>
      <c r="AA72" s="1">
        <f t="shared" si="16"/>
        <v>-8.8081373133465243E-2</v>
      </c>
      <c r="AB72" s="1">
        <f t="shared" si="17"/>
        <v>-0.31384966836092382</v>
      </c>
      <c r="AC72" s="1">
        <f t="shared" si="18"/>
        <v>-0.29346280000027036</v>
      </c>
      <c r="AD72" s="1">
        <f t="shared" si="19"/>
        <v>-0.20538142686680511</v>
      </c>
      <c r="AE72" s="1">
        <f t="shared" si="20"/>
        <v>2.1090765250922409E-2</v>
      </c>
      <c r="AF72" s="1">
        <f t="shared" si="21"/>
        <v>-0.29346280000027036</v>
      </c>
      <c r="AG72" s="2"/>
      <c r="AH72" s="1">
        <f t="shared" si="22"/>
        <v>2.0386868360653471E-2</v>
      </c>
      <c r="AI72" s="1">
        <f t="shared" si="23"/>
        <v>1.1329848699827147</v>
      </c>
      <c r="AJ72" s="1">
        <f t="shared" si="24"/>
        <v>0.10437914418289194</v>
      </c>
      <c r="AK72" s="1">
        <f t="shared" si="25"/>
        <v>-0.36397012229158432</v>
      </c>
      <c r="AL72" s="1">
        <f t="shared" si="26"/>
        <v>1.9211003268074716</v>
      </c>
      <c r="AM72" s="1">
        <f t="shared" si="27"/>
        <v>1.4300314161110672</v>
      </c>
      <c r="AN72" s="1">
        <f t="shared" si="54"/>
        <v>2.2717179280206223</v>
      </c>
      <c r="AO72" s="1">
        <f t="shared" si="54"/>
        <v>2.2717849549128779</v>
      </c>
      <c r="AP72" s="1">
        <f t="shared" si="54"/>
        <v>2.2720530952876934</v>
      </c>
      <c r="AQ72" s="1">
        <f t="shared" si="54"/>
        <v>2.2731249376668172</v>
      </c>
      <c r="AR72" s="1">
        <f t="shared" si="54"/>
        <v>2.2773959540241768</v>
      </c>
      <c r="AS72" s="1">
        <f t="shared" si="54"/>
        <v>2.2942074809520121</v>
      </c>
      <c r="AT72" s="1">
        <f t="shared" si="54"/>
        <v>2.3575213308751422</v>
      </c>
      <c r="AU72" s="1">
        <f t="shared" si="29"/>
        <v>2.5678502693589</v>
      </c>
      <c r="AW72" s="1">
        <v>0</v>
      </c>
      <c r="AX72" s="1">
        <f t="shared" si="42"/>
        <v>-7.1306586175370001E-2</v>
      </c>
      <c r="AY72" s="1">
        <f t="shared" si="43"/>
        <v>-4.1640147006970746E-2</v>
      </c>
      <c r="AZ72" s="1">
        <f t="shared" si="44"/>
        <v>-2.9666439168399249E-2</v>
      </c>
      <c r="BA72" s="1">
        <f t="shared" si="45"/>
        <v>0.64582011464231492</v>
      </c>
      <c r="BB72" s="1">
        <f t="shared" si="46"/>
        <v>-0.78785028811220881</v>
      </c>
      <c r="BC72" s="1">
        <f t="shared" si="47"/>
        <v>-0.41775132618312977</v>
      </c>
      <c r="BD72" s="1">
        <f t="shared" si="48"/>
        <v>-0.21196731030252355</v>
      </c>
      <c r="BE72" s="1">
        <f t="shared" si="55"/>
        <v>11.948721314816069</v>
      </c>
      <c r="BF72" s="1">
        <f t="shared" si="55"/>
        <v>11.948449204093066</v>
      </c>
      <c r="BG72" s="1">
        <f t="shared" si="55"/>
        <v>11.949310463925691</v>
      </c>
      <c r="BH72" s="1">
        <f t="shared" si="53"/>
        <v>11.946582673762006</v>
      </c>
      <c r="BI72" s="1">
        <f t="shared" si="53"/>
        <v>11.955204140470201</v>
      </c>
      <c r="BJ72" s="1">
        <f t="shared" si="53"/>
        <v>11.927770649682309</v>
      </c>
      <c r="BK72" s="1">
        <f t="shared" si="53"/>
        <v>12.013330607314288</v>
      </c>
      <c r="BL72" s="1">
        <f t="shared" si="49"/>
        <v>11.724223992953631</v>
      </c>
    </row>
    <row r="73" spans="1:64" x14ac:dyDescent="0.2">
      <c r="A73" s="5" t="s">
        <v>105</v>
      </c>
      <c r="B73" s="6" t="s">
        <v>97</v>
      </c>
      <c r="C73" s="7">
        <v>18721.312000000002</v>
      </c>
      <c r="D73" s="9"/>
      <c r="E73" s="4">
        <f t="shared" si="11"/>
        <v>-12750.103736511681</v>
      </c>
      <c r="F73" s="4">
        <f t="shared" si="12"/>
        <v>-12750</v>
      </c>
      <c r="G73" s="4">
        <f t="shared" si="50"/>
        <v>-0.2872250000036729</v>
      </c>
      <c r="H73" s="4">
        <f t="shared" si="51"/>
        <v>-0.2872250000036729</v>
      </c>
      <c r="I73" s="4"/>
      <c r="J73" s="4"/>
      <c r="K73" s="4"/>
      <c r="M73" s="4"/>
      <c r="N73" s="4"/>
      <c r="O73" s="4"/>
      <c r="P73" s="4"/>
      <c r="Q73" s="66">
        <f t="shared" si="32"/>
        <v>3702.8120000000017</v>
      </c>
      <c r="S73" s="2">
        <f t="shared" si="52"/>
        <v>0.5</v>
      </c>
      <c r="Z73" s="1">
        <f t="shared" si="15"/>
        <v>-12750</v>
      </c>
      <c r="AA73" s="1">
        <f t="shared" si="16"/>
        <v>-8.7577120571537381E-2</v>
      </c>
      <c r="AB73" s="1">
        <f t="shared" si="17"/>
        <v>-0.30784016537624509</v>
      </c>
      <c r="AC73" s="1">
        <f t="shared" si="18"/>
        <v>-0.2872250000036729</v>
      </c>
      <c r="AD73" s="1">
        <f t="shared" si="19"/>
        <v>-0.19964787943213552</v>
      </c>
      <c r="AE73" s="1">
        <f t="shared" si="20"/>
        <v>1.9929637880874262E-2</v>
      </c>
      <c r="AF73" s="1">
        <f t="shared" si="21"/>
        <v>-0.2872250000036729</v>
      </c>
      <c r="AG73" s="2"/>
      <c r="AH73" s="1">
        <f t="shared" si="22"/>
        <v>2.0615165372572183E-2</v>
      </c>
      <c r="AI73" s="1">
        <f t="shared" si="23"/>
        <v>1.1355561639920648</v>
      </c>
      <c r="AJ73" s="1">
        <f t="shared" si="24"/>
        <v>0.11141160878296523</v>
      </c>
      <c r="AK73" s="1">
        <f t="shared" si="25"/>
        <v>-0.36302031894788872</v>
      </c>
      <c r="AL73" s="1">
        <f t="shared" si="26"/>
        <v>1.9281741014860712</v>
      </c>
      <c r="AM73" s="1">
        <f t="shared" si="27"/>
        <v>1.4408559965129324</v>
      </c>
      <c r="AN73" s="1">
        <f t="shared" si="54"/>
        <v>2.2774670739470531</v>
      </c>
      <c r="AO73" s="1">
        <f t="shared" si="54"/>
        <v>2.2775361772234888</v>
      </c>
      <c r="AP73" s="1">
        <f t="shared" si="54"/>
        <v>2.2778107570704873</v>
      </c>
      <c r="AQ73" s="1">
        <f t="shared" si="54"/>
        <v>2.2789009214038036</v>
      </c>
      <c r="AR73" s="1">
        <f t="shared" si="54"/>
        <v>2.2832155868816955</v>
      </c>
      <c r="AS73" s="1">
        <f t="shared" si="54"/>
        <v>2.3000855754717451</v>
      </c>
      <c r="AT73" s="1">
        <f t="shared" si="54"/>
        <v>2.36323181976545</v>
      </c>
      <c r="AU73" s="1">
        <f t="shared" si="29"/>
        <v>2.5721571243558872</v>
      </c>
      <c r="AW73" s="1">
        <v>200</v>
      </c>
      <c r="AX73" s="1">
        <f t="shared" si="42"/>
        <v>-8.1976337632180457E-2</v>
      </c>
      <c r="AY73" s="1">
        <f t="shared" si="43"/>
        <v>-4.8874774013159969E-2</v>
      </c>
      <c r="AZ73" s="1">
        <f t="shared" si="44"/>
        <v>-3.3101563619020481E-2</v>
      </c>
      <c r="BA73" s="1">
        <f t="shared" si="45"/>
        <v>0.63501900934075128</v>
      </c>
      <c r="BB73" s="1">
        <f t="shared" si="46"/>
        <v>-0.831854119252738</v>
      </c>
      <c r="BC73" s="1">
        <f t="shared" si="47"/>
        <v>-0.34262178417758415</v>
      </c>
      <c r="BD73" s="1">
        <f t="shared" si="48"/>
        <v>-0.17300664560518808</v>
      </c>
      <c r="BE73" s="1">
        <f t="shared" si="55"/>
        <v>12.056899581200087</v>
      </c>
      <c r="BF73" s="1">
        <f t="shared" si="55"/>
        <v>12.056538565785939</v>
      </c>
      <c r="BG73" s="1">
        <f t="shared" si="55"/>
        <v>12.057605634440032</v>
      </c>
      <c r="BH73" s="1">
        <f t="shared" si="53"/>
        <v>12.05444981069685</v>
      </c>
      <c r="BI73" s="1">
        <f t="shared" si="53"/>
        <v>12.06376707081783</v>
      </c>
      <c r="BJ73" s="1">
        <f t="shared" si="53"/>
        <v>12.036115963273069</v>
      </c>
      <c r="BK73" s="1">
        <f t="shared" si="53"/>
        <v>12.117002964095837</v>
      </c>
      <c r="BL73" s="1">
        <f t="shared" si="49"/>
        <v>11.867785826186537</v>
      </c>
    </row>
    <row r="74" spans="1:64" x14ac:dyDescent="0.2">
      <c r="A74" s="5" t="s">
        <v>105</v>
      </c>
      <c r="B74" s="6" t="s">
        <v>97</v>
      </c>
      <c r="C74" s="7">
        <v>18959.436000000002</v>
      </c>
      <c r="D74" s="9"/>
      <c r="E74" s="4">
        <f t="shared" si="11"/>
        <v>-12664.100940420372</v>
      </c>
      <c r="F74" s="4">
        <f t="shared" si="12"/>
        <v>-12664</v>
      </c>
      <c r="G74" s="4">
        <f t="shared" si="50"/>
        <v>-0.27948319999995874</v>
      </c>
      <c r="H74" s="4">
        <f t="shared" si="51"/>
        <v>-0.27948319999995874</v>
      </c>
      <c r="I74" s="4"/>
      <c r="J74" s="4"/>
      <c r="K74" s="4"/>
      <c r="M74" s="4"/>
      <c r="N74" s="4"/>
      <c r="O74" s="4"/>
      <c r="P74" s="4"/>
      <c r="Q74" s="66">
        <f t="shared" si="32"/>
        <v>3940.9360000000015</v>
      </c>
      <c r="S74" s="2">
        <f t="shared" si="52"/>
        <v>0.5</v>
      </c>
      <c r="Z74" s="1">
        <f t="shared" si="15"/>
        <v>-12664</v>
      </c>
      <c r="AA74" s="1">
        <f t="shared" si="16"/>
        <v>-8.0398638723340382E-2</v>
      </c>
      <c r="AB74" s="1">
        <f t="shared" si="17"/>
        <v>-0.30334677396729609</v>
      </c>
      <c r="AC74" s="1">
        <f t="shared" si="18"/>
        <v>-0.27948319999995874</v>
      </c>
      <c r="AD74" s="1">
        <f t="shared" si="19"/>
        <v>-0.19908456127661836</v>
      </c>
      <c r="AE74" s="1">
        <f t="shared" si="20"/>
        <v>1.9817331269351805E-2</v>
      </c>
      <c r="AF74" s="1">
        <f t="shared" si="21"/>
        <v>-0.27948319999995874</v>
      </c>
      <c r="AG74" s="2"/>
      <c r="AH74" s="1">
        <f t="shared" si="22"/>
        <v>2.3863573967337327E-2</v>
      </c>
      <c r="AI74" s="1">
        <f t="shared" si="23"/>
        <v>1.1728522117479576</v>
      </c>
      <c r="AJ74" s="1">
        <f t="shared" si="24"/>
        <v>0.21493997223534592</v>
      </c>
      <c r="AK74" s="1">
        <f t="shared" si="25"/>
        <v>-0.3468160008694951</v>
      </c>
      <c r="AL74" s="1">
        <f t="shared" si="26"/>
        <v>2.0331610771509707</v>
      </c>
      <c r="AM74" s="1">
        <f t="shared" si="27"/>
        <v>1.6157156814078319</v>
      </c>
      <c r="AN74" s="1">
        <f t="shared" si="54"/>
        <v>2.3613176432477383</v>
      </c>
      <c r="AO74" s="1">
        <f t="shared" si="54"/>
        <v>2.3614198713803178</v>
      </c>
      <c r="AP74" s="1">
        <f t="shared" si="54"/>
        <v>2.3617909553156142</v>
      </c>
      <c r="AQ74" s="1">
        <f t="shared" si="54"/>
        <v>2.3631368324230859</v>
      </c>
      <c r="AR74" s="1">
        <f t="shared" si="54"/>
        <v>2.3680032683213645</v>
      </c>
      <c r="AS74" s="1">
        <f t="shared" si="54"/>
        <v>2.3854104059347807</v>
      </c>
      <c r="AT74" s="1">
        <f t="shared" si="54"/>
        <v>2.4454951615761336</v>
      </c>
      <c r="AU74" s="1">
        <f t="shared" si="29"/>
        <v>2.6338887126460366</v>
      </c>
      <c r="AW74" s="1">
        <v>400</v>
      </c>
      <c r="AX74" s="1">
        <f t="shared" si="42"/>
        <v>-9.2471730438877422E-2</v>
      </c>
      <c r="AY74" s="1">
        <f t="shared" si="43"/>
        <v>-5.6365110119790028E-2</v>
      </c>
      <c r="AZ74" s="1">
        <f t="shared" si="44"/>
        <v>-3.6106620319087394E-2</v>
      </c>
      <c r="BA74" s="1">
        <f t="shared" si="45"/>
        <v>0.62650863827558734</v>
      </c>
      <c r="BB74" s="1">
        <f t="shared" si="46"/>
        <v>-0.87005695966546492</v>
      </c>
      <c r="BC74" s="1">
        <f t="shared" si="47"/>
        <v>-0.26974408445705189</v>
      </c>
      <c r="BD74" s="1">
        <f t="shared" si="48"/>
        <v>-0.13569583197579593</v>
      </c>
      <c r="BE74" s="1">
        <f t="shared" si="55"/>
        <v>12.163440356357663</v>
      </c>
      <c r="BF74" s="1">
        <f t="shared" si="55"/>
        <v>12.163029651806703</v>
      </c>
      <c r="BG74" s="1">
        <f t="shared" si="55"/>
        <v>12.164181710976317</v>
      </c>
      <c r="BH74" s="1">
        <f t="shared" si="53"/>
        <v>12.160948656481114</v>
      </c>
      <c r="BI74" s="1">
        <f t="shared" si="53"/>
        <v>12.170010445109053</v>
      </c>
      <c r="BJ74" s="1">
        <f t="shared" si="53"/>
        <v>12.14452135485255</v>
      </c>
      <c r="BK74" s="1">
        <f t="shared" si="53"/>
        <v>12.21554777132368</v>
      </c>
      <c r="BL74" s="1">
        <f t="shared" si="49"/>
        <v>12.011347659419442</v>
      </c>
    </row>
    <row r="75" spans="1:64" x14ac:dyDescent="0.2">
      <c r="A75" s="5" t="s">
        <v>100</v>
      </c>
      <c r="B75" s="6" t="s">
        <v>97</v>
      </c>
      <c r="C75" s="7">
        <v>18962.213</v>
      </c>
      <c r="D75" s="9"/>
      <c r="E75" s="4">
        <f t="shared" si="11"/>
        <v>-12663.097976566476</v>
      </c>
      <c r="F75" s="4">
        <f t="shared" si="12"/>
        <v>-12663</v>
      </c>
      <c r="G75" s="4">
        <f t="shared" si="50"/>
        <v>-0.27127690000270377</v>
      </c>
      <c r="H75" s="4">
        <f t="shared" si="51"/>
        <v>-0.27127690000270377</v>
      </c>
      <c r="I75" s="4"/>
      <c r="J75" s="4"/>
      <c r="K75" s="4"/>
      <c r="M75" s="4"/>
      <c r="N75" s="4"/>
      <c r="O75" s="4"/>
      <c r="P75" s="4"/>
      <c r="Q75" s="66">
        <f t="shared" si="32"/>
        <v>3943.7129999999997</v>
      </c>
      <c r="S75" s="2">
        <f t="shared" si="52"/>
        <v>0.5</v>
      </c>
      <c r="Z75" s="1">
        <f t="shared" si="15"/>
        <v>-12663</v>
      </c>
      <c r="AA75" s="1">
        <f t="shared" si="16"/>
        <v>-8.0315784562934547E-2</v>
      </c>
      <c r="AB75" s="1">
        <f t="shared" si="17"/>
        <v>-0.29517790768789098</v>
      </c>
      <c r="AC75" s="1">
        <f t="shared" si="18"/>
        <v>-0.27127690000270377</v>
      </c>
      <c r="AD75" s="1">
        <f t="shared" si="19"/>
        <v>-0.19096111543976924</v>
      </c>
      <c r="AE75" s="1">
        <f t="shared" si="20"/>
        <v>1.8233073805000437E-2</v>
      </c>
      <c r="AF75" s="1">
        <f t="shared" si="21"/>
        <v>-0.27127690000270377</v>
      </c>
      <c r="AG75" s="2"/>
      <c r="AH75" s="1">
        <f t="shared" si="22"/>
        <v>2.3901007685187204E-2</v>
      </c>
      <c r="AI75" s="1">
        <f t="shared" si="23"/>
        <v>1.1732894314354567</v>
      </c>
      <c r="AJ75" s="1">
        <f t="shared" si="24"/>
        <v>0.21617139068529728</v>
      </c>
      <c r="AK75" s="1">
        <f t="shared" si="25"/>
        <v>-0.34659774742206068</v>
      </c>
      <c r="AL75" s="1">
        <f t="shared" si="26"/>
        <v>2.0344221413586947</v>
      </c>
      <c r="AM75" s="1">
        <f t="shared" si="27"/>
        <v>1.6179945629381214</v>
      </c>
      <c r="AN75" s="1">
        <f t="shared" si="54"/>
        <v>2.3623086617107663</v>
      </c>
      <c r="AO75" s="1">
        <f t="shared" si="54"/>
        <v>2.362411305814986</v>
      </c>
      <c r="AP75" s="1">
        <f t="shared" si="54"/>
        <v>2.36278353461454</v>
      </c>
      <c r="AQ75" s="1">
        <f t="shared" si="54"/>
        <v>2.3641322407743326</v>
      </c>
      <c r="AR75" s="1">
        <f t="shared" si="54"/>
        <v>2.3690041359421783</v>
      </c>
      <c r="AS75" s="1">
        <f t="shared" si="54"/>
        <v>2.3864140623169199</v>
      </c>
      <c r="AT75" s="1">
        <f t="shared" si="54"/>
        <v>2.4464560876023276</v>
      </c>
      <c r="AU75" s="1">
        <f t="shared" si="29"/>
        <v>2.6346065218122012</v>
      </c>
      <c r="AW75" s="1">
        <v>600</v>
      </c>
      <c r="AX75" s="1">
        <f t="shared" si="42"/>
        <v>-0.10278486342146774</v>
      </c>
      <c r="AY75" s="1">
        <f t="shared" si="43"/>
        <v>-6.4111155326860902E-2</v>
      </c>
      <c r="AZ75" s="1">
        <f t="shared" si="44"/>
        <v>-3.8673708094606837E-2</v>
      </c>
      <c r="BA75" s="1">
        <f t="shared" si="45"/>
        <v>0.62011214213302845</v>
      </c>
      <c r="BB75" s="1">
        <f t="shared" si="46"/>
        <v>-0.90290198358218021</v>
      </c>
      <c r="BC75" s="1">
        <f t="shared" si="47"/>
        <v>-0.19858837027988938</v>
      </c>
      <c r="BD75" s="1">
        <f t="shared" si="48"/>
        <v>-9.9621802119868624E-2</v>
      </c>
      <c r="BE75" s="1">
        <f t="shared" si="55"/>
        <v>12.26870652729076</v>
      </c>
      <c r="BF75" s="1">
        <f t="shared" si="55"/>
        <v>12.268310030433389</v>
      </c>
      <c r="BG75" s="1">
        <f t="shared" si="55"/>
        <v>12.269380258693429</v>
      </c>
      <c r="BH75" s="1">
        <f t="shared" si="53"/>
        <v>12.266490679876233</v>
      </c>
      <c r="BI75" s="1">
        <f t="shared" si="53"/>
        <v>12.274286598788979</v>
      </c>
      <c r="BJ75" s="1">
        <f t="shared" si="53"/>
        <v>12.253210176548725</v>
      </c>
      <c r="BK75" s="1">
        <f t="shared" si="53"/>
        <v>12.309891237498318</v>
      </c>
      <c r="BL75" s="1">
        <f t="shared" si="49"/>
        <v>12.154909492652347</v>
      </c>
    </row>
    <row r="76" spans="1:64" x14ac:dyDescent="0.2">
      <c r="A76" s="5" t="s">
        <v>105</v>
      </c>
      <c r="B76" s="6" t="s">
        <v>97</v>
      </c>
      <c r="C76" s="7">
        <v>18981.581999999999</v>
      </c>
      <c r="D76" s="9"/>
      <c r="E76" s="4">
        <f t="shared" si="11"/>
        <v>-12656.102511357203</v>
      </c>
      <c r="F76" s="4">
        <f t="shared" si="12"/>
        <v>-12656</v>
      </c>
      <c r="G76" s="4">
        <f t="shared" si="50"/>
        <v>-0.28383280000343802</v>
      </c>
      <c r="H76" s="4">
        <f t="shared" si="51"/>
        <v>-0.28383280000343802</v>
      </c>
      <c r="I76" s="4"/>
      <c r="J76" s="4"/>
      <c r="K76" s="4"/>
      <c r="M76" s="4"/>
      <c r="N76" s="4"/>
      <c r="O76" s="4"/>
      <c r="P76" s="4"/>
      <c r="Q76" s="66">
        <f t="shared" si="32"/>
        <v>3963.0819999999985</v>
      </c>
      <c r="S76" s="2">
        <f t="shared" si="52"/>
        <v>0.5</v>
      </c>
      <c r="Z76" s="1">
        <f t="shared" si="15"/>
        <v>-12656</v>
      </c>
      <c r="AA76" s="1">
        <f t="shared" si="16"/>
        <v>-7.9736254320747602E-2</v>
      </c>
      <c r="AB76" s="1">
        <f t="shared" si="17"/>
        <v>-0.30799557382929066</v>
      </c>
      <c r="AC76" s="1">
        <f t="shared" si="18"/>
        <v>-0.28383280000343802</v>
      </c>
      <c r="AD76" s="1">
        <f t="shared" si="19"/>
        <v>-0.20409654568269042</v>
      </c>
      <c r="AE76" s="1">
        <f t="shared" si="20"/>
        <v>2.0827699979803268E-2</v>
      </c>
      <c r="AF76" s="1">
        <f t="shared" si="21"/>
        <v>-0.28383280000343802</v>
      </c>
      <c r="AG76" s="2"/>
      <c r="AH76" s="1">
        <f t="shared" si="22"/>
        <v>2.4162773825852628E-2</v>
      </c>
      <c r="AI76" s="1">
        <f t="shared" si="23"/>
        <v>1.1763513132482804</v>
      </c>
      <c r="AJ76" s="1">
        <f t="shared" si="24"/>
        <v>0.22480727987221283</v>
      </c>
      <c r="AK76" s="1">
        <f t="shared" si="25"/>
        <v>-0.34504990926078699</v>
      </c>
      <c r="AL76" s="1">
        <f t="shared" si="26"/>
        <v>2.043275961020885</v>
      </c>
      <c r="AM76" s="1">
        <f t="shared" si="27"/>
        <v>1.6341263612452055</v>
      </c>
      <c r="AN76" s="1">
        <f t="shared" si="54"/>
        <v>2.3692561497649547</v>
      </c>
      <c r="AO76" s="1">
        <f t="shared" si="54"/>
        <v>2.3693617204569644</v>
      </c>
      <c r="AP76" s="1">
        <f t="shared" si="54"/>
        <v>2.3697419607541441</v>
      </c>
      <c r="AQ76" s="1">
        <f t="shared" si="54"/>
        <v>2.3711103308423995</v>
      </c>
      <c r="AR76" s="1">
        <f t="shared" si="54"/>
        <v>2.3760197330821553</v>
      </c>
      <c r="AS76" s="1">
        <f t="shared" si="54"/>
        <v>2.3934468693072102</v>
      </c>
      <c r="AT76" s="1">
        <f t="shared" si="54"/>
        <v>2.4531852772106975</v>
      </c>
      <c r="AU76" s="1">
        <f t="shared" si="29"/>
        <v>2.639631185975353</v>
      </c>
      <c r="AW76" s="1">
        <v>800</v>
      </c>
      <c r="AX76" s="1">
        <f t="shared" si="42"/>
        <v>-0.11290855102892425</v>
      </c>
      <c r="AY76" s="1">
        <f t="shared" si="43"/>
        <v>-7.2112909634372613E-2</v>
      </c>
      <c r="AZ76" s="1">
        <f t="shared" si="44"/>
        <v>-4.0795641394551635E-2</v>
      </c>
      <c r="BA76" s="1">
        <f t="shared" si="45"/>
        <v>0.61569970715121025</v>
      </c>
      <c r="BB76" s="1">
        <f t="shared" si="46"/>
        <v>-0.93072400345875306</v>
      </c>
      <c r="BC76" s="1">
        <f t="shared" si="47"/>
        <v>-0.12867440417660972</v>
      </c>
      <c r="BD76" s="1">
        <f t="shared" si="48"/>
        <v>-6.4426119115041411E-2</v>
      </c>
      <c r="BE76" s="1">
        <f t="shared" si="55"/>
        <v>12.373039521620381</v>
      </c>
      <c r="BF76" s="1">
        <f t="shared" si="55"/>
        <v>12.37273059855413</v>
      </c>
      <c r="BG76" s="1">
        <f t="shared" si="55"/>
        <v>12.373542930319577</v>
      </c>
      <c r="BH76" s="1">
        <f t="shared" si="53"/>
        <v>12.371406577573554</v>
      </c>
      <c r="BI76" s="1">
        <f t="shared" si="53"/>
        <v>12.377023071184592</v>
      </c>
      <c r="BJ76" s="1">
        <f t="shared" si="53"/>
        <v>12.362243807665374</v>
      </c>
      <c r="BK76" s="1">
        <f t="shared" si="53"/>
        <v>12.401046012143619</v>
      </c>
      <c r="BL76" s="1">
        <f t="shared" si="49"/>
        <v>12.298471325885252</v>
      </c>
    </row>
    <row r="77" spans="1:64" x14ac:dyDescent="0.2">
      <c r="A77" s="5" t="s">
        <v>105</v>
      </c>
      <c r="B77" s="6" t="s">
        <v>97</v>
      </c>
      <c r="C77" s="7">
        <v>19067.417000000001</v>
      </c>
      <c r="D77" s="9"/>
      <c r="E77" s="4">
        <f t="shared" si="11"/>
        <v>-12625.101646251218</v>
      </c>
      <c r="F77" s="4">
        <f t="shared" si="12"/>
        <v>-12625</v>
      </c>
      <c r="G77" s="4">
        <f t="shared" si="50"/>
        <v>-0.28143750000162981</v>
      </c>
      <c r="H77" s="4">
        <f t="shared" si="51"/>
        <v>-0.28143750000162981</v>
      </c>
      <c r="I77" s="4"/>
      <c r="J77" s="4"/>
      <c r="K77" s="4"/>
      <c r="M77" s="4"/>
      <c r="N77" s="4"/>
      <c r="O77" s="4"/>
      <c r="P77" s="4"/>
      <c r="Q77" s="66">
        <f t="shared" si="32"/>
        <v>4048.9170000000013</v>
      </c>
      <c r="S77" s="2">
        <f t="shared" si="52"/>
        <v>0.5</v>
      </c>
      <c r="Z77" s="1">
        <f t="shared" si="15"/>
        <v>-12625</v>
      </c>
      <c r="AA77" s="1">
        <f t="shared" si="16"/>
        <v>-7.7179686247175361E-2</v>
      </c>
      <c r="AB77" s="1">
        <f t="shared" si="17"/>
        <v>-0.30675336619653509</v>
      </c>
      <c r="AC77" s="1">
        <f t="shared" si="18"/>
        <v>-0.28143750000162981</v>
      </c>
      <c r="AD77" s="1">
        <f t="shared" si="19"/>
        <v>-0.20425781375445445</v>
      </c>
      <c r="AE77" s="1">
        <f t="shared" si="20"/>
        <v>2.0860627239874703E-2</v>
      </c>
      <c r="AF77" s="1">
        <f t="shared" si="21"/>
        <v>-0.28143750000162981</v>
      </c>
      <c r="AG77" s="2"/>
      <c r="AH77" s="1">
        <f t="shared" si="22"/>
        <v>2.5315866194905275E-2</v>
      </c>
      <c r="AI77" s="1">
        <f t="shared" si="23"/>
        <v>1.1899301341467301</v>
      </c>
      <c r="AJ77" s="1">
        <f t="shared" si="24"/>
        <v>0.26336917460616277</v>
      </c>
      <c r="AK77" s="1">
        <f t="shared" si="25"/>
        <v>-0.33776585041752749</v>
      </c>
      <c r="AL77" s="1">
        <f t="shared" si="26"/>
        <v>2.0830437347160733</v>
      </c>
      <c r="AM77" s="1">
        <f t="shared" si="27"/>
        <v>1.709568841411812</v>
      </c>
      <c r="AN77" s="1">
        <f t="shared" si="54"/>
        <v>2.4002417250856651</v>
      </c>
      <c r="AO77" s="1">
        <f t="shared" si="54"/>
        <v>2.4003605122087102</v>
      </c>
      <c r="AP77" s="1">
        <f t="shared" si="54"/>
        <v>2.4007760093009147</v>
      </c>
      <c r="AQ77" s="1">
        <f t="shared" si="54"/>
        <v>2.4022281073317031</v>
      </c>
      <c r="AR77" s="1">
        <f t="shared" si="54"/>
        <v>2.40728795140447</v>
      </c>
      <c r="AS77" s="1">
        <f t="shared" si="54"/>
        <v>2.4247420552638044</v>
      </c>
      <c r="AT77" s="1">
        <f t="shared" si="54"/>
        <v>2.4830419631493075</v>
      </c>
      <c r="AU77" s="1">
        <f t="shared" si="29"/>
        <v>2.6618832701264532</v>
      </c>
      <c r="AW77" s="1">
        <v>1000</v>
      </c>
      <c r="AX77" s="1">
        <f t="shared" si="42"/>
        <v>-0.1228358790958351</v>
      </c>
      <c r="AY77" s="1">
        <f t="shared" si="43"/>
        <v>-8.0370373042325152E-2</v>
      </c>
      <c r="AZ77" s="1">
        <f t="shared" si="44"/>
        <v>-4.2465506053509953E-2</v>
      </c>
      <c r="BA77" s="1">
        <f t="shared" si="45"/>
        <v>0.61318313975975514</v>
      </c>
      <c r="BB77" s="1">
        <f t="shared" si="46"/>
        <v>-0.95376022928178861</v>
      </c>
      <c r="BC77" s="1">
        <f t="shared" si="47"/>
        <v>-5.9554277775103318E-2</v>
      </c>
      <c r="BD77" s="1">
        <f t="shared" si="48"/>
        <v>-2.9785942921423544E-2</v>
      </c>
      <c r="BE77" s="1">
        <f t="shared" si="55"/>
        <v>12.476768952577249</v>
      </c>
      <c r="BF77" s="1">
        <f t="shared" si="55"/>
        <v>12.476610261749784</v>
      </c>
      <c r="BG77" s="1">
        <f t="shared" si="55"/>
        <v>12.477021430106179</v>
      </c>
      <c r="BH77" s="1">
        <f t="shared" si="53"/>
        <v>12.475956060408336</v>
      </c>
      <c r="BI77" s="1">
        <f t="shared" si="53"/>
        <v>12.478716308392794</v>
      </c>
      <c r="BJ77" s="1">
        <f t="shared" si="53"/>
        <v>12.471563396792867</v>
      </c>
      <c r="BK77" s="1">
        <f t="shared" si="53"/>
        <v>12.490090350920996</v>
      </c>
      <c r="BL77" s="1">
        <f t="shared" si="49"/>
        <v>12.442033159118159</v>
      </c>
    </row>
    <row r="78" spans="1:64" x14ac:dyDescent="0.2">
      <c r="A78" s="5" t="s">
        <v>106</v>
      </c>
      <c r="B78" s="6" t="s">
        <v>97</v>
      </c>
      <c r="C78" s="7">
        <v>19067.418000000001</v>
      </c>
      <c r="D78" s="9"/>
      <c r="E78" s="4">
        <f t="shared" si="11"/>
        <v>-12625.101285083105</v>
      </c>
      <c r="F78" s="4">
        <f t="shared" si="12"/>
        <v>-12625</v>
      </c>
      <c r="G78" s="4">
        <f t="shared" si="50"/>
        <v>-0.28043750000142609</v>
      </c>
      <c r="H78" s="4">
        <f t="shared" si="51"/>
        <v>-0.28043750000142609</v>
      </c>
      <c r="I78" s="4"/>
      <c r="J78" s="4"/>
      <c r="K78" s="4"/>
      <c r="M78" s="4"/>
      <c r="N78" s="4"/>
      <c r="O78" s="4"/>
      <c r="P78" s="4"/>
      <c r="Q78" s="66">
        <f t="shared" si="32"/>
        <v>4048.9180000000015</v>
      </c>
      <c r="S78" s="2">
        <f t="shared" si="52"/>
        <v>0.5</v>
      </c>
      <c r="Z78" s="1">
        <f t="shared" si="15"/>
        <v>-12625</v>
      </c>
      <c r="AA78" s="1">
        <f t="shared" si="16"/>
        <v>-7.7179686247175361E-2</v>
      </c>
      <c r="AB78" s="1">
        <f t="shared" si="17"/>
        <v>-0.30575336619633137</v>
      </c>
      <c r="AC78" s="1">
        <f t="shared" si="18"/>
        <v>-0.28043750000142609</v>
      </c>
      <c r="AD78" s="1">
        <f t="shared" si="19"/>
        <v>-0.20325781375425073</v>
      </c>
      <c r="AE78" s="1">
        <f t="shared" si="20"/>
        <v>2.0656869426078837E-2</v>
      </c>
      <c r="AF78" s="1">
        <f t="shared" si="21"/>
        <v>-0.28043750000142609</v>
      </c>
      <c r="AG78" s="2"/>
      <c r="AH78" s="1">
        <f t="shared" si="22"/>
        <v>2.5315866194905275E-2</v>
      </c>
      <c r="AI78" s="1">
        <f t="shared" si="23"/>
        <v>1.1899301341467301</v>
      </c>
      <c r="AJ78" s="1">
        <f t="shared" si="24"/>
        <v>0.26336917460616277</v>
      </c>
      <c r="AK78" s="1">
        <f t="shared" si="25"/>
        <v>-0.33776585041752749</v>
      </c>
      <c r="AL78" s="1">
        <f t="shared" si="26"/>
        <v>2.0830437347160733</v>
      </c>
      <c r="AM78" s="1">
        <f t="shared" si="27"/>
        <v>1.709568841411812</v>
      </c>
      <c r="AN78" s="1">
        <f t="shared" si="54"/>
        <v>2.4002417250856651</v>
      </c>
      <c r="AO78" s="1">
        <f t="shared" si="54"/>
        <v>2.4003605122087102</v>
      </c>
      <c r="AP78" s="1">
        <f t="shared" si="54"/>
        <v>2.4007760093009147</v>
      </c>
      <c r="AQ78" s="1">
        <f t="shared" si="54"/>
        <v>2.4022281073317031</v>
      </c>
      <c r="AR78" s="1">
        <f t="shared" si="54"/>
        <v>2.40728795140447</v>
      </c>
      <c r="AS78" s="1">
        <f t="shared" si="54"/>
        <v>2.4247420552638044</v>
      </c>
      <c r="AT78" s="1">
        <f t="shared" si="54"/>
        <v>2.4830419631493075</v>
      </c>
      <c r="AU78" s="1">
        <f t="shared" si="29"/>
        <v>2.6618832701264532</v>
      </c>
      <c r="AW78" s="1">
        <v>1200</v>
      </c>
      <c r="AX78" s="1">
        <f t="shared" si="42"/>
        <v>-0.13255976420379598</v>
      </c>
      <c r="AY78" s="1">
        <f t="shared" si="43"/>
        <v>-8.8883545550718507E-2</v>
      </c>
      <c r="AZ78" s="1">
        <f t="shared" si="44"/>
        <v>-4.3676218653077463E-2</v>
      </c>
      <c r="BA78" s="1">
        <f t="shared" si="45"/>
        <v>0.61251256354915773</v>
      </c>
      <c r="BB78" s="1">
        <f t="shared" si="46"/>
        <v>-0.97215618361988698</v>
      </c>
      <c r="BC78" s="1">
        <f t="shared" si="47"/>
        <v>9.2011001855945677E-3</v>
      </c>
      <c r="BD78" s="1">
        <f t="shared" si="48"/>
        <v>4.600582550046757E-3</v>
      </c>
      <c r="BE78" s="1">
        <f t="shared" si="55"/>
        <v>12.580219068401858</v>
      </c>
      <c r="BF78" s="1">
        <f t="shared" si="55"/>
        <v>12.580244274086942</v>
      </c>
      <c r="BG78" s="1">
        <f t="shared" si="55"/>
        <v>12.580179221570988</v>
      </c>
      <c r="BH78" s="1">
        <f t="shared" si="53"/>
        <v>12.580347113569939</v>
      </c>
      <c r="BI78" s="1">
        <f t="shared" si="53"/>
        <v>12.579913807165681</v>
      </c>
      <c r="BJ78" s="1">
        <f t="shared" si="53"/>
        <v>12.581032117420948</v>
      </c>
      <c r="BK78" s="1">
        <f t="shared" si="53"/>
        <v>12.578145930921798</v>
      </c>
      <c r="BL78" s="1">
        <f t="shared" si="49"/>
        <v>12.585594992351066</v>
      </c>
    </row>
    <row r="79" spans="1:64" x14ac:dyDescent="0.2">
      <c r="A79" s="5" t="s">
        <v>106</v>
      </c>
      <c r="B79" s="6" t="s">
        <v>97</v>
      </c>
      <c r="C79" s="7">
        <v>19078.496999999999</v>
      </c>
      <c r="D79" s="9"/>
      <c r="E79" s="4">
        <f t="shared" si="11"/>
        <v>-12621.099903542834</v>
      </c>
      <c r="F79" s="4">
        <f t="shared" si="12"/>
        <v>-12621</v>
      </c>
      <c r="G79" s="4">
        <f t="shared" si="50"/>
        <v>-0.27661230000012438</v>
      </c>
      <c r="H79" s="4">
        <f t="shared" si="51"/>
        <v>-0.27661230000012438</v>
      </c>
      <c r="I79" s="4"/>
      <c r="J79" s="4"/>
      <c r="K79" s="4"/>
      <c r="M79" s="4"/>
      <c r="N79" s="4"/>
      <c r="O79" s="4"/>
      <c r="P79" s="4"/>
      <c r="Q79" s="66">
        <f t="shared" si="32"/>
        <v>4059.9969999999994</v>
      </c>
      <c r="S79" s="2">
        <f t="shared" si="52"/>
        <v>0.5</v>
      </c>
      <c r="Z79" s="1">
        <f t="shared" si="15"/>
        <v>-12621</v>
      </c>
      <c r="AA79" s="1">
        <f t="shared" si="16"/>
        <v>-7.6851048460349555E-2</v>
      </c>
      <c r="AB79" s="1">
        <f t="shared" si="17"/>
        <v>-0.30207615783348835</v>
      </c>
      <c r="AC79" s="1">
        <f t="shared" si="18"/>
        <v>-0.27661230000012438</v>
      </c>
      <c r="AD79" s="1">
        <f t="shared" si="19"/>
        <v>-0.19976125153977481</v>
      </c>
      <c r="AE79" s="1">
        <f t="shared" si="20"/>
        <v>1.9952278808368591E-2</v>
      </c>
      <c r="AF79" s="1">
        <f t="shared" si="21"/>
        <v>-0.27661230000012438</v>
      </c>
      <c r="AG79" s="2"/>
      <c r="AH79" s="1">
        <f t="shared" si="22"/>
        <v>2.5463857833363978E-2</v>
      </c>
      <c r="AI79" s="1">
        <f t="shared" si="23"/>
        <v>1.1916832787477833</v>
      </c>
      <c r="AJ79" s="1">
        <f t="shared" si="24"/>
        <v>0.26838011213371016</v>
      </c>
      <c r="AK79" s="1">
        <f t="shared" si="25"/>
        <v>-0.33677402841337112</v>
      </c>
      <c r="AL79" s="1">
        <f t="shared" si="26"/>
        <v>2.0882417688387025</v>
      </c>
      <c r="AM79" s="1">
        <f t="shared" si="27"/>
        <v>1.7198093359411364</v>
      </c>
      <c r="AN79" s="1">
        <f t="shared" si="54"/>
        <v>2.4042658046415673</v>
      </c>
      <c r="AO79" s="1">
        <f t="shared" si="54"/>
        <v>2.4043863199569011</v>
      </c>
      <c r="AP79" s="1">
        <f t="shared" si="54"/>
        <v>2.4048063174601433</v>
      </c>
      <c r="AQ79" s="1">
        <f t="shared" si="54"/>
        <v>2.4062687659069382</v>
      </c>
      <c r="AR79" s="1">
        <f t="shared" si="54"/>
        <v>2.4113460637142259</v>
      </c>
      <c r="AS79" s="1">
        <f t="shared" si="54"/>
        <v>2.4287977205292104</v>
      </c>
      <c r="AT79" s="1">
        <f t="shared" si="54"/>
        <v>2.4869009689744614</v>
      </c>
      <c r="AU79" s="1">
        <f t="shared" si="29"/>
        <v>2.6647545067911116</v>
      </c>
      <c r="AW79" s="1">
        <v>1400</v>
      </c>
      <c r="AX79" s="1">
        <f t="shared" si="42"/>
        <v>-0.14207256697032544</v>
      </c>
      <c r="AY79" s="1">
        <f t="shared" si="43"/>
        <v>-9.7652427159552704E-2</v>
      </c>
      <c r="AZ79" s="1">
        <f t="shared" si="44"/>
        <v>-4.4420139810772731E-2</v>
      </c>
      <c r="BA79" s="1">
        <f t="shared" si="45"/>
        <v>0.61367473400823003</v>
      </c>
      <c r="BB79" s="1">
        <f t="shared" si="46"/>
        <v>-0.98596766351759357</v>
      </c>
      <c r="BC79" s="1">
        <f t="shared" si="47"/>
        <v>7.8012725466180488E-2</v>
      </c>
      <c r="BD79" s="1">
        <f t="shared" si="48"/>
        <v>3.9026157459515015E-2</v>
      </c>
      <c r="BE79" s="1">
        <f t="shared" si="55"/>
        <v>12.68371234231353</v>
      </c>
      <c r="BF79" s="1">
        <f t="shared" si="55"/>
        <v>12.683916037374072</v>
      </c>
      <c r="BG79" s="1">
        <f t="shared" si="55"/>
        <v>12.68338674190302</v>
      </c>
      <c r="BH79" s="1">
        <f t="shared" si="53"/>
        <v>12.684762168995471</v>
      </c>
      <c r="BI79" s="1">
        <f t="shared" si="53"/>
        <v>12.681188445176122</v>
      </c>
      <c r="BJ79" s="1">
        <f t="shared" si="53"/>
        <v>12.690477101417832</v>
      </c>
      <c r="BK79" s="1">
        <f t="shared" si="53"/>
        <v>12.666354772579993</v>
      </c>
      <c r="BL79" s="1">
        <f t="shared" si="49"/>
        <v>12.729156825583971</v>
      </c>
    </row>
    <row r="80" spans="1:64" x14ac:dyDescent="0.2">
      <c r="A80" s="5" t="s">
        <v>105</v>
      </c>
      <c r="B80" s="6" t="s">
        <v>97</v>
      </c>
      <c r="C80" s="7">
        <v>19258.474999999999</v>
      </c>
      <c r="D80" s="9"/>
      <c r="E80" s="4">
        <f t="shared" si="11"/>
        <v>-12556.097588635803</v>
      </c>
      <c r="F80" s="4">
        <f t="shared" si="12"/>
        <v>-12556</v>
      </c>
      <c r="G80" s="4">
        <f t="shared" si="50"/>
        <v>-0.27020280000579078</v>
      </c>
      <c r="H80" s="4">
        <f t="shared" si="51"/>
        <v>-0.27020280000579078</v>
      </c>
      <c r="I80" s="4"/>
      <c r="J80" s="4"/>
      <c r="K80" s="4"/>
      <c r="M80" s="4"/>
      <c r="N80" s="4"/>
      <c r="O80" s="4"/>
      <c r="P80" s="4"/>
      <c r="Q80" s="66">
        <f t="shared" si="32"/>
        <v>4239.9749999999985</v>
      </c>
      <c r="S80" s="2">
        <f t="shared" si="52"/>
        <v>0.5</v>
      </c>
      <c r="Z80" s="1">
        <f t="shared" si="15"/>
        <v>-12556</v>
      </c>
      <c r="AA80" s="1">
        <f t="shared" si="16"/>
        <v>-7.1555470320033315E-2</v>
      </c>
      <c r="AB80" s="1">
        <f t="shared" si="17"/>
        <v>-0.29804107175994943</v>
      </c>
      <c r="AC80" s="1">
        <f t="shared" si="18"/>
        <v>-0.27020280000579078</v>
      </c>
      <c r="AD80" s="1">
        <f t="shared" si="19"/>
        <v>-0.19864732968575746</v>
      </c>
      <c r="AE80" s="1">
        <f t="shared" si="20"/>
        <v>1.973038079564101E-2</v>
      </c>
      <c r="AF80" s="1">
        <f t="shared" si="21"/>
        <v>-0.27020280000579078</v>
      </c>
      <c r="AG80" s="2"/>
      <c r="AH80" s="1">
        <f t="shared" si="22"/>
        <v>2.7838271754158626E-2</v>
      </c>
      <c r="AI80" s="1">
        <f t="shared" si="23"/>
        <v>1.2201024478036482</v>
      </c>
      <c r="AJ80" s="1">
        <f t="shared" si="24"/>
        <v>0.35072036059527945</v>
      </c>
      <c r="AK80" s="1">
        <f t="shared" si="25"/>
        <v>-0.31892654018772526</v>
      </c>
      <c r="AL80" s="1">
        <f t="shared" si="26"/>
        <v>2.1748709263900019</v>
      </c>
      <c r="AM80" s="1">
        <f t="shared" si="27"/>
        <v>1.9051606268516867</v>
      </c>
      <c r="AN80" s="1">
        <f t="shared" si="54"/>
        <v>2.4704871270378859</v>
      </c>
      <c r="AO80" s="1">
        <f t="shared" si="54"/>
        <v>2.4706357911798178</v>
      </c>
      <c r="AP80" s="1">
        <f t="shared" si="54"/>
        <v>2.4711255227667484</v>
      </c>
      <c r="AQ80" s="1">
        <f t="shared" si="54"/>
        <v>2.472737460811421</v>
      </c>
      <c r="AR80" s="1">
        <f t="shared" si="54"/>
        <v>2.4780286887417136</v>
      </c>
      <c r="AS80" s="1">
        <f t="shared" si="54"/>
        <v>2.4952462422545989</v>
      </c>
      <c r="AT80" s="1">
        <f t="shared" si="54"/>
        <v>2.5498094736757122</v>
      </c>
      <c r="AU80" s="1">
        <f t="shared" si="29"/>
        <v>2.7114121025918054</v>
      </c>
      <c r="AW80" s="1">
        <v>1600</v>
      </c>
      <c r="AX80" s="1">
        <f t="shared" si="42"/>
        <v>-0.15136582687580513</v>
      </c>
      <c r="AY80" s="1">
        <f t="shared" si="43"/>
        <v>-0.10667701786882773</v>
      </c>
      <c r="AZ80" s="1">
        <f t="shared" si="44"/>
        <v>-4.4688809006977387E-2</v>
      </c>
      <c r="BA80" s="1">
        <f t="shared" si="45"/>
        <v>0.61669261686117716</v>
      </c>
      <c r="BB80" s="1">
        <f t="shared" si="46"/>
        <v>-0.99515952338893177</v>
      </c>
      <c r="BC80" s="1">
        <f t="shared" si="47"/>
        <v>0.1473028182430183</v>
      </c>
      <c r="BD80" s="1">
        <f t="shared" si="48"/>
        <v>7.3784873482618002E-2</v>
      </c>
      <c r="BE80" s="1">
        <f t="shared" si="55"/>
        <v>12.787571490449768</v>
      </c>
      <c r="BF80" s="1">
        <f t="shared" si="55"/>
        <v>12.787910824610828</v>
      </c>
      <c r="BG80" s="1">
        <f t="shared" si="55"/>
        <v>12.787013284898945</v>
      </c>
      <c r="BH80" s="1">
        <f t="shared" si="53"/>
        <v>12.789387674909797</v>
      </c>
      <c r="BI80" s="1">
        <f t="shared" si="53"/>
        <v>12.783109105345398</v>
      </c>
      <c r="BJ80" s="1">
        <f t="shared" si="53"/>
        <v>12.799731045795822</v>
      </c>
      <c r="BK80" s="1">
        <f t="shared" si="53"/>
        <v>12.755855743028182</v>
      </c>
      <c r="BL80" s="1">
        <f t="shared" si="49"/>
        <v>12.872718658816876</v>
      </c>
    </row>
    <row r="81" spans="1:64" x14ac:dyDescent="0.2">
      <c r="A81" s="5" t="s">
        <v>106</v>
      </c>
      <c r="B81" s="6" t="s">
        <v>97</v>
      </c>
      <c r="C81" s="7">
        <v>19280.618999999999</v>
      </c>
      <c r="D81" s="9"/>
      <c r="E81" s="4">
        <f t="shared" si="11"/>
        <v>-12548.099881908864</v>
      </c>
      <c r="F81" s="4">
        <f t="shared" si="12"/>
        <v>-12548</v>
      </c>
      <c r="G81" s="4">
        <f t="shared" si="50"/>
        <v>-0.27655240000603953</v>
      </c>
      <c r="H81" s="4">
        <f t="shared" si="51"/>
        <v>-0.27655240000603953</v>
      </c>
      <c r="I81" s="4"/>
      <c r="J81" s="4"/>
      <c r="K81" s="4"/>
      <c r="M81" s="4"/>
      <c r="N81" s="4"/>
      <c r="O81" s="4"/>
      <c r="P81" s="4"/>
      <c r="Q81" s="66">
        <f t="shared" si="32"/>
        <v>4262.1189999999988</v>
      </c>
      <c r="S81" s="2">
        <f t="shared" si="52"/>
        <v>0.5</v>
      </c>
      <c r="Z81" s="1">
        <f t="shared" si="15"/>
        <v>-12548</v>
      </c>
      <c r="AA81" s="1">
        <f t="shared" si="16"/>
        <v>-7.0910061489925472E-2</v>
      </c>
      <c r="AB81" s="1">
        <f t="shared" si="17"/>
        <v>-0.3046784193627981</v>
      </c>
      <c r="AC81" s="1">
        <f t="shared" si="18"/>
        <v>-0.27655240000603953</v>
      </c>
      <c r="AD81" s="1">
        <f t="shared" si="19"/>
        <v>-0.20564233851611408</v>
      </c>
      <c r="AE81" s="1">
        <f t="shared" si="20"/>
        <v>2.1144385695188027E-2</v>
      </c>
      <c r="AF81" s="1">
        <f t="shared" si="21"/>
        <v>-0.27655240000603953</v>
      </c>
      <c r="AG81" s="2"/>
      <c r="AH81" s="1">
        <f t="shared" si="22"/>
        <v>2.8126019356758552E-2</v>
      </c>
      <c r="AI81" s="1">
        <f t="shared" si="23"/>
        <v>1.2235799082791115</v>
      </c>
      <c r="AJ81" s="1">
        <f t="shared" si="24"/>
        <v>0.36094910933190255</v>
      </c>
      <c r="AK81" s="1">
        <f t="shared" si="25"/>
        <v>-0.31649842050028398</v>
      </c>
      <c r="AL81" s="1">
        <f t="shared" si="26"/>
        <v>2.185816123619118</v>
      </c>
      <c r="AM81" s="1">
        <f t="shared" si="27"/>
        <v>1.9307639726391643</v>
      </c>
      <c r="AN81" s="1">
        <f t="shared" ref="AN81:AT90" si="56">$AU81+$AB$7*SIN(AO81)</f>
        <v>2.4787451697050145</v>
      </c>
      <c r="AO81" s="1">
        <f t="shared" si="56"/>
        <v>2.4788972315758726</v>
      </c>
      <c r="AP81" s="1">
        <f t="shared" si="56"/>
        <v>2.4793949093310044</v>
      </c>
      <c r="AQ81" s="1">
        <f t="shared" si="56"/>
        <v>2.481022392863764</v>
      </c>
      <c r="AR81" s="1">
        <f t="shared" si="56"/>
        <v>2.4863302286452122</v>
      </c>
      <c r="AS81" s="1">
        <f t="shared" si="56"/>
        <v>2.5034933377042377</v>
      </c>
      <c r="AT81" s="1">
        <f t="shared" si="56"/>
        <v>2.5575770911440046</v>
      </c>
      <c r="AU81" s="1">
        <f t="shared" si="29"/>
        <v>2.7171545759211222</v>
      </c>
      <c r="AW81" s="1">
        <v>1800</v>
      </c>
      <c r="AX81" s="1">
        <f t="shared" si="42"/>
        <v>-0.16043015547218453</v>
      </c>
      <c r="AY81" s="1">
        <f t="shared" si="43"/>
        <v>-0.11595731767854356</v>
      </c>
      <c r="AZ81" s="1">
        <f t="shared" si="44"/>
        <v>-4.4472837793640967E-2</v>
      </c>
      <c r="BA81" s="1">
        <f t="shared" si="45"/>
        <v>0.62162612640578652</v>
      </c>
      <c r="BB81" s="1">
        <f t="shared" si="46"/>
        <v>-0.99960155942593842</v>
      </c>
      <c r="BC81" s="1">
        <f t="shared" si="47"/>
        <v>0.21750436452604605</v>
      </c>
      <c r="BD81" s="1">
        <f t="shared" si="48"/>
        <v>0.10918295900267143</v>
      </c>
      <c r="BE81" s="1">
        <f t="shared" si="55"/>
        <v>12.892121743750431</v>
      </c>
      <c r="BF81" s="1">
        <f t="shared" si="55"/>
        <v>12.89252919214271</v>
      </c>
      <c r="BG81" s="1">
        <f t="shared" si="55"/>
        <v>12.89141941251142</v>
      </c>
      <c r="BH81" s="1">
        <f t="shared" si="53"/>
        <v>12.894443132512373</v>
      </c>
      <c r="BI81" s="1">
        <f t="shared" si="53"/>
        <v>12.886211876510338</v>
      </c>
      <c r="BJ81" s="1">
        <f t="shared" si="53"/>
        <v>12.908673877347161</v>
      </c>
      <c r="BK81" s="1">
        <f t="shared" si="53"/>
        <v>12.847761124331594</v>
      </c>
      <c r="BL81" s="1">
        <f t="shared" si="49"/>
        <v>13.016280492049784</v>
      </c>
    </row>
    <row r="82" spans="1:64" x14ac:dyDescent="0.2">
      <c r="A82" s="5" t="s">
        <v>105</v>
      </c>
      <c r="B82" s="6" t="s">
        <v>97</v>
      </c>
      <c r="C82" s="7">
        <v>19283.401000000002</v>
      </c>
      <c r="D82" s="9"/>
      <c r="E82" s="4">
        <f t="shared" si="11"/>
        <v>-12547.095112214391</v>
      </c>
      <c r="F82" s="4">
        <f t="shared" si="12"/>
        <v>-12547</v>
      </c>
      <c r="G82" s="4">
        <f t="shared" si="50"/>
        <v>-0.26334610000412795</v>
      </c>
      <c r="H82" s="4">
        <f t="shared" si="51"/>
        <v>-0.26334610000412795</v>
      </c>
      <c r="I82" s="4"/>
      <c r="J82" s="4"/>
      <c r="K82" s="4"/>
      <c r="M82" s="4"/>
      <c r="N82" s="4"/>
      <c r="O82" s="4"/>
      <c r="P82" s="4"/>
      <c r="Q82" s="66">
        <f t="shared" si="32"/>
        <v>4264.9010000000017</v>
      </c>
      <c r="S82" s="2">
        <f t="shared" si="52"/>
        <v>0.5</v>
      </c>
      <c r="Z82" s="1">
        <f t="shared" si="15"/>
        <v>-12547</v>
      </c>
      <c r="AA82" s="1">
        <f t="shared" si="16"/>
        <v>-7.0829491290401059E-2</v>
      </c>
      <c r="AB82" s="1">
        <f t="shared" si="17"/>
        <v>-0.29150801067424625</v>
      </c>
      <c r="AC82" s="1">
        <f t="shared" si="18"/>
        <v>-0.26334610000412795</v>
      </c>
      <c r="AD82" s="1">
        <f t="shared" si="19"/>
        <v>-0.19251660871372689</v>
      </c>
      <c r="AE82" s="1">
        <f t="shared" si="20"/>
        <v>1.8531322315317112E-2</v>
      </c>
      <c r="AF82" s="1">
        <f t="shared" si="21"/>
        <v>-0.26334610000412795</v>
      </c>
      <c r="AG82" s="2"/>
      <c r="AH82" s="1">
        <f t="shared" si="22"/>
        <v>2.8161910670118299E-2</v>
      </c>
      <c r="AI82" s="1">
        <f t="shared" si="23"/>
        <v>1.2240141015195145</v>
      </c>
      <c r="AJ82" s="1">
        <f t="shared" si="24"/>
        <v>0.36222877170150775</v>
      </c>
      <c r="AK82" s="1">
        <f t="shared" si="25"/>
        <v>-0.31619125207012777</v>
      </c>
      <c r="AL82" s="1">
        <f t="shared" si="26"/>
        <v>2.1871886548648916</v>
      </c>
      <c r="AM82" s="1">
        <f t="shared" si="27"/>
        <v>1.9340128385459707</v>
      </c>
      <c r="AN82" s="1">
        <f t="shared" si="56"/>
        <v>2.4797790770680823</v>
      </c>
      <c r="AO82" s="1">
        <f t="shared" si="56"/>
        <v>2.4799315614283604</v>
      </c>
      <c r="AP82" s="1">
        <f t="shared" si="56"/>
        <v>2.4804302196871229</v>
      </c>
      <c r="AQ82" s="1">
        <f t="shared" si="56"/>
        <v>2.4820595963295577</v>
      </c>
      <c r="AR82" s="1">
        <f t="shared" si="56"/>
        <v>2.4873693493064244</v>
      </c>
      <c r="AS82" s="1">
        <f t="shared" si="56"/>
        <v>2.5045252543004746</v>
      </c>
      <c r="AT82" s="1">
        <f t="shared" si="56"/>
        <v>2.5585484146982997</v>
      </c>
      <c r="AU82" s="1">
        <f t="shared" si="29"/>
        <v>2.7178723850872863</v>
      </c>
      <c r="AW82" s="1">
        <v>2000</v>
      </c>
      <c r="AX82" s="1">
        <f t="shared" si="42"/>
        <v>-0.16925526923845968</v>
      </c>
      <c r="AY82" s="1">
        <f t="shared" si="43"/>
        <v>-0.12549332658870024</v>
      </c>
      <c r="AZ82" s="1">
        <f t="shared" si="44"/>
        <v>-4.3761942649759432E-2</v>
      </c>
      <c r="BA82" s="1">
        <f t="shared" si="45"/>
        <v>0.62857420085049376</v>
      </c>
      <c r="BB82" s="1">
        <f t="shared" si="46"/>
        <v>-0.99906105244327315</v>
      </c>
      <c r="BC82" s="1">
        <f t="shared" si="47"/>
        <v>0.28907246393666314</v>
      </c>
      <c r="BD82" s="1">
        <f t="shared" si="48"/>
        <v>0.14555120296771101</v>
      </c>
      <c r="BE82" s="1">
        <f t="shared" si="55"/>
        <v>12.997695112252206</v>
      </c>
      <c r="BF82" s="1">
        <f t="shared" si="55"/>
        <v>12.998097956676569</v>
      </c>
      <c r="BG82" s="1">
        <f t="shared" si="55"/>
        <v>12.996953645107329</v>
      </c>
      <c r="BH82" s="1">
        <f t="shared" si="53"/>
        <v>13.00020573267034</v>
      </c>
      <c r="BI82" s="1">
        <f t="shared" si="53"/>
        <v>12.990976085402814</v>
      </c>
      <c r="BJ82" s="1">
        <f t="shared" si="53"/>
        <v>13.017274799479807</v>
      </c>
      <c r="BK82" s="1">
        <f t="shared" si="53"/>
        <v>12.94313372869993</v>
      </c>
      <c r="BL82" s="1">
        <f t="shared" si="49"/>
        <v>13.159842325282689</v>
      </c>
    </row>
    <row r="83" spans="1:64" x14ac:dyDescent="0.2">
      <c r="A83" s="5" t="s">
        <v>105</v>
      </c>
      <c r="B83" s="6" t="s">
        <v>97</v>
      </c>
      <c r="C83" s="7">
        <v>19294.471000000001</v>
      </c>
      <c r="D83" s="9"/>
      <c r="E83" s="4">
        <f t="shared" si="11"/>
        <v>-12543.096981187151</v>
      </c>
      <c r="F83" s="4">
        <f t="shared" si="12"/>
        <v>-12543</v>
      </c>
      <c r="G83" s="4">
        <f t="shared" si="50"/>
        <v>-0.2685209000010218</v>
      </c>
      <c r="H83" s="4">
        <f t="shared" si="51"/>
        <v>-0.2685209000010218</v>
      </c>
      <c r="I83" s="4"/>
      <c r="J83" s="4"/>
      <c r="K83" s="4"/>
      <c r="M83" s="4"/>
      <c r="N83" s="4"/>
      <c r="O83" s="4"/>
      <c r="P83" s="4"/>
      <c r="Q83" s="66">
        <f t="shared" si="32"/>
        <v>4275.9710000000014</v>
      </c>
      <c r="S83" s="2">
        <f t="shared" si="52"/>
        <v>0.5</v>
      </c>
      <c r="Z83" s="1">
        <f t="shared" si="15"/>
        <v>-12543</v>
      </c>
      <c r="AA83" s="1">
        <f t="shared" si="16"/>
        <v>-7.0507449034467637E-2</v>
      </c>
      <c r="AB83" s="1">
        <f t="shared" si="17"/>
        <v>-0.29682620130968979</v>
      </c>
      <c r="AC83" s="1">
        <f t="shared" si="18"/>
        <v>-0.2685209000010218</v>
      </c>
      <c r="AD83" s="1">
        <f t="shared" si="19"/>
        <v>-0.19801345096655415</v>
      </c>
      <c r="AE83" s="1">
        <f t="shared" si="20"/>
        <v>1.9604663381841973E-2</v>
      </c>
      <c r="AF83" s="1">
        <f t="shared" si="21"/>
        <v>-0.2685209000010218</v>
      </c>
      <c r="AG83" s="2"/>
      <c r="AH83" s="1">
        <f t="shared" si="22"/>
        <v>2.8305301308668002E-2</v>
      </c>
      <c r="AI83" s="1">
        <f t="shared" si="23"/>
        <v>1.2257497141090534</v>
      </c>
      <c r="AJ83" s="1">
        <f t="shared" si="24"/>
        <v>0.36734963289075184</v>
      </c>
      <c r="AK83" s="1">
        <f t="shared" si="25"/>
        <v>-0.31495442867969181</v>
      </c>
      <c r="AL83" s="1">
        <f t="shared" si="26"/>
        <v>2.1926885204822826</v>
      </c>
      <c r="AM83" s="1">
        <f t="shared" si="27"/>
        <v>1.9471183691554599</v>
      </c>
      <c r="AN83" s="1">
        <f t="shared" si="56"/>
        <v>2.4839183733371777</v>
      </c>
      <c r="AO83" s="1">
        <f t="shared" si="56"/>
        <v>2.4840725422097729</v>
      </c>
      <c r="AP83" s="1">
        <f t="shared" si="56"/>
        <v>2.4845750929319665</v>
      </c>
      <c r="AQ83" s="1">
        <f t="shared" si="56"/>
        <v>2.4862119283980624</v>
      </c>
      <c r="AR83" s="1">
        <f t="shared" si="56"/>
        <v>2.4915289940669267</v>
      </c>
      <c r="AS83" s="1">
        <f t="shared" si="56"/>
        <v>2.5086551963924539</v>
      </c>
      <c r="AT83" s="1">
        <f t="shared" si="56"/>
        <v>2.5624345285253369</v>
      </c>
      <c r="AU83" s="1">
        <f t="shared" si="29"/>
        <v>2.7207436217519447</v>
      </c>
      <c r="AW83" s="1">
        <v>2200</v>
      </c>
      <c r="AX83" s="1">
        <f t="shared" si="42"/>
        <v>-0.17783009796984772</v>
      </c>
      <c r="AY83" s="1">
        <f t="shared" si="43"/>
        <v>-0.13528504459929774</v>
      </c>
      <c r="AZ83" s="1">
        <f t="shared" si="44"/>
        <v>-4.2545053370549965E-2</v>
      </c>
      <c r="BA83" s="1">
        <f t="shared" si="45"/>
        <v>0.63767862112040452</v>
      </c>
      <c r="BB83" s="1">
        <f t="shared" si="46"/>
        <v>-0.99319078035991937</v>
      </c>
      <c r="BC83" s="1">
        <f t="shared" si="47"/>
        <v>0.36249877438724126</v>
      </c>
      <c r="BD83" s="1">
        <f t="shared" si="48"/>
        <v>0.18326058127189507</v>
      </c>
      <c r="BE83" s="1">
        <f t="shared" si="55"/>
        <v>13.104637700904737</v>
      </c>
      <c r="BF83" s="1">
        <f t="shared" si="55"/>
        <v>13.104977509204655</v>
      </c>
      <c r="BG83" s="1">
        <f t="shared" si="55"/>
        <v>13.103956278977378</v>
      </c>
      <c r="BH83" s="1">
        <f t="shared" si="53"/>
        <v>13.107027276436602</v>
      </c>
      <c r="BI83" s="1">
        <f t="shared" si="53"/>
        <v>13.097809188152315</v>
      </c>
      <c r="BJ83" s="1">
        <f t="shared" si="53"/>
        <v>13.125634536733148</v>
      </c>
      <c r="BK83" s="1">
        <f t="shared" si="53"/>
        <v>13.042965031523009</v>
      </c>
      <c r="BL83" s="1">
        <f t="shared" si="49"/>
        <v>13.303404158515594</v>
      </c>
    </row>
    <row r="84" spans="1:64" x14ac:dyDescent="0.2">
      <c r="A84" s="5" t="s">
        <v>105</v>
      </c>
      <c r="B84" s="6" t="s">
        <v>97</v>
      </c>
      <c r="C84" s="7">
        <v>19355.386999999999</v>
      </c>
      <c r="D84" s="9"/>
      <c r="E84" s="4">
        <f t="shared" si="11"/>
        <v>-12521.096064325777</v>
      </c>
      <c r="F84" s="4">
        <f t="shared" si="12"/>
        <v>-12521</v>
      </c>
      <c r="G84" s="4">
        <f t="shared" si="50"/>
        <v>-0.26598230000308831</v>
      </c>
      <c r="H84" s="4">
        <f t="shared" si="51"/>
        <v>-0.26598230000308831</v>
      </c>
      <c r="I84" s="4"/>
      <c r="J84" s="4"/>
      <c r="K84" s="4"/>
      <c r="M84" s="4"/>
      <c r="N84" s="4"/>
      <c r="O84" s="4"/>
      <c r="P84" s="4"/>
      <c r="Q84" s="66">
        <f t="shared" si="32"/>
        <v>4336.8869999999988</v>
      </c>
      <c r="S84" s="2">
        <f t="shared" si="52"/>
        <v>0.5</v>
      </c>
      <c r="Z84" s="1">
        <f t="shared" si="15"/>
        <v>-12521</v>
      </c>
      <c r="AA84" s="1">
        <f t="shared" si="16"/>
        <v>-6.87432312040204E-2</v>
      </c>
      <c r="AB84" s="1">
        <f t="shared" si="17"/>
        <v>-0.29507106356666174</v>
      </c>
      <c r="AC84" s="1">
        <f t="shared" si="18"/>
        <v>-0.26598230000308831</v>
      </c>
      <c r="AD84" s="1">
        <f t="shared" si="19"/>
        <v>-0.19723906879906791</v>
      </c>
      <c r="AE84" s="1">
        <f t="shared" si="20"/>
        <v>1.9451625130361722E-2</v>
      </c>
      <c r="AF84" s="1">
        <f t="shared" si="21"/>
        <v>-0.26598230000308831</v>
      </c>
      <c r="AG84" s="2"/>
      <c r="AH84" s="1">
        <f t="shared" si="22"/>
        <v>2.9088763563573452E-2</v>
      </c>
      <c r="AI84" s="1">
        <f t="shared" si="23"/>
        <v>1.2352579544152817</v>
      </c>
      <c r="AJ84" s="1">
        <f t="shared" si="24"/>
        <v>0.39556760474537628</v>
      </c>
      <c r="AK84" s="1">
        <f t="shared" si="25"/>
        <v>-0.30791706748669795</v>
      </c>
      <c r="AL84" s="1">
        <f t="shared" si="26"/>
        <v>2.2232164926689921</v>
      </c>
      <c r="AM84" s="1">
        <f t="shared" si="27"/>
        <v>2.0224984568684974</v>
      </c>
      <c r="AN84" s="1">
        <f t="shared" si="56"/>
        <v>2.5067890814047442</v>
      </c>
      <c r="AO84" s="1">
        <f t="shared" si="56"/>
        <v>2.5069523291584765</v>
      </c>
      <c r="AP84" s="1">
        <f t="shared" si="56"/>
        <v>2.5074753728926011</v>
      </c>
      <c r="AQ84" s="1">
        <f t="shared" si="56"/>
        <v>2.5091498457421224</v>
      </c>
      <c r="AR84" s="1">
        <f t="shared" si="56"/>
        <v>2.5144967628768802</v>
      </c>
      <c r="AS84" s="1">
        <f t="shared" si="56"/>
        <v>2.5314342140590296</v>
      </c>
      <c r="AT84" s="1">
        <f t="shared" si="56"/>
        <v>2.583831258354361</v>
      </c>
      <c r="AU84" s="1">
        <f t="shared" si="29"/>
        <v>2.7365354234075641</v>
      </c>
      <c r="AW84" s="1">
        <v>2400</v>
      </c>
      <c r="AX84" s="1">
        <f t="shared" si="42"/>
        <v>-0.18614289959464894</v>
      </c>
      <c r="AY84" s="1">
        <f t="shared" si="43"/>
        <v>-0.14533247171033609</v>
      </c>
      <c r="AZ84" s="1">
        <f t="shared" si="44"/>
        <v>-4.0810427884312862E-2</v>
      </c>
      <c r="BA84" s="1">
        <f t="shared" si="45"/>
        <v>0.64913009560653867</v>
      </c>
      <c r="BB84" s="1">
        <f t="shared" si="46"/>
        <v>-0.98151073600129235</v>
      </c>
      <c r="BC84" s="1">
        <f t="shared" si="47"/>
        <v>0.43832993079770149</v>
      </c>
      <c r="BD84" s="1">
        <f t="shared" si="48"/>
        <v>0.22274279396201022</v>
      </c>
      <c r="BE84" s="1">
        <f t="shared" si="55"/>
        <v>13.213320136590777</v>
      </c>
      <c r="BF84" s="1">
        <f t="shared" si="55"/>
        <v>13.213565687838368</v>
      </c>
      <c r="BG84" s="1">
        <f t="shared" si="55"/>
        <v>13.212771627080389</v>
      </c>
      <c r="BH84" s="1">
        <f t="shared" si="53"/>
        <v>13.215341175747346</v>
      </c>
      <c r="BI84" s="1">
        <f t="shared" si="53"/>
        <v>13.207044140312354</v>
      </c>
      <c r="BJ84" s="1">
        <f t="shared" si="53"/>
        <v>13.234026646951193</v>
      </c>
      <c r="BK84" s="1">
        <f t="shared" si="53"/>
        <v>13.14815477213484</v>
      </c>
      <c r="BL84" s="1">
        <f t="shared" si="49"/>
        <v>13.446965991748499</v>
      </c>
    </row>
    <row r="85" spans="1:64" x14ac:dyDescent="0.2">
      <c r="A85" s="5" t="s">
        <v>99</v>
      </c>
      <c r="B85" s="6" t="s">
        <v>97</v>
      </c>
      <c r="C85" s="7">
        <v>19363.687000000002</v>
      </c>
      <c r="D85" s="9"/>
      <c r="E85" s="4">
        <f t="shared" ref="E85:E148" si="57">+(C85-C$7)/C$8</f>
        <v>-12518.098368975632</v>
      </c>
      <c r="F85" s="4">
        <f t="shared" ref="F85:F148" si="58">ROUND(2*E85,0)/2</f>
        <v>-12518</v>
      </c>
      <c r="G85" s="4">
        <f t="shared" si="50"/>
        <v>-0.27236340000308701</v>
      </c>
      <c r="H85" s="4">
        <f t="shared" si="51"/>
        <v>-0.27236340000308701</v>
      </c>
      <c r="I85" s="4"/>
      <c r="J85" s="4"/>
      <c r="K85" s="4"/>
      <c r="M85" s="4"/>
      <c r="N85" s="4"/>
      <c r="O85" s="4"/>
      <c r="P85" s="4"/>
      <c r="Q85" s="66">
        <f t="shared" ref="Q85:Q148" si="59">+C85-15018.5</f>
        <v>4345.1870000000017</v>
      </c>
      <c r="S85" s="2">
        <f t="shared" si="52"/>
        <v>0.5</v>
      </c>
      <c r="Z85" s="1">
        <f t="shared" ref="Z85:Z148" si="60">F85</f>
        <v>-12518</v>
      </c>
      <c r="AA85" s="1">
        <f t="shared" ref="AA85:AA148" si="61">AB$3+AB$4*Z85+AB$5*Z85^2+AH85</f>
        <v>-6.8503603130706178E-2</v>
      </c>
      <c r="AB85" s="1">
        <f t="shared" ref="AB85:AB148" si="62">IF(S85&lt;&gt;0,G85-AH85,-9999)</f>
        <v>-0.30155829197059142</v>
      </c>
      <c r="AC85" s="1">
        <f t="shared" ref="AC85:AC148" si="63">+G85-P85</f>
        <v>-0.27236340000308701</v>
      </c>
      <c r="AD85" s="1">
        <f t="shared" ref="AD85:AD148" si="64">IF(S85&lt;&gt;0,G85-AA85,-9999)</f>
        <v>-0.20385979687238082</v>
      </c>
      <c r="AE85" s="1">
        <f t="shared" ref="AE85:AE148" si="65">+(G85-AA85)^2*S85</f>
        <v>2.0779408390424185E-2</v>
      </c>
      <c r="AF85" s="1">
        <f t="shared" ref="AF85:AF148" si="66">IF(S85&lt;&gt;0,G85-P85,-9999)</f>
        <v>-0.27236340000308701</v>
      </c>
      <c r="AG85" s="2"/>
      <c r="AH85" s="1">
        <f t="shared" ref="AH85:AH148" si="67">$AB$6*($AB$11/AI85*AJ85+$AB$12)</f>
        <v>2.9194891967504421E-2</v>
      </c>
      <c r="AI85" s="1">
        <f t="shared" ref="AI85:AI148" si="68">1+$AB$7*COS(AL85)</f>
        <v>1.2365489603807136</v>
      </c>
      <c r="AJ85" s="1">
        <f t="shared" ref="AJ85:AJ148" si="69">SIN(AL85+RADIANS($AB$9))</f>
        <v>0.39942104067584894</v>
      </c>
      <c r="AK85" s="1">
        <f t="shared" ref="AK85:AK148" si="70">$AB$7*SIN(AL85)</f>
        <v>-0.30692639982261882</v>
      </c>
      <c r="AL85" s="1">
        <f t="shared" ref="AL85:AL148" si="71">2*ATAN(AM85)</f>
        <v>2.2274159487477685</v>
      </c>
      <c r="AM85" s="1">
        <f t="shared" ref="AM85:AM148" si="72">SQRT((1+$AB$7)/(1-$AB$7))*TAN(AN85/2)</f>
        <v>2.0332327234197143</v>
      </c>
      <c r="AN85" s="1">
        <f t="shared" si="56"/>
        <v>2.5099214812658754</v>
      </c>
      <c r="AO85" s="1">
        <f t="shared" si="56"/>
        <v>2.5100859383414971</v>
      </c>
      <c r="AP85" s="1">
        <f t="shared" si="56"/>
        <v>2.5106116465963964</v>
      </c>
      <c r="AQ85" s="1">
        <f t="shared" si="56"/>
        <v>2.5122907888258834</v>
      </c>
      <c r="AR85" s="1">
        <f t="shared" si="56"/>
        <v>2.5176403921654957</v>
      </c>
      <c r="AS85" s="1">
        <f t="shared" si="56"/>
        <v>2.5345487727042375</v>
      </c>
      <c r="AT85" s="1">
        <f t="shared" si="56"/>
        <v>2.5867519760002544</v>
      </c>
      <c r="AU85" s="1">
        <f t="shared" ref="AU85:AU148" si="73">RADIANS($AB$9)+$AB$18*(F85-AB$15)</f>
        <v>2.7386888509060578</v>
      </c>
      <c r="AW85" s="1">
        <v>2600</v>
      </c>
      <c r="AX85" s="1">
        <f t="shared" si="42"/>
        <v>-0.19418135821878546</v>
      </c>
      <c r="AY85" s="1">
        <f t="shared" si="43"/>
        <v>-0.15563560792181524</v>
      </c>
      <c r="AZ85" s="1">
        <f t="shared" si="44"/>
        <v>-3.8545750296970202E-2</v>
      </c>
      <c r="BA85" s="1">
        <f t="shared" si="45"/>
        <v>0.66317711642341237</v>
      </c>
      <c r="BB85" s="1">
        <f t="shared" si="46"/>
        <v>-0.96338148038095517</v>
      </c>
      <c r="BC85" s="1">
        <f t="shared" si="47"/>
        <v>0.51719051053621923</v>
      </c>
      <c r="BD85" s="1">
        <f t="shared" si="48"/>
        <v>0.26451794766941267</v>
      </c>
      <c r="BE85" s="1">
        <f t="shared" si="55"/>
        <v>13.324150271971732</v>
      </c>
      <c r="BF85" s="1">
        <f t="shared" si="55"/>
        <v>13.324300025751199</v>
      </c>
      <c r="BG85" s="1">
        <f t="shared" si="55"/>
        <v>13.323768040252018</v>
      </c>
      <c r="BH85" s="1">
        <f t="shared" si="53"/>
        <v>13.325659082493571</v>
      </c>
      <c r="BI85" s="1">
        <f t="shared" si="53"/>
        <v>13.31895228521411</v>
      </c>
      <c r="BJ85" s="1">
        <f t="shared" si="53"/>
        <v>13.342935434519797</v>
      </c>
      <c r="BK85" s="1">
        <f t="shared" si="53"/>
        <v>13.259492442012791</v>
      </c>
      <c r="BL85" s="1">
        <f t="shared" si="49"/>
        <v>13.590527824981404</v>
      </c>
    </row>
    <row r="86" spans="1:64" x14ac:dyDescent="0.2">
      <c r="A86" s="5" t="s">
        <v>96</v>
      </c>
      <c r="B86" s="6" t="s">
        <v>97</v>
      </c>
      <c r="C86" s="7">
        <v>19385.845000000001</v>
      </c>
      <c r="D86" s="9"/>
      <c r="E86" s="4">
        <f t="shared" si="57"/>
        <v>-12510.095605895087</v>
      </c>
      <c r="F86" s="4">
        <f t="shared" si="58"/>
        <v>-12510</v>
      </c>
      <c r="G86" s="4">
        <f t="shared" si="50"/>
        <v>-0.26471300000412157</v>
      </c>
      <c r="H86" s="4">
        <f t="shared" si="51"/>
        <v>-0.26471300000412157</v>
      </c>
      <c r="I86" s="4"/>
      <c r="J86" s="4"/>
      <c r="K86" s="4"/>
      <c r="M86" s="4"/>
      <c r="N86" s="4"/>
      <c r="O86" s="4"/>
      <c r="P86" s="4"/>
      <c r="Q86" s="66">
        <f t="shared" si="59"/>
        <v>4367.3450000000012</v>
      </c>
      <c r="S86" s="2">
        <f t="shared" si="52"/>
        <v>0.5</v>
      </c>
      <c r="Z86" s="1">
        <f t="shared" si="60"/>
        <v>-12510</v>
      </c>
      <c r="AA86" s="1">
        <f t="shared" si="61"/>
        <v>-6.7865743114625635E-2</v>
      </c>
      <c r="AB86" s="1">
        <f t="shared" si="62"/>
        <v>-0.29419003414936212</v>
      </c>
      <c r="AC86" s="1">
        <f t="shared" si="63"/>
        <v>-0.26471300000412157</v>
      </c>
      <c r="AD86" s="1">
        <f t="shared" si="64"/>
        <v>-0.19684725688949595</v>
      </c>
      <c r="AE86" s="1">
        <f t="shared" si="65"/>
        <v>1.9374421272459606E-2</v>
      </c>
      <c r="AF86" s="1">
        <f t="shared" si="66"/>
        <v>-0.26471300000412157</v>
      </c>
      <c r="AG86" s="2"/>
      <c r="AH86" s="1">
        <f t="shared" si="67"/>
        <v>2.9477034145240541E-2</v>
      </c>
      <c r="AI86" s="1">
        <f t="shared" si="68"/>
        <v>1.2399842315447189</v>
      </c>
      <c r="AJ86" s="1">
        <f t="shared" si="69"/>
        <v>0.40970136037929417</v>
      </c>
      <c r="AK86" s="1">
        <f t="shared" si="70"/>
        <v>-0.30424791564637083</v>
      </c>
      <c r="AL86" s="1">
        <f t="shared" si="71"/>
        <v>2.2386573733326087</v>
      </c>
      <c r="AM86" s="1">
        <f t="shared" si="72"/>
        <v>2.0624235654389489</v>
      </c>
      <c r="AN86" s="1">
        <f t="shared" si="56"/>
        <v>2.5182905160814792</v>
      </c>
      <c r="AO86" s="1">
        <f t="shared" si="56"/>
        <v>2.5184581584420789</v>
      </c>
      <c r="AP86" s="1">
        <f t="shared" si="56"/>
        <v>2.5189908062911033</v>
      </c>
      <c r="AQ86" s="1">
        <f t="shared" si="56"/>
        <v>2.5206818320549034</v>
      </c>
      <c r="AR86" s="1">
        <f t="shared" si="56"/>
        <v>2.5260369425081115</v>
      </c>
      <c r="AS86" s="1">
        <f t="shared" si="56"/>
        <v>2.5428638905719634</v>
      </c>
      <c r="AT86" s="1">
        <f t="shared" si="56"/>
        <v>2.5945439912744948</v>
      </c>
      <c r="AU86" s="1">
        <f t="shared" si="73"/>
        <v>2.7444313242353742</v>
      </c>
      <c r="AW86" s="1">
        <v>2800</v>
      </c>
      <c r="AX86" s="1">
        <f t="shared" si="42"/>
        <v>-0.20193272361730219</v>
      </c>
      <c r="AY86" s="1">
        <f t="shared" si="43"/>
        <v>-0.16619445323373522</v>
      </c>
      <c r="AZ86" s="1">
        <f t="shared" si="44"/>
        <v>-3.5738270383566965E-2</v>
      </c>
      <c r="BA86" s="1">
        <f t="shared" si="45"/>
        <v>0.68013797344572768</v>
      </c>
      <c r="BB86" s="1">
        <f t="shared" si="46"/>
        <v>-0.93796698429767011</v>
      </c>
      <c r="BC86" s="1">
        <f t="shared" si="47"/>
        <v>0.59981118621956886</v>
      </c>
      <c r="BD86" s="1">
        <f t="shared" si="48"/>
        <v>0.30923281204691278</v>
      </c>
      <c r="BE86" s="1">
        <f t="shared" si="55"/>
        <v>13.43758697441651</v>
      </c>
      <c r="BF86" s="1">
        <f t="shared" si="55"/>
        <v>13.437661403098316</v>
      </c>
      <c r="BG86" s="1">
        <f t="shared" si="55"/>
        <v>13.437363132948747</v>
      </c>
      <c r="BH86" s="1">
        <f t="shared" si="53"/>
        <v>13.438559077307955</v>
      </c>
      <c r="BI86" s="1">
        <f t="shared" si="53"/>
        <v>13.433774016707677</v>
      </c>
      <c r="BJ86" s="1">
        <f t="shared" si="53"/>
        <v>13.453086387042333</v>
      </c>
      <c r="BK86" s="1">
        <f t="shared" si="53"/>
        <v>13.37764104128525</v>
      </c>
      <c r="BL86" s="1">
        <f t="shared" si="49"/>
        <v>13.734089658214312</v>
      </c>
    </row>
    <row r="87" spans="1:64" x14ac:dyDescent="0.2">
      <c r="A87" s="5" t="s">
        <v>99</v>
      </c>
      <c r="B87" s="6" t="s">
        <v>97</v>
      </c>
      <c r="C87" s="7">
        <v>19391.386999999999</v>
      </c>
      <c r="D87" s="9"/>
      <c r="E87" s="4">
        <f t="shared" si="57"/>
        <v>-12508.094012204669</v>
      </c>
      <c r="F87" s="4">
        <f t="shared" si="58"/>
        <v>-12508</v>
      </c>
      <c r="G87" s="4">
        <f t="shared" si="50"/>
        <v>-0.26030040000114241</v>
      </c>
      <c r="H87" s="4">
        <f t="shared" si="51"/>
        <v>-0.26030040000114241</v>
      </c>
      <c r="I87" s="4"/>
      <c r="J87" s="4"/>
      <c r="K87" s="4"/>
      <c r="M87" s="4"/>
      <c r="N87" s="4"/>
      <c r="O87" s="4"/>
      <c r="P87" s="4"/>
      <c r="Q87" s="66">
        <f t="shared" si="59"/>
        <v>4372.8869999999988</v>
      </c>
      <c r="S87" s="2">
        <f t="shared" si="52"/>
        <v>0.5</v>
      </c>
      <c r="Z87" s="1">
        <f t="shared" si="60"/>
        <v>-12508</v>
      </c>
      <c r="AA87" s="1">
        <f t="shared" si="61"/>
        <v>-6.7706542402457118E-2</v>
      </c>
      <c r="AB87" s="1">
        <f t="shared" si="62"/>
        <v>-0.28984776932624035</v>
      </c>
      <c r="AC87" s="1">
        <f t="shared" si="63"/>
        <v>-0.26030040000114241</v>
      </c>
      <c r="AD87" s="1">
        <f t="shared" si="64"/>
        <v>-0.1925938575986853</v>
      </c>
      <c r="AE87" s="1">
        <f t="shared" si="65"/>
        <v>1.8546196992371335E-2</v>
      </c>
      <c r="AF87" s="1">
        <f t="shared" si="66"/>
        <v>-0.26030040000114241</v>
      </c>
      <c r="AG87" s="2"/>
      <c r="AH87" s="1">
        <f t="shared" si="67"/>
        <v>2.9547369325097921E-2</v>
      </c>
      <c r="AI87" s="1">
        <f t="shared" si="68"/>
        <v>1.2408412849766928</v>
      </c>
      <c r="AJ87" s="1">
        <f t="shared" si="69"/>
        <v>0.41227227654164383</v>
      </c>
      <c r="AK87" s="1">
        <f t="shared" si="70"/>
        <v>-0.30356992772019742</v>
      </c>
      <c r="AL87" s="1">
        <f t="shared" si="71"/>
        <v>2.2414774710751102</v>
      </c>
      <c r="AM87" s="1">
        <f t="shared" si="72"/>
        <v>2.0698529960315457</v>
      </c>
      <c r="AN87" s="1">
        <f t="shared" si="56"/>
        <v>2.5203863973679694</v>
      </c>
      <c r="AO87" s="1">
        <f t="shared" si="56"/>
        <v>2.5205548265199971</v>
      </c>
      <c r="AP87" s="1">
        <f t="shared" si="56"/>
        <v>2.5210891703985108</v>
      </c>
      <c r="AQ87" s="1">
        <f t="shared" si="56"/>
        <v>2.5227830357358898</v>
      </c>
      <c r="AR87" s="1">
        <f t="shared" si="56"/>
        <v>2.528139143889399</v>
      </c>
      <c r="AS87" s="1">
        <f t="shared" si="56"/>
        <v>2.5449448451476377</v>
      </c>
      <c r="AT87" s="1">
        <f t="shared" si="56"/>
        <v>2.5964927700290716</v>
      </c>
      <c r="AU87" s="1">
        <f t="shared" si="73"/>
        <v>2.7458669425677034</v>
      </c>
      <c r="AW87" s="1">
        <v>3000</v>
      </c>
      <c r="AX87" s="1">
        <f t="shared" si="42"/>
        <v>-0.20938413365258282</v>
      </c>
      <c r="AY87" s="1">
        <f t="shared" si="43"/>
        <v>-0.17700900764609601</v>
      </c>
      <c r="AZ87" s="1">
        <f t="shared" si="44"/>
        <v>-3.2375126006486808E-2</v>
      </c>
      <c r="BA87" s="1">
        <f t="shared" si="45"/>
        <v>0.70041614469185576</v>
      </c>
      <c r="BB87" s="1">
        <f t="shared" si="46"/>
        <v>-0.90418480106858001</v>
      </c>
      <c r="BC87" s="1">
        <f t="shared" si="47"/>
        <v>0.68706336132167001</v>
      </c>
      <c r="BD87" s="1">
        <f t="shared" si="48"/>
        <v>0.35771546405205784</v>
      </c>
      <c r="BE87" s="1">
        <f t="shared" si="55"/>
        <v>13.554154237287644</v>
      </c>
      <c r="BF87" s="1">
        <f t="shared" si="55"/>
        <v>13.554182445581105</v>
      </c>
      <c r="BG87" s="1">
        <f t="shared" si="55"/>
        <v>13.554050229032661</v>
      </c>
      <c r="BH87" s="1">
        <f t="shared" si="53"/>
        <v>13.554670177297741</v>
      </c>
      <c r="BI87" s="1">
        <f t="shared" si="53"/>
        <v>13.551768330603377</v>
      </c>
      <c r="BJ87" s="1">
        <f t="shared" si="53"/>
        <v>13.565463401861946</v>
      </c>
      <c r="BK87" s="1">
        <f t="shared" si="53"/>
        <v>13.503123437751531</v>
      </c>
      <c r="BL87" s="1">
        <f t="shared" si="49"/>
        <v>13.877651491447217</v>
      </c>
    </row>
    <row r="88" spans="1:64" x14ac:dyDescent="0.2">
      <c r="A88" s="5" t="s">
        <v>107</v>
      </c>
      <c r="B88" s="6" t="s">
        <v>97</v>
      </c>
      <c r="C88" s="7">
        <v>19665.501</v>
      </c>
      <c r="D88" s="9"/>
      <c r="E88" s="4">
        <f t="shared" si="57"/>
        <v>-12409.092775673394</v>
      </c>
      <c r="F88" s="4">
        <f t="shared" si="58"/>
        <v>-12409</v>
      </c>
      <c r="G88" s="4">
        <f t="shared" si="50"/>
        <v>-0.25687670000115759</v>
      </c>
      <c r="H88" s="4">
        <f t="shared" si="51"/>
        <v>-0.25687670000115759</v>
      </c>
      <c r="I88" s="4"/>
      <c r="J88" s="4"/>
      <c r="K88" s="4"/>
      <c r="M88" s="4"/>
      <c r="N88" s="4"/>
      <c r="O88" s="4"/>
      <c r="P88" s="4"/>
      <c r="Q88" s="66">
        <f t="shared" si="59"/>
        <v>4647.0010000000002</v>
      </c>
      <c r="S88" s="2">
        <f t="shared" si="52"/>
        <v>0.5</v>
      </c>
      <c r="Z88" s="1">
        <f t="shared" si="60"/>
        <v>-12409</v>
      </c>
      <c r="AA88" s="1">
        <f t="shared" si="61"/>
        <v>-5.9972680033904407E-2</v>
      </c>
      <c r="AB88" s="1">
        <f t="shared" si="62"/>
        <v>-0.28979104828660374</v>
      </c>
      <c r="AC88" s="1">
        <f t="shared" si="63"/>
        <v>-0.25687670000115759</v>
      </c>
      <c r="AD88" s="1">
        <f t="shared" si="64"/>
        <v>-0.19690401996725318</v>
      </c>
      <c r="AE88" s="1">
        <f t="shared" si="65"/>
        <v>1.9385596539632219E-2</v>
      </c>
      <c r="AF88" s="1">
        <f t="shared" si="66"/>
        <v>-0.25687670000115759</v>
      </c>
      <c r="AG88" s="2"/>
      <c r="AH88" s="1">
        <f t="shared" si="67"/>
        <v>3.2914348285446177E-2</v>
      </c>
      <c r="AI88" s="1">
        <f t="shared" si="68"/>
        <v>1.2820255670375258</v>
      </c>
      <c r="AJ88" s="1">
        <f t="shared" si="69"/>
        <v>0.53910586038897923</v>
      </c>
      <c r="AK88" s="1">
        <f t="shared" si="70"/>
        <v>-0.26574575274580114</v>
      </c>
      <c r="AL88" s="1">
        <f t="shared" si="71"/>
        <v>2.3859058368985262</v>
      </c>
      <c r="AM88" s="1">
        <f t="shared" si="72"/>
        <v>2.5194359629070018</v>
      </c>
      <c r="AN88" s="1">
        <f t="shared" si="56"/>
        <v>2.6259073721443453</v>
      </c>
      <c r="AO88" s="1">
        <f t="shared" si="56"/>
        <v>2.6261076742965526</v>
      </c>
      <c r="AP88" s="1">
        <f t="shared" si="56"/>
        <v>2.626701679805044</v>
      </c>
      <c r="AQ88" s="1">
        <f t="shared" si="56"/>
        <v>2.6284620593456216</v>
      </c>
      <c r="AR88" s="1">
        <f t="shared" si="56"/>
        <v>2.6336688703746227</v>
      </c>
      <c r="AS88" s="1">
        <f t="shared" si="56"/>
        <v>2.6489824046901935</v>
      </c>
      <c r="AT88" s="1">
        <f t="shared" si="56"/>
        <v>2.6933205747192539</v>
      </c>
      <c r="AU88" s="1">
        <f t="shared" si="73"/>
        <v>2.8169300500179917</v>
      </c>
      <c r="AW88" s="1">
        <v>3200</v>
      </c>
      <c r="AX88" s="1">
        <f t="shared" si="42"/>
        <v>-0.21652331628923288</v>
      </c>
      <c r="AY88" s="1">
        <f t="shared" si="43"/>
        <v>-0.18807927115889764</v>
      </c>
      <c r="AZ88" s="1">
        <f t="shared" si="44"/>
        <v>-2.8444045130335237E-2</v>
      </c>
      <c r="BA88" s="1">
        <f t="shared" si="45"/>
        <v>0.72451905981018205</v>
      </c>
      <c r="BB88" s="1">
        <f t="shared" si="46"/>
        <v>-0.86064134971250017</v>
      </c>
      <c r="BC88" s="1">
        <f t="shared" si="47"/>
        <v>0.78000288152966812</v>
      </c>
      <c r="BD88" s="1">
        <f t="shared" si="48"/>
        <v>0.41105659935852246</v>
      </c>
      <c r="BE88" s="1">
        <f t="shared" si="55"/>
        <v>13.674455955560537</v>
      </c>
      <c r="BF88" s="1">
        <f t="shared" si="55"/>
        <v>13.674463104522642</v>
      </c>
      <c r="BG88" s="1">
        <f t="shared" si="55"/>
        <v>13.674421775539988</v>
      </c>
      <c r="BH88" s="1">
        <f t="shared" si="53"/>
        <v>13.674660750546181</v>
      </c>
      <c r="BI88" s="1">
        <f t="shared" si="53"/>
        <v>13.673280513361147</v>
      </c>
      <c r="BJ88" s="1">
        <f t="shared" si="53"/>
        <v>13.681305739856811</v>
      </c>
      <c r="BK88" s="1">
        <f t="shared" si="53"/>
        <v>13.636311609072171</v>
      </c>
      <c r="BL88" s="1">
        <f t="shared" si="49"/>
        <v>14.021213324680122</v>
      </c>
    </row>
    <row r="89" spans="1:64" x14ac:dyDescent="0.2">
      <c r="A89" s="5" t="s">
        <v>106</v>
      </c>
      <c r="B89" s="6" t="s">
        <v>97</v>
      </c>
      <c r="C89" s="7">
        <v>19773.490000000002</v>
      </c>
      <c r="D89" s="9"/>
      <c r="E89" s="4">
        <f t="shared" si="57"/>
        <v>-12370.090592159324</v>
      </c>
      <c r="F89" s="4">
        <f t="shared" si="58"/>
        <v>-12370</v>
      </c>
      <c r="G89" s="4">
        <f t="shared" si="50"/>
        <v>-0.25083100000119884</v>
      </c>
      <c r="H89" s="4">
        <f t="shared" si="51"/>
        <v>-0.25083100000119884</v>
      </c>
      <c r="I89" s="4"/>
      <c r="J89" s="4"/>
      <c r="K89" s="4"/>
      <c r="M89" s="4"/>
      <c r="N89" s="4"/>
      <c r="O89" s="4"/>
      <c r="P89" s="4"/>
      <c r="Q89" s="66">
        <f t="shared" si="59"/>
        <v>4754.9900000000016</v>
      </c>
      <c r="S89" s="2">
        <f t="shared" si="52"/>
        <v>0.5</v>
      </c>
      <c r="Z89" s="1">
        <f t="shared" si="60"/>
        <v>-12370</v>
      </c>
      <c r="AA89" s="1">
        <f t="shared" si="61"/>
        <v>-5.7015222253530576E-2</v>
      </c>
      <c r="AB89" s="1">
        <f t="shared" si="62"/>
        <v>-0.28499972149351893</v>
      </c>
      <c r="AC89" s="1">
        <f t="shared" si="63"/>
        <v>-0.25083100000119884</v>
      </c>
      <c r="AD89" s="1">
        <f t="shared" si="64"/>
        <v>-0.19381577774766828</v>
      </c>
      <c r="AE89" s="1">
        <f t="shared" si="65"/>
        <v>1.8782277851966775E-2</v>
      </c>
      <c r="AF89" s="1">
        <f t="shared" si="66"/>
        <v>-0.25083100000119884</v>
      </c>
      <c r="AG89" s="2"/>
      <c r="AH89" s="1">
        <f t="shared" si="67"/>
        <v>3.4168721492320073E-2</v>
      </c>
      <c r="AI89" s="1">
        <f t="shared" si="68"/>
        <v>1.2973158589851199</v>
      </c>
      <c r="AJ89" s="1">
        <f t="shared" si="69"/>
        <v>0.5881925681897695</v>
      </c>
      <c r="AK89" s="1">
        <f t="shared" si="70"/>
        <v>-0.24852063407534339</v>
      </c>
      <c r="AL89" s="1">
        <f t="shared" si="71"/>
        <v>2.4453528050728743</v>
      </c>
      <c r="AM89" s="1">
        <f t="shared" si="72"/>
        <v>2.7555848670398224</v>
      </c>
      <c r="AN89" s="1">
        <f t="shared" si="56"/>
        <v>2.6683982796491721</v>
      </c>
      <c r="AO89" s="1">
        <f t="shared" si="56"/>
        <v>2.6686057382593349</v>
      </c>
      <c r="AP89" s="1">
        <f t="shared" si="56"/>
        <v>2.6692070441087887</v>
      </c>
      <c r="AQ89" s="1">
        <f t="shared" si="56"/>
        <v>2.6709488495482905</v>
      </c>
      <c r="AR89" s="1">
        <f t="shared" si="56"/>
        <v>2.675985674836781</v>
      </c>
      <c r="AS89" s="1">
        <f t="shared" si="56"/>
        <v>2.6904800343085298</v>
      </c>
      <c r="AT89" s="1">
        <f t="shared" si="56"/>
        <v>2.7316435040438485</v>
      </c>
      <c r="AU89" s="1">
        <f t="shared" si="73"/>
        <v>2.8449246074984078</v>
      </c>
      <c r="AW89" s="1">
        <v>3400</v>
      </c>
      <c r="AX89" s="1">
        <f t="shared" si="42"/>
        <v>-0.22333989796320408</v>
      </c>
      <c r="AY89" s="1">
        <f t="shared" si="43"/>
        <v>-0.19940524377214014</v>
      </c>
      <c r="AZ89" s="1">
        <f t="shared" si="44"/>
        <v>-2.3934654191063928E-2</v>
      </c>
      <c r="BA89" s="1">
        <f t="shared" si="45"/>
        <v>0.75307972353646413</v>
      </c>
      <c r="BB89" s="1">
        <f t="shared" si="46"/>
        <v>-0.80555027737832963</v>
      </c>
      <c r="BC89" s="1">
        <f t="shared" si="47"/>
        <v>0.87992713406650558</v>
      </c>
      <c r="BD89" s="1">
        <f t="shared" si="48"/>
        <v>0.47073602027897665</v>
      </c>
      <c r="BE89" s="1">
        <f t="shared" si="55"/>
        <v>13.799192928432873</v>
      </c>
      <c r="BF89" s="1">
        <f t="shared" si="55"/>
        <v>13.799193812253746</v>
      </c>
      <c r="BG89" s="1">
        <f t="shared" si="55"/>
        <v>13.799186933631271</v>
      </c>
      <c r="BH89" s="1">
        <f t="shared" si="53"/>
        <v>13.799240472294597</v>
      </c>
      <c r="BI89" s="1">
        <f t="shared" si="53"/>
        <v>13.798823977693022</v>
      </c>
      <c r="BJ89" s="1">
        <f t="shared" si="53"/>
        <v>13.802077150442024</v>
      </c>
      <c r="BK89" s="1">
        <f t="shared" si="53"/>
        <v>13.777418989467444</v>
      </c>
      <c r="BL89" s="1">
        <f t="shared" si="49"/>
        <v>14.164775157913027</v>
      </c>
    </row>
    <row r="90" spans="1:64" x14ac:dyDescent="0.2">
      <c r="A90" s="5" t="s">
        <v>100</v>
      </c>
      <c r="B90" s="6" t="s">
        <v>97</v>
      </c>
      <c r="C90" s="7">
        <v>19820.564999999999</v>
      </c>
      <c r="D90" s="9"/>
      <c r="E90" s="4">
        <f t="shared" si="57"/>
        <v>-12353.088603170401</v>
      </c>
      <c r="F90" s="4">
        <f t="shared" si="58"/>
        <v>-12353</v>
      </c>
      <c r="G90" s="4">
        <f t="shared" si="50"/>
        <v>-0.24532390000604209</v>
      </c>
      <c r="H90" s="4">
        <f t="shared" si="51"/>
        <v>-0.24532390000604209</v>
      </c>
      <c r="I90" s="4"/>
      <c r="J90" s="4"/>
      <c r="K90" s="4"/>
      <c r="M90" s="4"/>
      <c r="N90" s="4"/>
      <c r="O90" s="4"/>
      <c r="P90" s="4"/>
      <c r="Q90" s="66">
        <f t="shared" si="59"/>
        <v>4802.0649999999987</v>
      </c>
      <c r="S90" s="2">
        <f t="shared" si="52"/>
        <v>0.5</v>
      </c>
      <c r="Z90" s="1">
        <f t="shared" si="60"/>
        <v>-12353</v>
      </c>
      <c r="AA90" s="1">
        <f t="shared" si="61"/>
        <v>-5.5743931919027073E-2</v>
      </c>
      <c r="AB90" s="1">
        <f t="shared" si="62"/>
        <v>-0.28002458457245594</v>
      </c>
      <c r="AC90" s="1">
        <f t="shared" si="63"/>
        <v>-0.24532390000604209</v>
      </c>
      <c r="AD90" s="1">
        <f t="shared" si="64"/>
        <v>-0.18957996808701502</v>
      </c>
      <c r="AE90" s="1">
        <f t="shared" si="65"/>
        <v>1.7970282149936817E-2</v>
      </c>
      <c r="AF90" s="1">
        <f t="shared" si="66"/>
        <v>-0.24532390000604209</v>
      </c>
      <c r="AG90" s="2"/>
      <c r="AH90" s="1">
        <f t="shared" si="67"/>
        <v>3.4700684566413814E-2</v>
      </c>
      <c r="AI90" s="1">
        <f t="shared" si="68"/>
        <v>1.3037600152952138</v>
      </c>
      <c r="AJ90" s="1">
        <f t="shared" si="69"/>
        <v>0.60929441362745362</v>
      </c>
      <c r="AK90" s="1">
        <f t="shared" si="70"/>
        <v>-0.24060149349728061</v>
      </c>
      <c r="AL90" s="1">
        <f t="shared" si="71"/>
        <v>2.471701167286136</v>
      </c>
      <c r="AM90" s="1">
        <f t="shared" si="72"/>
        <v>2.8730655187020462</v>
      </c>
      <c r="AN90" s="1">
        <f t="shared" si="56"/>
        <v>2.6870747354364739</v>
      </c>
      <c r="AO90" s="1">
        <f t="shared" si="56"/>
        <v>2.6872840624241805</v>
      </c>
      <c r="AP90" s="1">
        <f t="shared" si="56"/>
        <v>2.6878851478037782</v>
      </c>
      <c r="AQ90" s="1">
        <f t="shared" si="56"/>
        <v>2.6896101951403319</v>
      </c>
      <c r="AR90" s="1">
        <f t="shared" si="56"/>
        <v>2.6945529007457449</v>
      </c>
      <c r="AS90" s="1">
        <f t="shared" si="56"/>
        <v>2.7086510154028596</v>
      </c>
      <c r="AT90" s="1">
        <f t="shared" si="56"/>
        <v>2.7483766309157986</v>
      </c>
      <c r="AU90" s="1">
        <f t="shared" si="73"/>
        <v>2.857127363323205</v>
      </c>
      <c r="AW90" s="1">
        <v>3600</v>
      </c>
      <c r="AX90" s="1">
        <f t="shared" si="42"/>
        <v>-0.22982760537974614</v>
      </c>
      <c r="AY90" s="1">
        <f t="shared" si="43"/>
        <v>-0.21098692548582343</v>
      </c>
      <c r="AZ90" s="1">
        <f t="shared" si="44"/>
        <v>-1.8840679893922706E-2</v>
      </c>
      <c r="BA90" s="1">
        <f t="shared" si="45"/>
        <v>0.78687913666270159</v>
      </c>
      <c r="BB90" s="1">
        <f t="shared" si="46"/>
        <v>-0.7366337878353767</v>
      </c>
      <c r="BC90" s="1">
        <f t="shared" si="47"/>
        <v>0.98845139589231212</v>
      </c>
      <c r="BD90" s="1">
        <f t="shared" si="48"/>
        <v>0.53882836225231456</v>
      </c>
      <c r="BE90" s="1">
        <f t="shared" si="55"/>
        <v>13.929184084174624</v>
      </c>
      <c r="BF90" s="1">
        <f t="shared" si="55"/>
        <v>13.929184093752077</v>
      </c>
      <c r="BG90" s="1">
        <f t="shared" si="55"/>
        <v>13.929183974055434</v>
      </c>
      <c r="BH90" s="1">
        <f t="shared" si="53"/>
        <v>13.929185469999315</v>
      </c>
      <c r="BI90" s="1">
        <f t="shared" si="53"/>
        <v>13.929166774764205</v>
      </c>
      <c r="BJ90" s="1">
        <f t="shared" si="53"/>
        <v>13.929400533529591</v>
      </c>
      <c r="BK90" s="1">
        <f t="shared" si="53"/>
        <v>13.926496078387983</v>
      </c>
      <c r="BL90" s="1">
        <f t="shared" si="49"/>
        <v>14.308336991145936</v>
      </c>
    </row>
    <row r="91" spans="1:64" x14ac:dyDescent="0.2">
      <c r="A91" s="5" t="s">
        <v>96</v>
      </c>
      <c r="B91" s="6" t="s">
        <v>97</v>
      </c>
      <c r="C91" s="7">
        <v>20493.396000000001</v>
      </c>
      <c r="D91" s="9"/>
      <c r="E91" s="4">
        <f t="shared" si="57"/>
        <v>-12110.083499539891</v>
      </c>
      <c r="F91" s="4">
        <f t="shared" si="58"/>
        <v>-12110</v>
      </c>
      <c r="G91" s="4">
        <f t="shared" si="50"/>
        <v>-0.23119299999962095</v>
      </c>
      <c r="H91" s="4">
        <f t="shared" si="51"/>
        <v>-0.23119299999962095</v>
      </c>
      <c r="I91" s="4"/>
      <c r="J91" s="4"/>
      <c r="K91" s="4"/>
      <c r="M91" s="4"/>
      <c r="N91" s="4"/>
      <c r="O91" s="4"/>
      <c r="P91" s="4"/>
      <c r="Q91" s="66">
        <f t="shared" si="59"/>
        <v>5474.8960000000006</v>
      </c>
      <c r="S91" s="2">
        <f t="shared" si="52"/>
        <v>0.5</v>
      </c>
      <c r="Z91" s="1">
        <f t="shared" si="60"/>
        <v>-12110</v>
      </c>
      <c r="AA91" s="1">
        <f t="shared" si="61"/>
        <v>-3.9025063188511934E-2</v>
      </c>
      <c r="AB91" s="1">
        <f t="shared" si="62"/>
        <v>-0.27224646871864688</v>
      </c>
      <c r="AC91" s="1">
        <f t="shared" si="63"/>
        <v>-0.23119299999962095</v>
      </c>
      <c r="AD91" s="1">
        <f t="shared" si="64"/>
        <v>-0.19216793681110902</v>
      </c>
      <c r="AE91" s="1">
        <f t="shared" si="65"/>
        <v>1.8464257969119196E-2</v>
      </c>
      <c r="AF91" s="1">
        <f t="shared" si="66"/>
        <v>-0.23119299999962095</v>
      </c>
      <c r="AG91" s="2"/>
      <c r="AH91" s="1">
        <f t="shared" si="67"/>
        <v>4.1053468719025953E-2</v>
      </c>
      <c r="AI91" s="1">
        <f t="shared" si="68"/>
        <v>1.3736233701878446</v>
      </c>
      <c r="AJ91" s="1">
        <f t="shared" si="69"/>
        <v>0.87068787840588902</v>
      </c>
      <c r="AK91" s="1">
        <f t="shared" si="70"/>
        <v>-0.10278522663664875</v>
      </c>
      <c r="AL91" s="1">
        <f t="shared" si="71"/>
        <v>2.8731298990980143</v>
      </c>
      <c r="AM91" s="1">
        <f t="shared" si="72"/>
        <v>7.4050253573746279</v>
      </c>
      <c r="AN91" s="1">
        <f t="shared" ref="AN91:AT100" si="74">$AU91+$AB$7*SIN(AO91)</f>
        <v>2.9626241244999201</v>
      </c>
      <c r="AO91" s="1">
        <f t="shared" si="74"/>
        <v>2.9627565667317208</v>
      </c>
      <c r="AP91" s="1">
        <f t="shared" si="74"/>
        <v>2.9631038781587256</v>
      </c>
      <c r="AQ91" s="1">
        <f t="shared" si="74"/>
        <v>2.9640145510840559</v>
      </c>
      <c r="AR91" s="1">
        <f t="shared" si="74"/>
        <v>2.9664016895951857</v>
      </c>
      <c r="AS91" s="1">
        <f t="shared" si="74"/>
        <v>2.9726543264476493</v>
      </c>
      <c r="AT91" s="1">
        <f t="shared" si="74"/>
        <v>2.9890009713658205</v>
      </c>
      <c r="AU91" s="1">
        <f t="shared" si="73"/>
        <v>3.0315549907011858</v>
      </c>
      <c r="AW91" s="1">
        <v>3800</v>
      </c>
      <c r="AX91" s="1">
        <f t="shared" si="42"/>
        <v>-0.23598783408122498</v>
      </c>
      <c r="AY91" s="1">
        <f t="shared" si="43"/>
        <v>-0.22282431629994756</v>
      </c>
      <c r="AZ91" s="1">
        <f t="shared" si="44"/>
        <v>-1.3163517781277405E-2</v>
      </c>
      <c r="BA91" s="1">
        <f t="shared" si="45"/>
        <v>0.82686313370045383</v>
      </c>
      <c r="BB91" s="1">
        <f t="shared" si="46"/>
        <v>-0.65101441259014647</v>
      </c>
      <c r="BC91" s="1">
        <f t="shared" si="47"/>
        <v>1.1076106430674246</v>
      </c>
      <c r="BD91" s="1">
        <f t="shared" si="48"/>
        <v>0.61835321683681177</v>
      </c>
      <c r="BE91" s="1">
        <f t="shared" si="55"/>
        <v>14.065392678248315</v>
      </c>
      <c r="BF91" s="1">
        <f t="shared" si="55"/>
        <v>14.065392677978869</v>
      </c>
      <c r="BG91" s="1">
        <f t="shared" si="55"/>
        <v>14.065392687675089</v>
      </c>
      <c r="BH91" s="1">
        <f t="shared" si="53"/>
        <v>14.065392338751989</v>
      </c>
      <c r="BI91" s="1">
        <f t="shared" si="53"/>
        <v>14.065404895980361</v>
      </c>
      <c r="BJ91" s="1">
        <f t="shared" si="53"/>
        <v>14.064954352238461</v>
      </c>
      <c r="BK91" s="1">
        <f t="shared" si="53"/>
        <v>14.083429401507427</v>
      </c>
      <c r="BL91" s="1">
        <f t="shared" si="49"/>
        <v>14.451898824378841</v>
      </c>
    </row>
    <row r="92" spans="1:64" x14ac:dyDescent="0.2">
      <c r="A92" s="5" t="s">
        <v>108</v>
      </c>
      <c r="B92" s="6" t="s">
        <v>97</v>
      </c>
      <c r="C92" s="7">
        <v>20554.313999999998</v>
      </c>
      <c r="D92" s="9"/>
      <c r="E92" s="4">
        <f t="shared" si="57"/>
        <v>-12088.081860342287</v>
      </c>
      <c r="F92" s="4">
        <f t="shared" si="58"/>
        <v>-12088</v>
      </c>
      <c r="G92" s="4">
        <f t="shared" si="50"/>
        <v>-0.22665440000128001</v>
      </c>
      <c r="H92" s="4">
        <f t="shared" si="51"/>
        <v>-0.22665440000128001</v>
      </c>
      <c r="I92" s="4"/>
      <c r="J92" s="4"/>
      <c r="K92" s="4"/>
      <c r="M92" s="4"/>
      <c r="N92" s="4"/>
      <c r="O92" s="4"/>
      <c r="P92" s="4"/>
      <c r="Q92" s="66">
        <f t="shared" si="59"/>
        <v>5535.8139999999985</v>
      </c>
      <c r="S92" s="2">
        <f t="shared" si="52"/>
        <v>0.5</v>
      </c>
      <c r="Z92" s="1">
        <f t="shared" si="60"/>
        <v>-12088</v>
      </c>
      <c r="AA92" s="1">
        <f t="shared" si="61"/>
        <v>-3.7667518696015326E-2</v>
      </c>
      <c r="AB92" s="1">
        <f t="shared" si="62"/>
        <v>-0.26814555475953067</v>
      </c>
      <c r="AC92" s="1">
        <f t="shared" si="63"/>
        <v>-0.22665440000128001</v>
      </c>
      <c r="AD92" s="1">
        <f t="shared" si="64"/>
        <v>-0.1889868813052647</v>
      </c>
      <c r="AE92" s="1">
        <f t="shared" si="65"/>
        <v>1.7858020652745103E-2</v>
      </c>
      <c r="AF92" s="1">
        <f t="shared" si="66"/>
        <v>-0.22665440000128001</v>
      </c>
      <c r="AG92" s="2"/>
      <c r="AH92" s="1">
        <f t="shared" si="67"/>
        <v>4.1491154758250645E-2</v>
      </c>
      <c r="AI92" s="1">
        <f t="shared" si="68"/>
        <v>1.3772693293997769</v>
      </c>
      <c r="AJ92" s="1">
        <f t="shared" si="69"/>
        <v>0.88880044238100031</v>
      </c>
      <c r="AK92" s="1">
        <f t="shared" si="70"/>
        <v>-8.8470778562829144E-2</v>
      </c>
      <c r="AL92" s="1">
        <f t="shared" si="71"/>
        <v>2.9112517624982304</v>
      </c>
      <c r="AM92" s="1">
        <f t="shared" si="72"/>
        <v>8.64435897641272</v>
      </c>
      <c r="AN92" s="1">
        <f t="shared" si="74"/>
        <v>2.9881737855877839</v>
      </c>
      <c r="AO92" s="1">
        <f t="shared" si="74"/>
        <v>2.9882898576300239</v>
      </c>
      <c r="AP92" s="1">
        <f t="shared" si="74"/>
        <v>2.988592942954853</v>
      </c>
      <c r="AQ92" s="1">
        <f t="shared" si="74"/>
        <v>2.9893842874466627</v>
      </c>
      <c r="AR92" s="1">
        <f t="shared" si="74"/>
        <v>2.9914500069999708</v>
      </c>
      <c r="AS92" s="1">
        <f t="shared" si="74"/>
        <v>2.9968393281081691</v>
      </c>
      <c r="AT92" s="1">
        <f t="shared" si="74"/>
        <v>3.0108801997030321</v>
      </c>
      <c r="AU92" s="1">
        <f t="shared" si="73"/>
        <v>3.0473467923568052</v>
      </c>
      <c r="AW92" s="1">
        <v>4000</v>
      </c>
      <c r="AX92" s="1">
        <f t="shared" si="42"/>
        <v>-0.24183545035749007</v>
      </c>
      <c r="AY92" s="1">
        <f t="shared" si="43"/>
        <v>-0.23491741621451251</v>
      </c>
      <c r="AZ92" s="1">
        <f t="shared" si="44"/>
        <v>-6.9180341429775673E-3</v>
      </c>
      <c r="BA92" s="1">
        <f t="shared" si="45"/>
        <v>0.87413672211225446</v>
      </c>
      <c r="BB92" s="1">
        <f t="shared" si="46"/>
        <v>-0.54512665394252691</v>
      </c>
      <c r="BC92" s="1">
        <f t="shared" si="47"/>
        <v>1.2399905301718892</v>
      </c>
      <c r="BD92" s="1">
        <f t="shared" si="48"/>
        <v>0.7139018585443101</v>
      </c>
      <c r="BE92" s="1">
        <f t="shared" si="55"/>
        <v>14.208954891902863</v>
      </c>
      <c r="BF92" s="1">
        <f t="shared" si="55"/>
        <v>14.208954892709741</v>
      </c>
      <c r="BG92" s="1">
        <f t="shared" si="55"/>
        <v>14.20895492174021</v>
      </c>
      <c r="BH92" s="1">
        <f t="shared" si="53"/>
        <v>14.208955966210803</v>
      </c>
      <c r="BI92" s="1">
        <f t="shared" si="53"/>
        <v>14.208993534535141</v>
      </c>
      <c r="BJ92" s="1">
        <f t="shared" si="53"/>
        <v>14.210332018802188</v>
      </c>
      <c r="BK92" s="1">
        <f t="shared" si="53"/>
        <v>14.247943845414341</v>
      </c>
      <c r="BL92" s="1">
        <f t="shared" si="49"/>
        <v>14.595460657611746</v>
      </c>
    </row>
    <row r="93" spans="1:64" x14ac:dyDescent="0.2">
      <c r="A93" s="5" t="s">
        <v>108</v>
      </c>
      <c r="B93" s="6" t="s">
        <v>97</v>
      </c>
      <c r="C93" s="7">
        <v>20781.358</v>
      </c>
      <c r="D93" s="9"/>
      <c r="E93" s="4">
        <f t="shared" si="57"/>
        <v>-12006.080806959364</v>
      </c>
      <c r="F93" s="4">
        <f t="shared" si="58"/>
        <v>-12006</v>
      </c>
      <c r="G93" s="4">
        <f t="shared" si="50"/>
        <v>-0.22373779999907129</v>
      </c>
      <c r="H93" s="4">
        <f t="shared" si="51"/>
        <v>-0.22373779999907129</v>
      </c>
      <c r="I93" s="4"/>
      <c r="J93" s="4"/>
      <c r="K93" s="4"/>
      <c r="M93" s="4"/>
      <c r="N93" s="4"/>
      <c r="O93" s="4"/>
      <c r="P93" s="4"/>
      <c r="Q93" s="66">
        <f t="shared" si="59"/>
        <v>5762.8580000000002</v>
      </c>
      <c r="S93" s="2">
        <f t="shared" si="52"/>
        <v>0.5</v>
      </c>
      <c r="Z93" s="1">
        <f t="shared" si="60"/>
        <v>-12006</v>
      </c>
      <c r="AA93" s="1">
        <f t="shared" si="61"/>
        <v>-3.2869679025150526E-2</v>
      </c>
      <c r="AB93" s="1">
        <f t="shared" si="62"/>
        <v>-0.26662548969246208</v>
      </c>
      <c r="AC93" s="1">
        <f t="shared" si="63"/>
        <v>-0.22373779999907129</v>
      </c>
      <c r="AD93" s="1">
        <f t="shared" si="64"/>
        <v>-0.19086812097392075</v>
      </c>
      <c r="AE93" s="1">
        <f t="shared" si="65"/>
        <v>1.8215319802057622E-2</v>
      </c>
      <c r="AF93" s="1">
        <f t="shared" si="66"/>
        <v>-0.22373779999907129</v>
      </c>
      <c r="AG93" s="2"/>
      <c r="AH93" s="1">
        <f t="shared" si="67"/>
        <v>4.2887689693390803E-2</v>
      </c>
      <c r="AI93" s="1">
        <f t="shared" si="68"/>
        <v>1.3860433416052078</v>
      </c>
      <c r="AJ93" s="1">
        <f t="shared" si="69"/>
        <v>0.94520211671027232</v>
      </c>
      <c r="AK93" s="1">
        <f t="shared" si="70"/>
        <v>-3.3611961673713754E-2</v>
      </c>
      <c r="AL93" s="1">
        <f t="shared" si="71"/>
        <v>3.0547438285637329</v>
      </c>
      <c r="AM93" s="1">
        <f t="shared" si="72"/>
        <v>23.014044480188684</v>
      </c>
      <c r="AN93" s="1">
        <f t="shared" si="74"/>
        <v>3.0838693704796358</v>
      </c>
      <c r="AO93" s="1">
        <f t="shared" si="74"/>
        <v>3.0839153841160782</v>
      </c>
      <c r="AP93" s="1">
        <f t="shared" si="74"/>
        <v>3.0840343251841578</v>
      </c>
      <c r="AQ93" s="1">
        <f t="shared" si="74"/>
        <v>3.0843417732619334</v>
      </c>
      <c r="AR93" s="1">
        <f t="shared" si="74"/>
        <v>3.0851364638187975</v>
      </c>
      <c r="AS93" s="1">
        <f t="shared" si="74"/>
        <v>3.0871904126662471</v>
      </c>
      <c r="AT93" s="1">
        <f t="shared" si="74"/>
        <v>3.0924979845189893</v>
      </c>
      <c r="AU93" s="1">
        <f t="shared" si="73"/>
        <v>3.1062071439822967</v>
      </c>
      <c r="AW93" s="1">
        <v>4200</v>
      </c>
      <c r="AX93" s="1">
        <f t="shared" si="42"/>
        <v>-0.24740828705281304</v>
      </c>
      <c r="AY93" s="1">
        <f t="shared" si="43"/>
        <v>-0.24726622522951827</v>
      </c>
      <c r="AZ93" s="1">
        <f t="shared" si="44"/>
        <v>-1.4206182329476604E-4</v>
      </c>
      <c r="BA93" s="1">
        <f t="shared" si="45"/>
        <v>0.92989585514069817</v>
      </c>
      <c r="BB93" s="1">
        <f t="shared" si="46"/>
        <v>-0.41473193735177954</v>
      </c>
      <c r="BC93" s="1">
        <f t="shared" si="47"/>
        <v>1.3888825214758727</v>
      </c>
      <c r="BD93" s="1">
        <f t="shared" si="48"/>
        <v>0.83283018166103662</v>
      </c>
      <c r="BE93" s="1">
        <f t="shared" si="55"/>
        <v>14.36120288503766</v>
      </c>
      <c r="BF93" s="1">
        <f t="shared" si="55"/>
        <v>14.361203173539959</v>
      </c>
      <c r="BG93" s="1">
        <f t="shared" si="55"/>
        <v>14.361206524667436</v>
      </c>
      <c r="BH93" s="1">
        <f t="shared" si="53"/>
        <v>14.361245446415271</v>
      </c>
      <c r="BI93" s="1">
        <f t="shared" si="53"/>
        <v>14.361697018001639</v>
      </c>
      <c r="BJ93" s="1">
        <f t="shared" si="53"/>
        <v>14.366872372489054</v>
      </c>
      <c r="BK93" s="1">
        <f t="shared" si="53"/>
        <v>14.419608317967903</v>
      </c>
      <c r="BL93" s="1">
        <f t="shared" si="49"/>
        <v>14.739022490844651</v>
      </c>
    </row>
    <row r="94" spans="1:64" x14ac:dyDescent="0.2">
      <c r="A94" s="5" t="s">
        <v>108</v>
      </c>
      <c r="B94" s="6" t="s">
        <v>97</v>
      </c>
      <c r="C94" s="7">
        <v>21077.626</v>
      </c>
      <c r="D94" s="9"/>
      <c r="E94" s="4">
        <f t="shared" si="57"/>
        <v>-11899.078252020006</v>
      </c>
      <c r="F94" s="4">
        <f t="shared" si="58"/>
        <v>-11899</v>
      </c>
      <c r="G94" s="4">
        <f t="shared" si="50"/>
        <v>-0.21666370000093593</v>
      </c>
      <c r="H94" s="4">
        <f t="shared" si="51"/>
        <v>-0.21666370000093593</v>
      </c>
      <c r="I94" s="4"/>
      <c r="J94" s="4"/>
      <c r="K94" s="4"/>
      <c r="M94" s="4"/>
      <c r="N94" s="4"/>
      <c r="O94" s="4"/>
      <c r="P94" s="4"/>
      <c r="Q94" s="66">
        <f t="shared" si="59"/>
        <v>6059.1260000000002</v>
      </c>
      <c r="S94" s="2">
        <f t="shared" si="52"/>
        <v>0.5</v>
      </c>
      <c r="Z94" s="1">
        <f t="shared" si="60"/>
        <v>-11899</v>
      </c>
      <c r="AA94" s="1">
        <f t="shared" si="61"/>
        <v>-2.726246611482095E-2</v>
      </c>
      <c r="AB94" s="1">
        <f t="shared" si="62"/>
        <v>-0.26078495478202385</v>
      </c>
      <c r="AC94" s="1">
        <f t="shared" si="63"/>
        <v>-0.21666370000093593</v>
      </c>
      <c r="AD94" s="1">
        <f t="shared" si="64"/>
        <v>-0.18940123388611499</v>
      </c>
      <c r="AE94" s="1">
        <f t="shared" si="65"/>
        <v>1.7936413698791415E-2</v>
      </c>
      <c r="AF94" s="1">
        <f t="shared" si="66"/>
        <v>-0.21666370000093593</v>
      </c>
      <c r="AG94" s="2"/>
      <c r="AH94" s="1">
        <f t="shared" si="67"/>
        <v>4.4121254781087936E-2</v>
      </c>
      <c r="AI94" s="1">
        <f t="shared" si="68"/>
        <v>1.3855042212435102</v>
      </c>
      <c r="AJ94" s="1">
        <f t="shared" si="69"/>
        <v>0.98963544071180543</v>
      </c>
      <c r="AK94" s="1">
        <f t="shared" si="70"/>
        <v>3.9315658060181717E-2</v>
      </c>
      <c r="AL94" s="1">
        <f t="shared" si="71"/>
        <v>-3.0399590174572242</v>
      </c>
      <c r="AM94" s="1">
        <f t="shared" si="72"/>
        <v>-19.661582656972961</v>
      </c>
      <c r="AN94" s="1">
        <f t="shared" si="74"/>
        <v>3.2091512913634554</v>
      </c>
      <c r="AO94" s="1">
        <f t="shared" si="74"/>
        <v>3.2090976080898468</v>
      </c>
      <c r="AP94" s="1">
        <f t="shared" si="74"/>
        <v>3.20895875638415</v>
      </c>
      <c r="AQ94" s="1">
        <f t="shared" si="74"/>
        <v>3.2085996226847229</v>
      </c>
      <c r="AR94" s="1">
        <f t="shared" si="74"/>
        <v>3.2076707795319579</v>
      </c>
      <c r="AS94" s="1">
        <f t="shared" si="74"/>
        <v>3.2052687347410185</v>
      </c>
      <c r="AT94" s="1">
        <f t="shared" si="74"/>
        <v>3.1990585723493288</v>
      </c>
      <c r="AU94" s="1">
        <f t="shared" si="73"/>
        <v>3.1830127247619009</v>
      </c>
      <c r="AW94" s="1">
        <v>4400</v>
      </c>
      <c r="AX94" s="1">
        <f t="shared" si="42"/>
        <v>-0.25278247311067342</v>
      </c>
      <c r="AY94" s="1">
        <f t="shared" si="43"/>
        <v>-0.25987074334496491</v>
      </c>
      <c r="AZ94" s="1">
        <f t="shared" si="44"/>
        <v>7.0882702342915053E-3</v>
      </c>
      <c r="BA94" s="1">
        <f t="shared" si="45"/>
        <v>0.99520971599949482</v>
      </c>
      <c r="BB94" s="1">
        <f t="shared" si="46"/>
        <v>-0.25524066149642916</v>
      </c>
      <c r="BC94" s="1">
        <f t="shared" si="47"/>
        <v>1.5584341111794937</v>
      </c>
      <c r="BD94" s="1">
        <f t="shared" si="48"/>
        <v>0.98771357165025553</v>
      </c>
      <c r="BE94" s="1">
        <f t="shared" si="55"/>
        <v>14.52366555217724</v>
      </c>
      <c r="BF94" s="1">
        <f t="shared" si="55"/>
        <v>14.523670222255475</v>
      </c>
      <c r="BG94" s="1">
        <f t="shared" si="55"/>
        <v>14.523702192436373</v>
      </c>
      <c r="BH94" s="1">
        <f t="shared" si="53"/>
        <v>14.523920984852214</v>
      </c>
      <c r="BI94" s="1">
        <f t="shared" si="53"/>
        <v>14.525415178789316</v>
      </c>
      <c r="BJ94" s="1">
        <f t="shared" si="53"/>
        <v>14.535477202490968</v>
      </c>
      <c r="BK94" s="1">
        <f t="shared" si="53"/>
        <v>14.597844617857744</v>
      </c>
      <c r="BL94" s="1">
        <f t="shared" si="49"/>
        <v>14.882584324077559</v>
      </c>
    </row>
    <row r="95" spans="1:64" x14ac:dyDescent="0.2">
      <c r="A95" s="5" t="s">
        <v>108</v>
      </c>
      <c r="B95" s="6" t="s">
        <v>97</v>
      </c>
      <c r="C95" s="7">
        <v>21091.472000000002</v>
      </c>
      <c r="D95" s="9"/>
      <c r="E95" s="4">
        <f t="shared" si="57"/>
        <v>-11894.07751830698</v>
      </c>
      <c r="F95" s="4">
        <f t="shared" si="58"/>
        <v>-11894</v>
      </c>
      <c r="G95" s="4">
        <f t="shared" si="50"/>
        <v>-0.21463219999714056</v>
      </c>
      <c r="H95" s="4">
        <f t="shared" si="51"/>
        <v>-0.21463219999714056</v>
      </c>
      <c r="I95" s="4"/>
      <c r="J95" s="4"/>
      <c r="K95" s="4"/>
      <c r="M95" s="4"/>
      <c r="N95" s="4"/>
      <c r="O95" s="4"/>
      <c r="P95" s="4"/>
      <c r="Q95" s="66">
        <f t="shared" si="59"/>
        <v>6072.9720000000016</v>
      </c>
      <c r="S95" s="2">
        <f t="shared" si="52"/>
        <v>0.5</v>
      </c>
      <c r="Z95" s="1">
        <f t="shared" si="60"/>
        <v>-11894</v>
      </c>
      <c r="AA95" s="1">
        <f t="shared" si="61"/>
        <v>-2.7019088657447045E-2</v>
      </c>
      <c r="AB95" s="1">
        <f t="shared" si="62"/>
        <v>-0.25879424613282725</v>
      </c>
      <c r="AC95" s="1">
        <f t="shared" si="63"/>
        <v>-0.21463219999714056</v>
      </c>
      <c r="AD95" s="1">
        <f t="shared" si="64"/>
        <v>-0.18761311133969352</v>
      </c>
      <c r="AE95" s="1">
        <f t="shared" si="65"/>
        <v>1.7599339773280119E-2</v>
      </c>
      <c r="AF95" s="1">
        <f t="shared" si="66"/>
        <v>-0.21463219999714056</v>
      </c>
      <c r="AG95" s="2"/>
      <c r="AH95" s="1">
        <f t="shared" si="67"/>
        <v>4.4162046135686715E-2</v>
      </c>
      <c r="AI95" s="1">
        <f t="shared" si="68"/>
        <v>1.3851438541592596</v>
      </c>
      <c r="AJ95" s="1">
        <f t="shared" si="69"/>
        <v>0.99085912523617992</v>
      </c>
      <c r="AK95" s="1">
        <f t="shared" si="70"/>
        <v>4.270172325119282E-2</v>
      </c>
      <c r="AL95" s="1">
        <f t="shared" si="71"/>
        <v>-3.0311714956049665</v>
      </c>
      <c r="AM95" s="1">
        <f t="shared" si="72"/>
        <v>-18.094063535426876</v>
      </c>
      <c r="AN95" s="1">
        <f t="shared" si="74"/>
        <v>3.2149989640427092</v>
      </c>
      <c r="AO95" s="1">
        <f t="shared" si="74"/>
        <v>3.2149407577970424</v>
      </c>
      <c r="AP95" s="1">
        <f t="shared" si="74"/>
        <v>3.2147901454883794</v>
      </c>
      <c r="AQ95" s="1">
        <f t="shared" si="74"/>
        <v>3.2144004344123309</v>
      </c>
      <c r="AR95" s="1">
        <f t="shared" si="74"/>
        <v>3.2133921037978204</v>
      </c>
      <c r="AS95" s="1">
        <f t="shared" si="74"/>
        <v>3.2107835062054</v>
      </c>
      <c r="AT95" s="1">
        <f t="shared" si="74"/>
        <v>3.2040370880443976</v>
      </c>
      <c r="AU95" s="1">
        <f t="shared" si="73"/>
        <v>3.1866017705927239</v>
      </c>
      <c r="AW95" s="1">
        <v>4600</v>
      </c>
      <c r="AX95" s="1">
        <f t="shared" si="42"/>
        <v>-0.2580962715101085</v>
      </c>
      <c r="AY95" s="1">
        <f t="shared" si="43"/>
        <v>-0.27273097056085233</v>
      </c>
      <c r="AZ95" s="1">
        <f t="shared" si="44"/>
        <v>1.4634699050743832E-2</v>
      </c>
      <c r="BA95" s="1">
        <f t="shared" si="45"/>
        <v>1.0704817413798902</v>
      </c>
      <c r="BB95" s="1">
        <f t="shared" si="46"/>
        <v>-6.2788378586687593E-2</v>
      </c>
      <c r="BC95" s="1">
        <f t="shared" si="47"/>
        <v>1.7537010041834633</v>
      </c>
      <c r="BD95" s="1">
        <f t="shared" si="48"/>
        <v>1.2019354225235317</v>
      </c>
      <c r="BE95" s="1">
        <f t="shared" si="55"/>
        <v>14.698010935577825</v>
      </c>
      <c r="BF95" s="1">
        <f t="shared" si="55"/>
        <v>14.698037836757642</v>
      </c>
      <c r="BG95" s="1">
        <f t="shared" si="55"/>
        <v>14.698168333819259</v>
      </c>
      <c r="BH95" s="1">
        <f t="shared" si="53"/>
        <v>14.698800988148642</v>
      </c>
      <c r="BI95" s="1">
        <f t="shared" si="53"/>
        <v>14.701859149563075</v>
      </c>
      <c r="BJ95" s="1">
        <f t="shared" si="53"/>
        <v>14.716438911946749</v>
      </c>
      <c r="BK95" s="1">
        <f t="shared" si="53"/>
        <v>14.78193933087999</v>
      </c>
      <c r="BL95" s="1">
        <f t="shared" si="49"/>
        <v>15.026146157310464</v>
      </c>
    </row>
    <row r="96" spans="1:64" x14ac:dyDescent="0.2">
      <c r="A96" s="5" t="s">
        <v>108</v>
      </c>
      <c r="B96" s="6" t="s">
        <v>97</v>
      </c>
      <c r="C96" s="7">
        <v>21102.545999999998</v>
      </c>
      <c r="D96" s="9"/>
      <c r="E96" s="4">
        <f t="shared" si="57"/>
        <v>-11890.077942607284</v>
      </c>
      <c r="F96" s="4">
        <f t="shared" si="58"/>
        <v>-11890</v>
      </c>
      <c r="G96" s="4">
        <f t="shared" si="50"/>
        <v>-0.21580700000413344</v>
      </c>
      <c r="H96" s="4">
        <f t="shared" si="51"/>
        <v>-0.21580700000413344</v>
      </c>
      <c r="I96" s="4"/>
      <c r="J96" s="4"/>
      <c r="K96" s="4"/>
      <c r="M96" s="4"/>
      <c r="N96" s="4"/>
      <c r="O96" s="4"/>
      <c r="P96" s="4"/>
      <c r="Q96" s="66">
        <f t="shared" si="59"/>
        <v>6084.0459999999985</v>
      </c>
      <c r="S96" s="2">
        <f t="shared" si="52"/>
        <v>0.5</v>
      </c>
      <c r="Z96" s="1">
        <f t="shared" si="60"/>
        <v>-11890</v>
      </c>
      <c r="AA96" s="1">
        <f t="shared" si="61"/>
        <v>-2.6825596406424332E-2</v>
      </c>
      <c r="AB96" s="1">
        <f t="shared" si="62"/>
        <v>-0.26000058457771807</v>
      </c>
      <c r="AC96" s="1">
        <f t="shared" si="63"/>
        <v>-0.21580700000413344</v>
      </c>
      <c r="AD96" s="1">
        <f t="shared" si="64"/>
        <v>-0.1889814035977091</v>
      </c>
      <c r="AE96" s="1">
        <f t="shared" si="65"/>
        <v>1.7856985452880107E-2</v>
      </c>
      <c r="AF96" s="1">
        <f t="shared" si="66"/>
        <v>-0.21580700000413344</v>
      </c>
      <c r="AG96" s="2"/>
      <c r="AH96" s="1">
        <f t="shared" si="67"/>
        <v>4.4193584573584646E-2</v>
      </c>
      <c r="AI96" s="1">
        <f t="shared" si="68"/>
        <v>1.3848342992886806</v>
      </c>
      <c r="AJ96" s="1">
        <f t="shared" si="69"/>
        <v>0.99178255420956518</v>
      </c>
      <c r="AK96" s="1">
        <f t="shared" si="70"/>
        <v>4.5406911987721142E-2</v>
      </c>
      <c r="AL96" s="1">
        <f t="shared" si="71"/>
        <v>-3.0241448609037151</v>
      </c>
      <c r="AM96" s="1">
        <f t="shared" si="72"/>
        <v>-17.009263675926082</v>
      </c>
      <c r="AN96" s="1">
        <f t="shared" si="74"/>
        <v>3.21967598499177</v>
      </c>
      <c r="AO96" s="1">
        <f t="shared" si="74"/>
        <v>3.2196141830905565</v>
      </c>
      <c r="AP96" s="1">
        <f t="shared" si="74"/>
        <v>3.2194542102309316</v>
      </c>
      <c r="AQ96" s="1">
        <f t="shared" si="74"/>
        <v>3.2190401332710517</v>
      </c>
      <c r="AR96" s="1">
        <f t="shared" si="74"/>
        <v>3.2179683897736227</v>
      </c>
      <c r="AS96" s="1">
        <f t="shared" si="74"/>
        <v>3.2151948319392156</v>
      </c>
      <c r="AT96" s="1">
        <f t="shared" si="74"/>
        <v>3.2080197397557875</v>
      </c>
      <c r="AU96" s="1">
        <f t="shared" si="73"/>
        <v>3.1894730072573818</v>
      </c>
      <c r="AW96" s="1">
        <v>4800</v>
      </c>
      <c r="AX96" s="1">
        <f t="shared" si="42"/>
        <v>-0.26358457421601755</v>
      </c>
      <c r="AY96" s="1">
        <f t="shared" si="43"/>
        <v>-0.28584690687718062</v>
      </c>
      <c r="AZ96" s="1">
        <f t="shared" si="44"/>
        <v>2.2262332661163075E-2</v>
      </c>
      <c r="BA96" s="1">
        <f t="shared" si="45"/>
        <v>1.1543052092129424</v>
      </c>
      <c r="BB96" s="1">
        <f t="shared" si="46"/>
        <v>0.16309086779610849</v>
      </c>
      <c r="BC96" s="1">
        <f t="shared" si="47"/>
        <v>1.9803533722432525</v>
      </c>
      <c r="BD96" s="1">
        <f t="shared" si="48"/>
        <v>1.5242637780597865</v>
      </c>
      <c r="BE96" s="1">
        <f t="shared" si="55"/>
        <v>14.885850797369752</v>
      </c>
      <c r="BF96" s="1">
        <f t="shared" si="55"/>
        <v>14.88593590816402</v>
      </c>
      <c r="BG96" s="1">
        <f t="shared" si="55"/>
        <v>14.886258500158904</v>
      </c>
      <c r="BH96" s="1">
        <f t="shared" si="53"/>
        <v>14.887480193200991</v>
      </c>
      <c r="BI96" s="1">
        <f t="shared" si="53"/>
        <v>14.892092458558293</v>
      </c>
      <c r="BJ96" s="1">
        <f t="shared" si="53"/>
        <v>14.909305818229132</v>
      </c>
      <c r="BK96" s="1">
        <f t="shared" si="53"/>
        <v>14.971058508168133</v>
      </c>
      <c r="BL96" s="1">
        <f t="shared" si="49"/>
        <v>15.169707990543369</v>
      </c>
    </row>
    <row r="97" spans="1:64" x14ac:dyDescent="0.2">
      <c r="A97" s="5" t="s">
        <v>108</v>
      </c>
      <c r="B97" s="6" t="s">
        <v>97</v>
      </c>
      <c r="C97" s="7">
        <v>21113.617999999999</v>
      </c>
      <c r="D97" s="9"/>
      <c r="E97" s="4">
        <f t="shared" si="57"/>
        <v>-11886.079089243813</v>
      </c>
      <c r="F97" s="4">
        <f t="shared" si="58"/>
        <v>-11886</v>
      </c>
      <c r="G97" s="4">
        <f t="shared" si="50"/>
        <v>-0.21898180000061984</v>
      </c>
      <c r="H97" s="4">
        <f t="shared" si="51"/>
        <v>-0.21898180000061984</v>
      </c>
      <c r="I97" s="4"/>
      <c r="J97" s="4"/>
      <c r="K97" s="4"/>
      <c r="M97" s="4"/>
      <c r="N97" s="4"/>
      <c r="O97" s="4"/>
      <c r="P97" s="4"/>
      <c r="Q97" s="66">
        <f t="shared" si="59"/>
        <v>6095.1179999999986</v>
      </c>
      <c r="S97" s="2">
        <f t="shared" si="52"/>
        <v>0.5</v>
      </c>
      <c r="Z97" s="1">
        <f t="shared" si="60"/>
        <v>-11886</v>
      </c>
      <c r="AA97" s="1">
        <f t="shared" si="61"/>
        <v>-2.663317997744493E-2</v>
      </c>
      <c r="AB97" s="1">
        <f t="shared" si="62"/>
        <v>-0.26320594947369919</v>
      </c>
      <c r="AC97" s="1">
        <f t="shared" si="63"/>
        <v>-0.21898180000061984</v>
      </c>
      <c r="AD97" s="1">
        <f t="shared" si="64"/>
        <v>-0.1923486200231749</v>
      </c>
      <c r="AE97" s="1">
        <f t="shared" si="65"/>
        <v>1.8498995812409862E-2</v>
      </c>
      <c r="AF97" s="1">
        <f t="shared" si="66"/>
        <v>-0.21898180000061984</v>
      </c>
      <c r="AG97" s="2"/>
      <c r="AH97" s="1">
        <f t="shared" si="67"/>
        <v>4.4224149473079323E-2</v>
      </c>
      <c r="AI97" s="1">
        <f t="shared" si="68"/>
        <v>1.3845058983788172</v>
      </c>
      <c r="AJ97" s="1">
        <f t="shared" si="69"/>
        <v>0.99265662695417312</v>
      </c>
      <c r="AK97" s="1">
        <f t="shared" si="70"/>
        <v>4.8108623729734255E-2</v>
      </c>
      <c r="AL97" s="1">
        <f t="shared" si="71"/>
        <v>-3.0171214383807423</v>
      </c>
      <c r="AM97" s="1">
        <f t="shared" si="72"/>
        <v>-16.04722143239578</v>
      </c>
      <c r="AN97" s="1">
        <f t="shared" si="74"/>
        <v>3.2243519448069091</v>
      </c>
      <c r="AO97" s="1">
        <f t="shared" si="74"/>
        <v>3.2242865687777895</v>
      </c>
      <c r="AP97" s="1">
        <f t="shared" si="74"/>
        <v>3.2241172808091751</v>
      </c>
      <c r="AQ97" s="1">
        <f t="shared" si="74"/>
        <v>3.2236789290567005</v>
      </c>
      <c r="AR97" s="1">
        <f t="shared" si="74"/>
        <v>3.2225439407878458</v>
      </c>
      <c r="AS97" s="1">
        <f t="shared" si="74"/>
        <v>3.2196056905842654</v>
      </c>
      <c r="AT97" s="1">
        <f t="shared" si="74"/>
        <v>3.2120022385680205</v>
      </c>
      <c r="AU97" s="1">
        <f t="shared" si="73"/>
        <v>3.1923442439220402</v>
      </c>
      <c r="AW97" s="1">
        <v>5000</v>
      </c>
      <c r="AX97" s="1">
        <f t="shared" si="42"/>
        <v>-0.2696206594312584</v>
      </c>
      <c r="AY97" s="1">
        <f t="shared" si="43"/>
        <v>-0.29921855229394967</v>
      </c>
      <c r="AZ97" s="1">
        <f t="shared" si="44"/>
        <v>2.9597892862691245E-2</v>
      </c>
      <c r="BA97" s="1">
        <f t="shared" si="45"/>
        <v>1.241457086866955</v>
      </c>
      <c r="BB97" s="1">
        <f t="shared" si="46"/>
        <v>0.41412103396534</v>
      </c>
      <c r="BC97" s="1">
        <f t="shared" si="47"/>
        <v>2.2435076413319082</v>
      </c>
      <c r="BD97" s="1">
        <f t="shared" si="48"/>
        <v>2.0752282974397325</v>
      </c>
      <c r="BE97" s="1">
        <f t="shared" si="55"/>
        <v>15.088264928028194</v>
      </c>
      <c r="BF97" s="1">
        <f t="shared" si="55"/>
        <v>15.088433920441529</v>
      </c>
      <c r="BG97" s="1">
        <f t="shared" si="55"/>
        <v>15.088969473965795</v>
      </c>
      <c r="BH97" s="1">
        <f t="shared" si="53"/>
        <v>15.090665348137261</v>
      </c>
      <c r="BI97" s="1">
        <f t="shared" si="53"/>
        <v>15.096022079392361</v>
      </c>
      <c r="BJ97" s="1">
        <f t="shared" si="53"/>
        <v>15.112812283704764</v>
      </c>
      <c r="BK97" s="1">
        <f t="shared" si="53"/>
        <v>15.164264824379552</v>
      </c>
      <c r="BL97" s="1">
        <f t="shared" si="49"/>
        <v>15.313269823776274</v>
      </c>
    </row>
    <row r="98" spans="1:64" x14ac:dyDescent="0.2">
      <c r="A98" s="5" t="s">
        <v>108</v>
      </c>
      <c r="B98" s="6" t="s">
        <v>97</v>
      </c>
      <c r="C98" s="7">
        <v>21116.396000000001</v>
      </c>
      <c r="D98" s="9"/>
      <c r="E98" s="4">
        <f t="shared" si="57"/>
        <v>-11885.0757642218</v>
      </c>
      <c r="F98" s="4">
        <f t="shared" si="58"/>
        <v>-11885</v>
      </c>
      <c r="G98" s="4">
        <f t="shared" si="50"/>
        <v>-0.20977549999952316</v>
      </c>
      <c r="H98" s="4">
        <f t="shared" si="51"/>
        <v>-0.20977549999952316</v>
      </c>
      <c r="I98" s="4"/>
      <c r="J98" s="4"/>
      <c r="K98" s="4"/>
      <c r="M98" s="4"/>
      <c r="N98" s="4"/>
      <c r="O98" s="4"/>
      <c r="P98" s="4"/>
      <c r="Q98" s="66">
        <f t="shared" si="59"/>
        <v>6097.8960000000006</v>
      </c>
      <c r="S98" s="2">
        <f t="shared" si="52"/>
        <v>0.5</v>
      </c>
      <c r="Z98" s="1">
        <f t="shared" si="60"/>
        <v>-11885</v>
      </c>
      <c r="AA98" s="1">
        <f t="shared" si="61"/>
        <v>-2.6585244015962246E-2</v>
      </c>
      <c r="AB98" s="1">
        <f t="shared" si="62"/>
        <v>-0.25400713853353279</v>
      </c>
      <c r="AC98" s="1">
        <f t="shared" si="63"/>
        <v>-0.20977549999952316</v>
      </c>
      <c r="AD98" s="1">
        <f t="shared" si="64"/>
        <v>-0.18319025598356092</v>
      </c>
      <c r="AE98" s="1">
        <f t="shared" si="65"/>
        <v>1.6779334943661288E-2</v>
      </c>
      <c r="AF98" s="1">
        <f t="shared" si="66"/>
        <v>-0.20977549999952316</v>
      </c>
      <c r="AG98" s="2"/>
      <c r="AH98" s="1">
        <f t="shared" si="67"/>
        <v>4.4231638534009625E-2</v>
      </c>
      <c r="AI98" s="1">
        <f t="shared" si="68"/>
        <v>1.3844208594678182</v>
      </c>
      <c r="AJ98" s="1">
        <f t="shared" si="69"/>
        <v>0.99286743335183802</v>
      </c>
      <c r="AK98" s="1">
        <f t="shared" si="70"/>
        <v>4.8783484616152839E-2</v>
      </c>
      <c r="AL98" s="1">
        <f t="shared" si="71"/>
        <v>-3.015366106793564</v>
      </c>
      <c r="AM98" s="1">
        <f t="shared" si="72"/>
        <v>-15.823484217284911</v>
      </c>
      <c r="AN98" s="1">
        <f t="shared" si="74"/>
        <v>3.225520761610928</v>
      </c>
      <c r="AO98" s="1">
        <f t="shared" si="74"/>
        <v>3.225454495556165</v>
      </c>
      <c r="AP98" s="1">
        <f t="shared" si="74"/>
        <v>3.2252828862152851</v>
      </c>
      <c r="AQ98" s="1">
        <f t="shared" si="74"/>
        <v>3.2248384806155972</v>
      </c>
      <c r="AR98" s="1">
        <f t="shared" si="74"/>
        <v>3.2236877085748183</v>
      </c>
      <c r="AS98" s="1">
        <f t="shared" si="74"/>
        <v>3.2207083289917571</v>
      </c>
      <c r="AT98" s="1">
        <f t="shared" si="74"/>
        <v>3.2129978383069733</v>
      </c>
      <c r="AU98" s="1">
        <f t="shared" si="73"/>
        <v>3.1930620530882043</v>
      </c>
      <c r="AW98" s="1">
        <v>5200</v>
      </c>
      <c r="AX98" s="1">
        <f t="shared" si="42"/>
        <v>-0.27674226503647442</v>
      </c>
      <c r="AY98" s="1">
        <f t="shared" si="43"/>
        <v>-0.31284590681115954</v>
      </c>
      <c r="AZ98" s="1">
        <f t="shared" si="44"/>
        <v>3.61036417746851E-2</v>
      </c>
      <c r="BA98" s="1">
        <f t="shared" si="45"/>
        <v>1.3205590204960072</v>
      </c>
      <c r="BB98" s="1">
        <f t="shared" si="46"/>
        <v>0.66570979339834502</v>
      </c>
      <c r="BC98" s="1">
        <f t="shared" si="47"/>
        <v>2.5449753239545894</v>
      </c>
      <c r="BD98" s="1">
        <f t="shared" si="48"/>
        <v>3.2522013207623508</v>
      </c>
      <c r="BE98" s="1">
        <f t="shared" si="55"/>
        <v>15.304919911833352</v>
      </c>
      <c r="BF98" s="1">
        <f t="shared" si="55"/>
        <v>15.305129959279851</v>
      </c>
      <c r="BG98" s="1">
        <f t="shared" si="55"/>
        <v>15.305719102409544</v>
      </c>
      <c r="BH98" s="1">
        <f t="shared" si="53"/>
        <v>15.307370750093344</v>
      </c>
      <c r="BI98" s="1">
        <f t="shared" si="53"/>
        <v>15.311994969261557</v>
      </c>
      <c r="BJ98" s="1">
        <f t="shared" si="53"/>
        <v>15.32489469473439</v>
      </c>
      <c r="BK98" s="1">
        <f t="shared" si="53"/>
        <v>15.36053686281444</v>
      </c>
      <c r="BL98" s="1">
        <f t="shared" si="49"/>
        <v>15.456831657009182</v>
      </c>
    </row>
    <row r="99" spans="1:64" x14ac:dyDescent="0.2">
      <c r="A99" s="5" t="s">
        <v>108</v>
      </c>
      <c r="B99" s="6" t="s">
        <v>97</v>
      </c>
      <c r="C99" s="7">
        <v>21437.580999999998</v>
      </c>
      <c r="D99" s="9"/>
      <c r="E99" s="4">
        <f t="shared" si="57"/>
        <v>-11769.073983374061</v>
      </c>
      <c r="F99" s="4">
        <f t="shared" si="58"/>
        <v>-11769</v>
      </c>
      <c r="G99" s="4">
        <f t="shared" si="50"/>
        <v>-0.2048447000051965</v>
      </c>
      <c r="H99" s="4">
        <f t="shared" si="51"/>
        <v>-0.2048447000051965</v>
      </c>
      <c r="I99" s="4"/>
      <c r="J99" s="4"/>
      <c r="K99" s="4"/>
      <c r="M99" s="4"/>
      <c r="N99" s="4"/>
      <c r="O99" s="4"/>
      <c r="P99" s="4"/>
      <c r="Q99" s="66">
        <f t="shared" si="59"/>
        <v>6419.0809999999983</v>
      </c>
      <c r="S99" s="2">
        <f t="shared" si="52"/>
        <v>0.5</v>
      </c>
      <c r="Z99" s="1">
        <f t="shared" si="60"/>
        <v>-11769</v>
      </c>
      <c r="AA99" s="1">
        <f t="shared" si="61"/>
        <v>-2.1480395771863538E-2</v>
      </c>
      <c r="AB99" s="1">
        <f t="shared" si="62"/>
        <v>-0.24953272736811719</v>
      </c>
      <c r="AC99" s="1">
        <f t="shared" si="63"/>
        <v>-0.2048447000051965</v>
      </c>
      <c r="AD99" s="1">
        <f t="shared" si="64"/>
        <v>-0.18336430423333297</v>
      </c>
      <c r="AE99" s="1">
        <f t="shared" si="65"/>
        <v>1.6811234033487145E-2</v>
      </c>
      <c r="AF99" s="1">
        <f t="shared" si="66"/>
        <v>-0.2048447000051965</v>
      </c>
      <c r="AG99" s="2"/>
      <c r="AH99" s="1">
        <f t="shared" si="67"/>
        <v>4.4688027362920678E-2</v>
      </c>
      <c r="AI99" s="1">
        <f t="shared" si="68"/>
        <v>1.3668900493848883</v>
      </c>
      <c r="AJ99" s="1">
        <f t="shared" si="69"/>
        <v>0.99664740644862004</v>
      </c>
      <c r="AK99" s="1">
        <f t="shared" si="70"/>
        <v>0.12470331682687801</v>
      </c>
      <c r="AL99" s="1">
        <f t="shared" si="71"/>
        <v>-2.8139501668509626</v>
      </c>
      <c r="AM99" s="1">
        <f t="shared" si="72"/>
        <v>-6.0495094116239851</v>
      </c>
      <c r="AN99" s="1">
        <f t="shared" si="74"/>
        <v>3.3603724914818609</v>
      </c>
      <c r="AO99" s="1">
        <f t="shared" si="74"/>
        <v>3.360217160800119</v>
      </c>
      <c r="AP99" s="1">
        <f t="shared" si="74"/>
        <v>3.3598065559200729</v>
      </c>
      <c r="AQ99" s="1">
        <f t="shared" si="74"/>
        <v>3.3587213328572076</v>
      </c>
      <c r="AR99" s="1">
        <f t="shared" si="74"/>
        <v>3.3558543498151798</v>
      </c>
      <c r="AS99" s="1">
        <f t="shared" si="74"/>
        <v>3.348288774651448</v>
      </c>
      <c r="AT99" s="1">
        <f t="shared" si="74"/>
        <v>3.3283805235115484</v>
      </c>
      <c r="AU99" s="1">
        <f t="shared" si="73"/>
        <v>3.2763279163632899</v>
      </c>
      <c r="AW99" s="1">
        <v>5400</v>
      </c>
      <c r="AX99" s="1">
        <f t="shared" si="42"/>
        <v>-0.28560540590890654</v>
      </c>
      <c r="AY99" s="1">
        <f t="shared" si="43"/>
        <v>-0.32672897042881033</v>
      </c>
      <c r="AZ99" s="1">
        <f t="shared" si="44"/>
        <v>4.1123564519903795E-2</v>
      </c>
      <c r="BA99" s="1">
        <f t="shared" si="45"/>
        <v>1.3742277314284979</v>
      </c>
      <c r="BB99" s="1">
        <f t="shared" si="46"/>
        <v>0.8735959999728059</v>
      </c>
      <c r="BC99" s="1">
        <f t="shared" si="47"/>
        <v>2.8790739955629423</v>
      </c>
      <c r="BD99" s="1">
        <f t="shared" si="48"/>
        <v>7.5747026622357865</v>
      </c>
      <c r="BE99" s="1">
        <f t="shared" si="55"/>
        <v>15.532983068900704</v>
      </c>
      <c r="BF99" s="1">
        <f t="shared" si="55"/>
        <v>15.533113037061556</v>
      </c>
      <c r="BG99" s="1">
        <f t="shared" si="55"/>
        <v>15.533453618338584</v>
      </c>
      <c r="BH99" s="1">
        <f t="shared" si="53"/>
        <v>15.534346013923983</v>
      </c>
      <c r="BI99" s="1">
        <f t="shared" si="53"/>
        <v>15.536683620343773</v>
      </c>
      <c r="BJ99" s="1">
        <f t="shared" si="53"/>
        <v>15.542802474509852</v>
      </c>
      <c r="BK99" s="1">
        <f t="shared" si="53"/>
        <v>15.558790130682977</v>
      </c>
      <c r="BL99" s="1">
        <f t="shared" si="49"/>
        <v>15.600393490242087</v>
      </c>
    </row>
    <row r="100" spans="1:64" x14ac:dyDescent="0.2">
      <c r="A100" s="5" t="s">
        <v>108</v>
      </c>
      <c r="B100" s="6" t="s">
        <v>97</v>
      </c>
      <c r="C100" s="7">
        <v>21462.5</v>
      </c>
      <c r="D100" s="9"/>
      <c r="E100" s="4">
        <f t="shared" si="57"/>
        <v>-11760.074035129452</v>
      </c>
      <c r="F100" s="4">
        <f t="shared" si="58"/>
        <v>-11760</v>
      </c>
      <c r="G100" s="4">
        <f t="shared" ref="G100:G131" si="75">+C100-(C$7+F100*C$8)</f>
        <v>-0.20498800000132178</v>
      </c>
      <c r="H100" s="4">
        <f t="shared" ref="H100:H131" si="76">+G100</f>
        <v>-0.20498800000132178</v>
      </c>
      <c r="I100" s="4"/>
      <c r="J100" s="4"/>
      <c r="K100" s="4"/>
      <c r="M100" s="4"/>
      <c r="N100" s="4"/>
      <c r="O100" s="4"/>
      <c r="P100" s="4"/>
      <c r="Q100" s="66">
        <f t="shared" si="59"/>
        <v>6444</v>
      </c>
      <c r="S100" s="2">
        <f t="shared" ref="S100:S131" si="77">S$15</f>
        <v>0.5</v>
      </c>
      <c r="Z100" s="1">
        <f t="shared" si="60"/>
        <v>-11760</v>
      </c>
      <c r="AA100" s="1">
        <f t="shared" si="61"/>
        <v>-2.112183011449368E-2</v>
      </c>
      <c r="AB100" s="1">
        <f t="shared" si="62"/>
        <v>-0.2496775325969002</v>
      </c>
      <c r="AC100" s="1">
        <f t="shared" si="63"/>
        <v>-0.20498800000132178</v>
      </c>
      <c r="AD100" s="1">
        <f t="shared" si="64"/>
        <v>-0.18386616988682811</v>
      </c>
      <c r="AE100" s="1">
        <f t="shared" si="65"/>
        <v>1.6903384214425967E-2</v>
      </c>
      <c r="AF100" s="1">
        <f t="shared" si="66"/>
        <v>-0.20498800000132178</v>
      </c>
      <c r="AG100" s="2"/>
      <c r="AH100" s="1">
        <f t="shared" si="67"/>
        <v>4.4689532595578417E-2</v>
      </c>
      <c r="AI100" s="1">
        <f t="shared" si="68"/>
        <v>1.3649287521919924</v>
      </c>
      <c r="AJ100" s="1">
        <f t="shared" si="69"/>
        <v>0.99527121161003418</v>
      </c>
      <c r="AK100" s="1">
        <f t="shared" si="70"/>
        <v>0.13033123719533207</v>
      </c>
      <c r="AL100" s="1">
        <f t="shared" si="71"/>
        <v>-2.7985698311359108</v>
      </c>
      <c r="AM100" s="1">
        <f t="shared" si="72"/>
        <v>-5.7732329394244335</v>
      </c>
      <c r="AN100" s="1">
        <f t="shared" si="74"/>
        <v>3.3707528053248779</v>
      </c>
      <c r="AO100" s="1">
        <f t="shared" si="74"/>
        <v>3.3705920822126463</v>
      </c>
      <c r="AP100" s="1">
        <f t="shared" si="74"/>
        <v>3.3701662200204341</v>
      </c>
      <c r="AQ100" s="1">
        <f t="shared" si="74"/>
        <v>3.3690380321825972</v>
      </c>
      <c r="AR100" s="1">
        <f t="shared" si="74"/>
        <v>3.3660506727758843</v>
      </c>
      <c r="AS100" s="1">
        <f t="shared" si="74"/>
        <v>3.3581501144995474</v>
      </c>
      <c r="AT100" s="1">
        <f t="shared" si="74"/>
        <v>3.3373203984588584</v>
      </c>
      <c r="AU100" s="1">
        <f t="shared" si="73"/>
        <v>3.2827881988587708</v>
      </c>
      <c r="AW100" s="1">
        <v>5600</v>
      </c>
      <c r="AX100" s="1">
        <f t="shared" si="42"/>
        <v>-0.29681106661149759</v>
      </c>
      <c r="AY100" s="1">
        <f t="shared" si="43"/>
        <v>-0.34086774314690188</v>
      </c>
      <c r="AZ100" s="1">
        <f t="shared" si="44"/>
        <v>4.4056676535404266E-2</v>
      </c>
      <c r="BA100" s="1">
        <f t="shared" si="45"/>
        <v>1.3859929489934566</v>
      </c>
      <c r="BB100" s="1">
        <f t="shared" si="46"/>
        <v>0.98763832958623765</v>
      </c>
      <c r="BC100" s="1">
        <f t="shared" si="47"/>
        <v>-3.0532572720302147</v>
      </c>
      <c r="BD100" s="1">
        <f t="shared" si="48"/>
        <v>-22.626259968231523</v>
      </c>
      <c r="BE100" s="1">
        <f t="shared" si="55"/>
        <v>15.766675289169081</v>
      </c>
      <c r="BF100" s="1">
        <f t="shared" si="55"/>
        <v>15.766628501231242</v>
      </c>
      <c r="BG100" s="1">
        <f t="shared" si="55"/>
        <v>15.766507551719931</v>
      </c>
      <c r="BH100" s="1">
        <f t="shared" si="53"/>
        <v>15.766194894242879</v>
      </c>
      <c r="BI100" s="1">
        <f t="shared" si="53"/>
        <v>15.765386693265347</v>
      </c>
      <c r="BJ100" s="1">
        <f t="shared" si="53"/>
        <v>15.763297714490811</v>
      </c>
      <c r="BK100" s="1">
        <f t="shared" si="53"/>
        <v>15.757899372139564</v>
      </c>
      <c r="BL100" s="1">
        <f t="shared" si="49"/>
        <v>15.743955323474992</v>
      </c>
    </row>
    <row r="101" spans="1:64" x14ac:dyDescent="0.2">
      <c r="A101" s="5" t="s">
        <v>96</v>
      </c>
      <c r="B101" s="6" t="s">
        <v>97</v>
      </c>
      <c r="C101" s="7">
        <v>21545.562999999998</v>
      </c>
      <c r="D101" s="9"/>
      <c r="E101" s="4">
        <f t="shared" si="57"/>
        <v>-11730.074328036791</v>
      </c>
      <c r="F101" s="4">
        <f t="shared" si="58"/>
        <v>-11730</v>
      </c>
      <c r="G101" s="4">
        <f t="shared" si="75"/>
        <v>-0.20579900000302587</v>
      </c>
      <c r="H101" s="4">
        <f t="shared" si="76"/>
        <v>-0.20579900000302587</v>
      </c>
      <c r="I101" s="4"/>
      <c r="J101" s="4"/>
      <c r="K101" s="4"/>
      <c r="M101" s="4"/>
      <c r="N101" s="4"/>
      <c r="O101" s="4"/>
      <c r="P101" s="4"/>
      <c r="Q101" s="66">
        <f t="shared" si="59"/>
        <v>6527.0629999999983</v>
      </c>
      <c r="S101" s="2">
        <f t="shared" si="77"/>
        <v>0.5</v>
      </c>
      <c r="Z101" s="1">
        <f t="shared" si="60"/>
        <v>-11730</v>
      </c>
      <c r="AA101" s="1">
        <f t="shared" si="61"/>
        <v>-1.9964942728675959E-2</v>
      </c>
      <c r="AB101" s="1">
        <f t="shared" si="62"/>
        <v>-0.25045895831430925</v>
      </c>
      <c r="AC101" s="1">
        <f t="shared" si="63"/>
        <v>-0.20579900000302587</v>
      </c>
      <c r="AD101" s="1">
        <f t="shared" si="64"/>
        <v>-0.1858340572743499</v>
      </c>
      <c r="AE101" s="1">
        <f t="shared" si="65"/>
        <v>1.726714842152318E-2</v>
      </c>
      <c r="AF101" s="1">
        <f t="shared" si="66"/>
        <v>-0.20579900000302587</v>
      </c>
      <c r="AG101" s="2"/>
      <c r="AH101" s="1">
        <f t="shared" si="67"/>
        <v>4.4659958311283367E-2</v>
      </c>
      <c r="AI101" s="1">
        <f t="shared" si="68"/>
        <v>1.3578199405072926</v>
      </c>
      <c r="AJ101" s="1">
        <f t="shared" si="69"/>
        <v>0.98903502189843662</v>
      </c>
      <c r="AK101" s="1">
        <f t="shared" si="70"/>
        <v>0.14874177537137301</v>
      </c>
      <c r="AL101" s="1">
        <f t="shared" si="71"/>
        <v>-2.7476349546280834</v>
      </c>
      <c r="AM101" s="1">
        <f t="shared" si="72"/>
        <v>-5.0108570915362076</v>
      </c>
      <c r="AN101" s="1">
        <f t="shared" ref="AN101:AT110" si="78">$AU101+$AB$7*SIN(AO101)</f>
        <v>3.4052419587924838</v>
      </c>
      <c r="AO101" s="1">
        <f t="shared" si="78"/>
        <v>3.4050651698518344</v>
      </c>
      <c r="AP101" s="1">
        <f t="shared" si="78"/>
        <v>3.4045926685624535</v>
      </c>
      <c r="AQ101" s="1">
        <f t="shared" si="78"/>
        <v>3.4033301157055105</v>
      </c>
      <c r="AR101" s="1">
        <f t="shared" si="78"/>
        <v>3.3999585834383663</v>
      </c>
      <c r="AS101" s="1">
        <f t="shared" si="78"/>
        <v>3.3909697973203219</v>
      </c>
      <c r="AT101" s="1">
        <f t="shared" si="78"/>
        <v>3.3671029639194852</v>
      </c>
      <c r="AU101" s="1">
        <f t="shared" si="73"/>
        <v>3.3043224738437065</v>
      </c>
      <c r="AW101" s="1">
        <v>5800</v>
      </c>
      <c r="AX101" s="1">
        <f t="shared" si="42"/>
        <v>-0.31066196865087548</v>
      </c>
      <c r="AY101" s="1">
        <f t="shared" si="43"/>
        <v>-0.35526222496543425</v>
      </c>
      <c r="AZ101" s="1">
        <f t="shared" si="44"/>
        <v>4.4600256314558745E-2</v>
      </c>
      <c r="BA101" s="1">
        <f t="shared" si="45"/>
        <v>1.3516820396486409</v>
      </c>
      <c r="BB101" s="1">
        <f t="shared" si="46"/>
        <v>0.98244883591749232</v>
      </c>
      <c r="BC101" s="1">
        <f t="shared" si="47"/>
        <v>-2.7082270006735834</v>
      </c>
      <c r="BD101" s="1">
        <f t="shared" si="48"/>
        <v>-4.5425857049112004</v>
      </c>
      <c r="BE101" s="1">
        <f t="shared" si="55"/>
        <v>15.998427660471933</v>
      </c>
      <c r="BF101" s="1">
        <f t="shared" si="55"/>
        <v>15.998240446720445</v>
      </c>
      <c r="BG101" s="1">
        <f t="shared" si="55"/>
        <v>15.997736262859281</v>
      </c>
      <c r="BH101" s="1">
        <f t="shared" si="53"/>
        <v>15.996378825729588</v>
      </c>
      <c r="BI101" s="1">
        <f t="shared" si="53"/>
        <v>15.992726843435364</v>
      </c>
      <c r="BJ101" s="1">
        <f t="shared" si="53"/>
        <v>15.982920918817928</v>
      </c>
      <c r="BK101" s="1">
        <f t="shared" si="53"/>
        <v>15.956721720001648</v>
      </c>
      <c r="BL101" s="1">
        <f t="shared" si="49"/>
        <v>15.887517156707897</v>
      </c>
    </row>
    <row r="102" spans="1:64" x14ac:dyDescent="0.2">
      <c r="A102" s="5" t="s">
        <v>108</v>
      </c>
      <c r="B102" s="6" t="s">
        <v>97</v>
      </c>
      <c r="C102" s="7">
        <v>21573.258999999998</v>
      </c>
      <c r="D102" s="9"/>
      <c r="E102" s="4">
        <f t="shared" si="57"/>
        <v>-11720.071415938286</v>
      </c>
      <c r="F102" s="4">
        <f t="shared" si="58"/>
        <v>-11720</v>
      </c>
      <c r="G102" s="4">
        <f t="shared" si="75"/>
        <v>-0.19773600000553415</v>
      </c>
      <c r="H102" s="4">
        <f t="shared" si="76"/>
        <v>-0.19773600000553415</v>
      </c>
      <c r="I102" s="4"/>
      <c r="J102" s="4"/>
      <c r="K102" s="4"/>
      <c r="M102" s="4"/>
      <c r="N102" s="4"/>
      <c r="O102" s="4"/>
      <c r="P102" s="4"/>
      <c r="Q102" s="66">
        <f t="shared" si="59"/>
        <v>6554.7589999999982</v>
      </c>
      <c r="S102" s="2">
        <f t="shared" si="77"/>
        <v>0.5</v>
      </c>
      <c r="Z102" s="1">
        <f t="shared" si="60"/>
        <v>-11720</v>
      </c>
      <c r="AA102" s="1">
        <f t="shared" si="61"/>
        <v>-1.9592312146532141E-2</v>
      </c>
      <c r="AB102" s="1">
        <f t="shared" si="62"/>
        <v>-0.24237438022109251</v>
      </c>
      <c r="AC102" s="1">
        <f t="shared" si="63"/>
        <v>-0.19773600000553415</v>
      </c>
      <c r="AD102" s="1">
        <f t="shared" si="64"/>
        <v>-0.178143687859002</v>
      </c>
      <c r="AE102" s="1">
        <f t="shared" si="65"/>
        <v>1.5867586762002769E-2</v>
      </c>
      <c r="AF102" s="1">
        <f t="shared" si="66"/>
        <v>-0.19773600000553415</v>
      </c>
      <c r="AG102" s="2"/>
      <c r="AH102" s="1">
        <f t="shared" si="67"/>
        <v>4.4638380215558361E-2</v>
      </c>
      <c r="AI102" s="1">
        <f t="shared" si="68"/>
        <v>1.3552618804578331</v>
      </c>
      <c r="AJ102" s="1">
        <f t="shared" si="69"/>
        <v>0.98640515927608263</v>
      </c>
      <c r="AK102" s="1">
        <f t="shared" si="70"/>
        <v>0.15475213038544799</v>
      </c>
      <c r="AL102" s="1">
        <f t="shared" si="71"/>
        <v>-2.7307779474456111</v>
      </c>
      <c r="AM102" s="1">
        <f t="shared" si="72"/>
        <v>-4.7997124047845521</v>
      </c>
      <c r="AN102" s="1">
        <f t="shared" si="78"/>
        <v>3.4166974517829285</v>
      </c>
      <c r="AO102" s="1">
        <f t="shared" si="78"/>
        <v>3.4165159822721858</v>
      </c>
      <c r="AP102" s="1">
        <f t="shared" si="78"/>
        <v>3.4160294389710888</v>
      </c>
      <c r="AQ102" s="1">
        <f t="shared" si="78"/>
        <v>3.4147252817125091</v>
      </c>
      <c r="AR102" s="1">
        <f t="shared" si="78"/>
        <v>3.4112318891046556</v>
      </c>
      <c r="AS102" s="1">
        <f t="shared" si="78"/>
        <v>3.4018907394154283</v>
      </c>
      <c r="AT102" s="1">
        <f t="shared" si="78"/>
        <v>3.3770242049668888</v>
      </c>
      <c r="AU102" s="1">
        <f t="shared" si="73"/>
        <v>3.311500565505352</v>
      </c>
      <c r="AW102" s="1">
        <v>6000</v>
      </c>
      <c r="AX102" s="1">
        <f t="shared" si="42"/>
        <v>-0.32703980233438984</v>
      </c>
      <c r="AY102" s="1">
        <f t="shared" si="43"/>
        <v>-0.36991241588440754</v>
      </c>
      <c r="AZ102" s="1">
        <f t="shared" si="44"/>
        <v>4.2872613550017723E-2</v>
      </c>
      <c r="BA102" s="1">
        <f t="shared" si="45"/>
        <v>1.282887203591224</v>
      </c>
      <c r="BB102" s="1">
        <f t="shared" si="46"/>
        <v>0.87434855672819123</v>
      </c>
      <c r="BC102" s="1">
        <f t="shared" si="47"/>
        <v>-2.3891537745185536</v>
      </c>
      <c r="BD102" s="1">
        <f t="shared" si="48"/>
        <v>-2.5314171988170688</v>
      </c>
      <c r="BE102" s="1">
        <f t="shared" si="55"/>
        <v>16.221313834845226</v>
      </c>
      <c r="BF102" s="1">
        <f t="shared" si="55"/>
        <v>16.221113041000304</v>
      </c>
      <c r="BG102" s="1">
        <f t="shared" si="55"/>
        <v>16.220518362111083</v>
      </c>
      <c r="BH102" s="1">
        <f t="shared" si="53"/>
        <v>16.218758303374898</v>
      </c>
      <c r="BI102" s="1">
        <f t="shared" si="53"/>
        <v>16.213559216419743</v>
      </c>
      <c r="BJ102" s="1">
        <f t="shared" si="53"/>
        <v>16.198287617426551</v>
      </c>
      <c r="BK102" s="1">
        <f t="shared" si="53"/>
        <v>16.15412020981525</v>
      </c>
      <c r="BL102" s="1">
        <f t="shared" si="49"/>
        <v>16.031078989940802</v>
      </c>
    </row>
    <row r="103" spans="1:64" x14ac:dyDescent="0.2">
      <c r="A103" s="5" t="s">
        <v>108</v>
      </c>
      <c r="B103" s="6" t="s">
        <v>97</v>
      </c>
      <c r="C103" s="7">
        <v>21581.56</v>
      </c>
      <c r="D103" s="9"/>
      <c r="E103" s="4">
        <f t="shared" si="57"/>
        <v>-11717.073359420025</v>
      </c>
      <c r="F103" s="4">
        <f t="shared" si="58"/>
        <v>-11717</v>
      </c>
      <c r="G103" s="4">
        <f t="shared" si="75"/>
        <v>-0.20311710000169114</v>
      </c>
      <c r="H103" s="4">
        <f t="shared" si="76"/>
        <v>-0.20311710000169114</v>
      </c>
      <c r="I103" s="4"/>
      <c r="J103" s="4"/>
      <c r="K103" s="4"/>
      <c r="M103" s="4"/>
      <c r="N103" s="4"/>
      <c r="O103" s="4"/>
      <c r="P103" s="4"/>
      <c r="Q103" s="66">
        <f t="shared" si="59"/>
        <v>6563.0600000000013</v>
      </c>
      <c r="S103" s="2">
        <f t="shared" si="77"/>
        <v>0.5</v>
      </c>
      <c r="Z103" s="1">
        <f t="shared" si="60"/>
        <v>-11717</v>
      </c>
      <c r="AA103" s="1">
        <f t="shared" si="61"/>
        <v>-1.94817803974075E-2</v>
      </c>
      <c r="AB103" s="1">
        <f t="shared" si="62"/>
        <v>-0.24774787402120008</v>
      </c>
      <c r="AC103" s="1">
        <f t="shared" si="63"/>
        <v>-0.20311710000169114</v>
      </c>
      <c r="AD103" s="1">
        <f t="shared" si="64"/>
        <v>-0.18363531960428364</v>
      </c>
      <c r="AE103" s="1">
        <f t="shared" si="65"/>
        <v>1.6860965303083699E-2</v>
      </c>
      <c r="AF103" s="1">
        <f t="shared" si="66"/>
        <v>-0.20311710000169114</v>
      </c>
      <c r="AG103" s="2"/>
      <c r="AH103" s="1">
        <f t="shared" si="67"/>
        <v>4.4630774019508934E-2</v>
      </c>
      <c r="AI103" s="1">
        <f t="shared" si="68"/>
        <v>1.3544766912879993</v>
      </c>
      <c r="AJ103" s="1">
        <f t="shared" si="69"/>
        <v>0.98556361449369345</v>
      </c>
      <c r="AK103" s="1">
        <f t="shared" si="70"/>
        <v>0.15654232941534632</v>
      </c>
      <c r="AL103" s="1">
        <f t="shared" si="71"/>
        <v>-2.7257332864826664</v>
      </c>
      <c r="AM103" s="1">
        <f t="shared" si="72"/>
        <v>-4.7398076512543508</v>
      </c>
      <c r="AN103" s="1">
        <f t="shared" si="78"/>
        <v>3.4201298932439168</v>
      </c>
      <c r="AO103" s="1">
        <f t="shared" si="78"/>
        <v>3.4199470868468027</v>
      </c>
      <c r="AP103" s="1">
        <f t="shared" si="78"/>
        <v>3.4194564822132665</v>
      </c>
      <c r="AQ103" s="1">
        <f t="shared" si="78"/>
        <v>3.4181401664070523</v>
      </c>
      <c r="AR103" s="1">
        <f t="shared" si="78"/>
        <v>3.4146108489047835</v>
      </c>
      <c r="AS103" s="1">
        <f t="shared" si="78"/>
        <v>3.4051650583718729</v>
      </c>
      <c r="AT103" s="1">
        <f t="shared" si="78"/>
        <v>3.3799999253698525</v>
      </c>
      <c r="AU103" s="1">
        <f t="shared" si="73"/>
        <v>3.3136539930038458</v>
      </c>
    </row>
    <row r="104" spans="1:64" x14ac:dyDescent="0.2">
      <c r="A104" s="5" t="s">
        <v>108</v>
      </c>
      <c r="B104" s="6" t="s">
        <v>97</v>
      </c>
      <c r="C104" s="7">
        <v>21642.467000000001</v>
      </c>
      <c r="D104" s="9"/>
      <c r="E104" s="4">
        <f t="shared" si="57"/>
        <v>-11695.07569307168</v>
      </c>
      <c r="F104" s="4">
        <f t="shared" si="58"/>
        <v>-11695</v>
      </c>
      <c r="G104" s="4">
        <f t="shared" si="75"/>
        <v>-0.20957850000195322</v>
      </c>
      <c r="H104" s="4">
        <f t="shared" si="76"/>
        <v>-0.20957850000195322</v>
      </c>
      <c r="I104" s="4"/>
      <c r="J104" s="4"/>
      <c r="K104" s="4"/>
      <c r="M104" s="4"/>
      <c r="N104" s="4"/>
      <c r="O104" s="4"/>
      <c r="P104" s="4"/>
      <c r="Q104" s="66">
        <f t="shared" si="59"/>
        <v>6623.9670000000006</v>
      </c>
      <c r="S104" s="2">
        <f t="shared" si="77"/>
        <v>0.5</v>
      </c>
      <c r="Z104" s="1">
        <f t="shared" si="60"/>
        <v>-11695</v>
      </c>
      <c r="AA104" s="1">
        <f t="shared" si="61"/>
        <v>-1.868882156615085E-2</v>
      </c>
      <c r="AB104" s="1">
        <f t="shared" si="62"/>
        <v>-0.25413764592150712</v>
      </c>
      <c r="AC104" s="1">
        <f t="shared" si="63"/>
        <v>-0.20957850000195322</v>
      </c>
      <c r="AD104" s="1">
        <f t="shared" si="64"/>
        <v>-0.19088967843580237</v>
      </c>
      <c r="AE104" s="1">
        <f t="shared" si="65"/>
        <v>1.8219434666662017E-2</v>
      </c>
      <c r="AF104" s="1">
        <f t="shared" si="66"/>
        <v>-0.20957850000195322</v>
      </c>
      <c r="AG104" s="2"/>
      <c r="AH104" s="1">
        <f t="shared" si="67"/>
        <v>4.4559145919553921E-2</v>
      </c>
      <c r="AI104" s="1">
        <f t="shared" si="68"/>
        <v>1.3484752034147456</v>
      </c>
      <c r="AJ104" s="1">
        <f t="shared" si="69"/>
        <v>0.97866484176055424</v>
      </c>
      <c r="AK104" s="1">
        <f t="shared" si="70"/>
        <v>0.16948232406455299</v>
      </c>
      <c r="AL104" s="1">
        <f t="shared" si="71"/>
        <v>-2.6889212842974199</v>
      </c>
      <c r="AM104" s="1">
        <f t="shared" si="72"/>
        <v>-4.3425120991051633</v>
      </c>
      <c r="AN104" s="1">
        <f t="shared" si="78"/>
        <v>3.4452393812872981</v>
      </c>
      <c r="AO104" s="1">
        <f t="shared" si="78"/>
        <v>3.4450477315882568</v>
      </c>
      <c r="AP104" s="1">
        <f t="shared" si="78"/>
        <v>3.4445295194767445</v>
      </c>
      <c r="AQ104" s="1">
        <f t="shared" si="78"/>
        <v>3.4431287171234439</v>
      </c>
      <c r="AR104" s="1">
        <f t="shared" si="78"/>
        <v>3.439345188794531</v>
      </c>
      <c r="AS104" s="1">
        <f t="shared" si="78"/>
        <v>3.4291477195059414</v>
      </c>
      <c r="AT104" s="1">
        <f t="shared" si="78"/>
        <v>3.4018122284354466</v>
      </c>
      <c r="AU104" s="1">
        <f t="shared" si="73"/>
        <v>3.3294457946594651</v>
      </c>
    </row>
    <row r="105" spans="1:64" x14ac:dyDescent="0.2">
      <c r="A105" s="5" t="s">
        <v>108</v>
      </c>
      <c r="B105" s="6" t="s">
        <v>97</v>
      </c>
      <c r="C105" s="7">
        <v>21667.394</v>
      </c>
      <c r="D105" s="9"/>
      <c r="E105" s="4">
        <f t="shared" si="57"/>
        <v>-11686.072855482154</v>
      </c>
      <c r="F105" s="4">
        <f t="shared" si="58"/>
        <v>-11686</v>
      </c>
      <c r="G105" s="4">
        <f t="shared" si="75"/>
        <v>-0.20172180000372464</v>
      </c>
      <c r="H105" s="4">
        <f t="shared" si="76"/>
        <v>-0.20172180000372464</v>
      </c>
      <c r="I105" s="4"/>
      <c r="J105" s="4"/>
      <c r="K105" s="4"/>
      <c r="M105" s="4"/>
      <c r="N105" s="4"/>
      <c r="O105" s="4"/>
      <c r="P105" s="4"/>
      <c r="Q105" s="66">
        <f t="shared" si="59"/>
        <v>6648.8940000000002</v>
      </c>
      <c r="S105" s="2">
        <f t="shared" si="77"/>
        <v>0.5</v>
      </c>
      <c r="Z105" s="1">
        <f t="shared" si="60"/>
        <v>-11686</v>
      </c>
      <c r="AA105" s="1">
        <f t="shared" si="61"/>
        <v>-1.8373295465120322E-2</v>
      </c>
      <c r="AB105" s="1">
        <f t="shared" si="62"/>
        <v>-0.24624366915611942</v>
      </c>
      <c r="AC105" s="1">
        <f t="shared" si="63"/>
        <v>-0.20172180000372464</v>
      </c>
      <c r="AD105" s="1">
        <f t="shared" si="64"/>
        <v>-0.18334850453860432</v>
      </c>
      <c r="AE105" s="1">
        <f t="shared" si="65"/>
        <v>1.6808337058271304E-2</v>
      </c>
      <c r="AF105" s="1">
        <f t="shared" si="66"/>
        <v>-0.20172180000372464</v>
      </c>
      <c r="AG105" s="2"/>
      <c r="AH105" s="1">
        <f t="shared" si="67"/>
        <v>4.4521869152394776E-2</v>
      </c>
      <c r="AI105" s="1">
        <f t="shared" si="68"/>
        <v>1.3459001768187588</v>
      </c>
      <c r="AJ105" s="1">
        <f t="shared" si="69"/>
        <v>0.97548086930010314</v>
      </c>
      <c r="AK105" s="1">
        <f t="shared" si="70"/>
        <v>0.17467768386952531</v>
      </c>
      <c r="AL105" s="1">
        <f t="shared" si="71"/>
        <v>-2.6739574390674989</v>
      </c>
      <c r="AM105" s="1">
        <f t="shared" si="72"/>
        <v>-4.1986131255702324</v>
      </c>
      <c r="AN105" s="1">
        <f t="shared" si="78"/>
        <v>3.4554789562010328</v>
      </c>
      <c r="AO105" s="1">
        <f t="shared" si="78"/>
        <v>3.4552841799273226</v>
      </c>
      <c r="AP105" s="1">
        <f t="shared" si="78"/>
        <v>3.4547557948207741</v>
      </c>
      <c r="AQ105" s="1">
        <f t="shared" si="78"/>
        <v>3.4533228571240624</v>
      </c>
      <c r="AR105" s="1">
        <f t="shared" si="78"/>
        <v>3.4494401635721492</v>
      </c>
      <c r="AS105" s="1">
        <f t="shared" si="78"/>
        <v>3.4389434458467294</v>
      </c>
      <c r="AT105" s="1">
        <f t="shared" si="78"/>
        <v>3.4107303270093854</v>
      </c>
      <c r="AU105" s="1">
        <f t="shared" si="73"/>
        <v>3.335906077154946</v>
      </c>
    </row>
    <row r="106" spans="1:64" x14ac:dyDescent="0.2">
      <c r="A106" s="5" t="s">
        <v>108</v>
      </c>
      <c r="B106" s="6" t="s">
        <v>97</v>
      </c>
      <c r="C106" s="7">
        <v>21919.360000000001</v>
      </c>
      <c r="D106" s="9"/>
      <c r="E106" s="4">
        <f t="shared" si="57"/>
        <v>-11595.070770350279</v>
      </c>
      <c r="F106" s="4">
        <f t="shared" si="58"/>
        <v>-11595</v>
      </c>
      <c r="G106" s="4">
        <f t="shared" si="75"/>
        <v>-0.19594850000066799</v>
      </c>
      <c r="H106" s="4">
        <f t="shared" si="76"/>
        <v>-0.19594850000066799</v>
      </c>
      <c r="I106" s="4"/>
      <c r="J106" s="4"/>
      <c r="K106" s="4"/>
      <c r="M106" s="4"/>
      <c r="N106" s="4"/>
      <c r="O106" s="4"/>
      <c r="P106" s="4"/>
      <c r="Q106" s="66">
        <f t="shared" si="59"/>
        <v>6900.8600000000006</v>
      </c>
      <c r="S106" s="2">
        <f t="shared" si="77"/>
        <v>0.5</v>
      </c>
      <c r="Z106" s="1">
        <f t="shared" si="60"/>
        <v>-11595</v>
      </c>
      <c r="AA106" s="1">
        <f t="shared" si="61"/>
        <v>-1.546337964646826E-2</v>
      </c>
      <c r="AB106" s="1">
        <f t="shared" si="62"/>
        <v>-0.23984214288130529</v>
      </c>
      <c r="AC106" s="1">
        <f t="shared" si="63"/>
        <v>-0.19594850000066799</v>
      </c>
      <c r="AD106" s="1">
        <f t="shared" si="64"/>
        <v>-0.18048512035419972</v>
      </c>
      <c r="AE106" s="1">
        <f t="shared" si="65"/>
        <v>1.628743933463498E-2</v>
      </c>
      <c r="AF106" s="1">
        <f t="shared" si="66"/>
        <v>-0.19594850000066799</v>
      </c>
      <c r="AG106" s="2"/>
      <c r="AH106" s="1">
        <f t="shared" si="67"/>
        <v>4.3893642880637303E-2</v>
      </c>
      <c r="AI106" s="1">
        <f t="shared" si="68"/>
        <v>1.3163945417400549</v>
      </c>
      <c r="AJ106" s="1">
        <f t="shared" si="69"/>
        <v>0.93241776561772249</v>
      </c>
      <c r="AK106" s="1">
        <f t="shared" si="70"/>
        <v>0.22372688600695953</v>
      </c>
      <c r="AL106" s="1">
        <f t="shared" si="71"/>
        <v>-2.5261083936289124</v>
      </c>
      <c r="AM106" s="1">
        <f t="shared" si="72"/>
        <v>-3.1462395679086894</v>
      </c>
      <c r="AN106" s="1">
        <f t="shared" si="78"/>
        <v>3.5578275282039602</v>
      </c>
      <c r="AO106" s="1">
        <f t="shared" si="78"/>
        <v>3.5576170234894966</v>
      </c>
      <c r="AP106" s="1">
        <f t="shared" si="78"/>
        <v>3.557023211644367</v>
      </c>
      <c r="AQ106" s="1">
        <f t="shared" si="78"/>
        <v>3.5553489672817618</v>
      </c>
      <c r="AR106" s="1">
        <f t="shared" si="78"/>
        <v>3.5506350568181801</v>
      </c>
      <c r="AS106" s="1">
        <f t="shared" si="78"/>
        <v>3.5374139402624123</v>
      </c>
      <c r="AT106" s="1">
        <f t="shared" si="78"/>
        <v>3.5007093674928269</v>
      </c>
      <c r="AU106" s="1">
        <f t="shared" si="73"/>
        <v>3.401226711275918</v>
      </c>
    </row>
    <row r="107" spans="1:64" x14ac:dyDescent="0.2">
      <c r="A107" s="5" t="s">
        <v>108</v>
      </c>
      <c r="B107" s="6" t="s">
        <v>97</v>
      </c>
      <c r="C107" s="7">
        <v>21966.43</v>
      </c>
      <c r="D107" s="9"/>
      <c r="E107" s="4">
        <f t="shared" si="57"/>
        <v>-11578.07058720193</v>
      </c>
      <c r="F107" s="4">
        <f t="shared" si="58"/>
        <v>-11578</v>
      </c>
      <c r="G107" s="4">
        <f t="shared" si="75"/>
        <v>-0.1954414000028919</v>
      </c>
      <c r="H107" s="4">
        <f t="shared" si="76"/>
        <v>-0.1954414000028919</v>
      </c>
      <c r="I107" s="4"/>
      <c r="J107" s="4"/>
      <c r="K107" s="4"/>
      <c r="M107" s="4"/>
      <c r="N107" s="4"/>
      <c r="O107" s="4"/>
      <c r="P107" s="4"/>
      <c r="Q107" s="66">
        <f t="shared" si="59"/>
        <v>6947.93</v>
      </c>
      <c r="S107" s="2">
        <f t="shared" si="77"/>
        <v>0.5</v>
      </c>
      <c r="Z107" s="1">
        <f t="shared" si="60"/>
        <v>-11578</v>
      </c>
      <c r="AA107" s="1">
        <f t="shared" si="61"/>
        <v>-1.4974434103888518E-2</v>
      </c>
      <c r="AB107" s="1">
        <f t="shared" si="62"/>
        <v>-0.23916888535065686</v>
      </c>
      <c r="AC107" s="1">
        <f t="shared" si="63"/>
        <v>-0.1954414000028919</v>
      </c>
      <c r="AD107" s="1">
        <f t="shared" si="64"/>
        <v>-0.18046696589900338</v>
      </c>
      <c r="AE107" s="1">
        <f t="shared" si="65"/>
        <v>1.6284162890396026E-2</v>
      </c>
      <c r="AF107" s="1">
        <f t="shared" si="66"/>
        <v>-0.1954414000028919</v>
      </c>
      <c r="AG107" s="2"/>
      <c r="AH107" s="1">
        <f t="shared" si="67"/>
        <v>4.3727485347764966E-2</v>
      </c>
      <c r="AI107" s="1">
        <f t="shared" si="68"/>
        <v>1.3102699811378575</v>
      </c>
      <c r="AJ107" s="1">
        <f t="shared" si="69"/>
        <v>0.9223727922861541</v>
      </c>
      <c r="AK107" s="1">
        <f t="shared" si="70"/>
        <v>0.23214599796245464</v>
      </c>
      <c r="AL107" s="1">
        <f t="shared" si="71"/>
        <v>-2.4992404118925129</v>
      </c>
      <c r="AM107" s="1">
        <f t="shared" si="72"/>
        <v>-3.0057542524198393</v>
      </c>
      <c r="AN107" s="1">
        <f t="shared" si="78"/>
        <v>3.5766867499717385</v>
      </c>
      <c r="AO107" s="1">
        <f t="shared" si="78"/>
        <v>3.5764763681334935</v>
      </c>
      <c r="AP107" s="1">
        <f t="shared" si="78"/>
        <v>3.5758778140926117</v>
      </c>
      <c r="AQ107" s="1">
        <f t="shared" si="78"/>
        <v>3.5741757849387294</v>
      </c>
      <c r="AR107" s="1">
        <f t="shared" si="78"/>
        <v>3.5693432263415756</v>
      </c>
      <c r="AS107" s="1">
        <f t="shared" si="78"/>
        <v>3.555679479374378</v>
      </c>
      <c r="AT107" s="1">
        <f t="shared" si="78"/>
        <v>3.5174747335803724</v>
      </c>
      <c r="AU107" s="1">
        <f t="shared" si="73"/>
        <v>3.4134294671007153</v>
      </c>
    </row>
    <row r="108" spans="1:64" x14ac:dyDescent="0.2">
      <c r="A108" s="5" t="s">
        <v>108</v>
      </c>
      <c r="B108" s="6" t="s">
        <v>97</v>
      </c>
      <c r="C108" s="7">
        <v>21977.506000000001</v>
      </c>
      <c r="D108" s="9"/>
      <c r="E108" s="4">
        <f t="shared" si="57"/>
        <v>-11574.070289166</v>
      </c>
      <c r="F108" s="4">
        <f t="shared" si="58"/>
        <v>-11574</v>
      </c>
      <c r="G108" s="4">
        <f t="shared" si="75"/>
        <v>-0.19461620000220137</v>
      </c>
      <c r="H108" s="4">
        <f t="shared" si="76"/>
        <v>-0.19461620000220137</v>
      </c>
      <c r="I108" s="4"/>
      <c r="J108" s="4"/>
      <c r="K108" s="4"/>
      <c r="M108" s="4"/>
      <c r="N108" s="4"/>
      <c r="O108" s="4"/>
      <c r="P108" s="4"/>
      <c r="Q108" s="66">
        <f t="shared" si="59"/>
        <v>6959.0060000000012</v>
      </c>
      <c r="S108" s="2">
        <f t="shared" si="77"/>
        <v>0.5</v>
      </c>
      <c r="Z108" s="1">
        <f t="shared" si="60"/>
        <v>-11574</v>
      </c>
      <c r="AA108" s="1">
        <f t="shared" si="61"/>
        <v>-1.486179859871814E-2</v>
      </c>
      <c r="AB108" s="1">
        <f t="shared" si="62"/>
        <v>-0.23830244744958576</v>
      </c>
      <c r="AC108" s="1">
        <f t="shared" si="63"/>
        <v>-0.19461620000220137</v>
      </c>
      <c r="AD108" s="1">
        <f t="shared" si="64"/>
        <v>-0.17975440140348323</v>
      </c>
      <c r="AE108" s="1">
        <f t="shared" si="65"/>
        <v>1.6155822411962287E-2</v>
      </c>
      <c r="AF108" s="1">
        <f t="shared" si="66"/>
        <v>-0.19461620000220137</v>
      </c>
      <c r="AG108" s="2"/>
      <c r="AH108" s="1">
        <f t="shared" si="67"/>
        <v>4.3686247447384391E-2</v>
      </c>
      <c r="AI108" s="1">
        <f t="shared" si="68"/>
        <v>1.3088047397546183</v>
      </c>
      <c r="AJ108" s="1">
        <f t="shared" si="69"/>
        <v>0.91992654634314719</v>
      </c>
      <c r="AK108" s="1">
        <f t="shared" si="70"/>
        <v>0.234091559588023</v>
      </c>
      <c r="AL108" s="1">
        <f t="shared" si="71"/>
        <v>-2.4929550471220794</v>
      </c>
      <c r="AM108" s="1">
        <f t="shared" si="72"/>
        <v>-2.9745138201483536</v>
      </c>
      <c r="AN108" s="1">
        <f t="shared" si="78"/>
        <v>3.5811114219843785</v>
      </c>
      <c r="AO108" s="1">
        <f t="shared" si="78"/>
        <v>3.5809011987924002</v>
      </c>
      <c r="AP108" s="1">
        <f t="shared" si="78"/>
        <v>3.5803018593626978</v>
      </c>
      <c r="AQ108" s="1">
        <f t="shared" si="78"/>
        <v>3.5785940860345451</v>
      </c>
      <c r="AR108" s="1">
        <f t="shared" si="78"/>
        <v>3.5737353503443945</v>
      </c>
      <c r="AS108" s="1">
        <f t="shared" si="78"/>
        <v>3.5599707043321898</v>
      </c>
      <c r="AT108" s="1">
        <f t="shared" si="78"/>
        <v>3.521417299158291</v>
      </c>
      <c r="AU108" s="1">
        <f t="shared" si="73"/>
        <v>3.4163007037653732</v>
      </c>
    </row>
    <row r="109" spans="1:64" x14ac:dyDescent="0.2">
      <c r="A109" s="5" t="s">
        <v>108</v>
      </c>
      <c r="B109" s="6" t="s">
        <v>97</v>
      </c>
      <c r="C109" s="7">
        <v>22254.388999999999</v>
      </c>
      <c r="D109" s="9"/>
      <c r="E109" s="4">
        <f t="shared" si="57"/>
        <v>-11474.068978125746</v>
      </c>
      <c r="F109" s="4">
        <f t="shared" si="58"/>
        <v>-11474</v>
      </c>
      <c r="G109" s="4">
        <f t="shared" si="75"/>
        <v>-0.19098620000295341</v>
      </c>
      <c r="H109" s="4">
        <f t="shared" si="76"/>
        <v>-0.19098620000295341</v>
      </c>
      <c r="I109" s="4"/>
      <c r="J109" s="4"/>
      <c r="K109" s="4"/>
      <c r="M109" s="4"/>
      <c r="N109" s="4"/>
      <c r="O109" s="4"/>
      <c r="P109" s="4"/>
      <c r="Q109" s="66">
        <f t="shared" si="59"/>
        <v>7235.8889999999992</v>
      </c>
      <c r="S109" s="2">
        <f t="shared" si="77"/>
        <v>0.5</v>
      </c>
      <c r="Z109" s="1">
        <f t="shared" si="60"/>
        <v>-11474</v>
      </c>
      <c r="AA109" s="1">
        <f t="shared" si="61"/>
        <v>-1.2331016873525592E-2</v>
      </c>
      <c r="AB109" s="1">
        <f t="shared" si="62"/>
        <v>-0.23338963621981448</v>
      </c>
      <c r="AC109" s="1">
        <f t="shared" si="63"/>
        <v>-0.19098620000295341</v>
      </c>
      <c r="AD109" s="1">
        <f t="shared" si="64"/>
        <v>-0.17865518312942782</v>
      </c>
      <c r="AE109" s="1">
        <f t="shared" si="65"/>
        <v>1.5958837229504697E-2</v>
      </c>
      <c r="AF109" s="1">
        <f t="shared" si="66"/>
        <v>-0.19098620000295341</v>
      </c>
      <c r="AG109" s="2"/>
      <c r="AH109" s="1">
        <f t="shared" si="67"/>
        <v>4.2403436216861067E-2</v>
      </c>
      <c r="AI109" s="1">
        <f t="shared" si="68"/>
        <v>1.269685232031903</v>
      </c>
      <c r="AJ109" s="1">
        <f t="shared" si="69"/>
        <v>0.84973547591949494</v>
      </c>
      <c r="AK109" s="1">
        <f t="shared" si="70"/>
        <v>0.27826085098189618</v>
      </c>
      <c r="AL109" s="1">
        <f t="shared" si="71"/>
        <v>-2.3405452882815885</v>
      </c>
      <c r="AM109" s="1">
        <f t="shared" si="72"/>
        <v>-2.3617733832586385</v>
      </c>
      <c r="AN109" s="1">
        <f t="shared" si="78"/>
        <v>3.6900521959814907</v>
      </c>
      <c r="AO109" s="1">
        <f t="shared" si="78"/>
        <v>3.6898598933588307</v>
      </c>
      <c r="AP109" s="1">
        <f t="shared" si="78"/>
        <v>3.6892785070978262</v>
      </c>
      <c r="AQ109" s="1">
        <f t="shared" si="78"/>
        <v>3.6875220605216938</v>
      </c>
      <c r="AR109" s="1">
        <f t="shared" si="78"/>
        <v>3.682226923808015</v>
      </c>
      <c r="AS109" s="1">
        <f t="shared" si="78"/>
        <v>3.6663640480421522</v>
      </c>
      <c r="AT109" s="1">
        <f t="shared" si="78"/>
        <v>3.6196769678634615</v>
      </c>
      <c r="AU109" s="1">
        <f t="shared" si="73"/>
        <v>3.4880816203818261</v>
      </c>
    </row>
    <row r="110" spans="1:64" x14ac:dyDescent="0.2">
      <c r="A110" s="5" t="s">
        <v>108</v>
      </c>
      <c r="B110" s="6" t="s">
        <v>97</v>
      </c>
      <c r="C110" s="7">
        <v>22279.307000000001</v>
      </c>
      <c r="D110" s="9"/>
      <c r="E110" s="4">
        <f t="shared" si="57"/>
        <v>-11465.06939104925</v>
      </c>
      <c r="F110" s="4">
        <f t="shared" si="58"/>
        <v>-11465</v>
      </c>
      <c r="G110" s="4">
        <f t="shared" si="75"/>
        <v>-0.19212950000292039</v>
      </c>
      <c r="H110" s="4">
        <f t="shared" si="76"/>
        <v>-0.19212950000292039</v>
      </c>
      <c r="I110" s="4"/>
      <c r="J110" s="4"/>
      <c r="K110" s="4"/>
      <c r="M110" s="4"/>
      <c r="N110" s="4"/>
      <c r="O110" s="4"/>
      <c r="P110" s="4"/>
      <c r="Q110" s="66">
        <f t="shared" si="59"/>
        <v>7260.8070000000007</v>
      </c>
      <c r="S110" s="2">
        <f t="shared" si="77"/>
        <v>0.5</v>
      </c>
      <c r="Z110" s="1">
        <f t="shared" si="60"/>
        <v>-11465</v>
      </c>
      <c r="AA110" s="1">
        <f t="shared" si="61"/>
        <v>-1.2128918714396891E-2</v>
      </c>
      <c r="AB110" s="1">
        <f t="shared" si="62"/>
        <v>-0.23439494664573993</v>
      </c>
      <c r="AC110" s="1">
        <f t="shared" si="63"/>
        <v>-0.19212950000292039</v>
      </c>
      <c r="AD110" s="1">
        <f t="shared" si="64"/>
        <v>-0.1800005812885235</v>
      </c>
      <c r="AE110" s="1">
        <f t="shared" si="65"/>
        <v>1.6200104632103179E-2</v>
      </c>
      <c r="AF110" s="1">
        <f t="shared" si="66"/>
        <v>-0.19212950000292039</v>
      </c>
      <c r="AG110" s="2"/>
      <c r="AH110" s="1">
        <f t="shared" si="67"/>
        <v>4.2265446642819532E-2</v>
      </c>
      <c r="AI110" s="1">
        <f t="shared" si="68"/>
        <v>1.2659726657009367</v>
      </c>
      <c r="AJ110" s="1">
        <f t="shared" si="69"/>
        <v>0.84267166054382769</v>
      </c>
      <c r="AK110" s="1">
        <f t="shared" si="70"/>
        <v>0.28181158007649054</v>
      </c>
      <c r="AL110" s="1">
        <f t="shared" si="71"/>
        <v>-2.3272880317204581</v>
      </c>
      <c r="AM110" s="1">
        <f t="shared" si="72"/>
        <v>-2.3188419189289693</v>
      </c>
      <c r="AN110" s="1">
        <f t="shared" si="78"/>
        <v>3.699691834442294</v>
      </c>
      <c r="AO110" s="1">
        <f t="shared" si="78"/>
        <v>3.6995022490604779</v>
      </c>
      <c r="AP110" s="1">
        <f t="shared" si="78"/>
        <v>3.6989256569682212</v>
      </c>
      <c r="AQ110" s="1">
        <f t="shared" si="78"/>
        <v>3.6971733201472632</v>
      </c>
      <c r="AR110" s="1">
        <f t="shared" si="78"/>
        <v>3.6918593849626729</v>
      </c>
      <c r="AS110" s="1">
        <f t="shared" si="78"/>
        <v>3.6758492364097721</v>
      </c>
      <c r="AT110" s="1">
        <f t="shared" si="78"/>
        <v>3.6284890981691307</v>
      </c>
      <c r="AU110" s="1">
        <f t="shared" si="73"/>
        <v>3.4945419028773066</v>
      </c>
    </row>
    <row r="111" spans="1:64" x14ac:dyDescent="0.2">
      <c r="A111" s="5" t="s">
        <v>108</v>
      </c>
      <c r="B111" s="6" t="s">
        <v>97</v>
      </c>
      <c r="C111" s="7">
        <v>22362.375</v>
      </c>
      <c r="D111" s="9"/>
      <c r="E111" s="4">
        <f t="shared" si="57"/>
        <v>-11435.067878116019</v>
      </c>
      <c r="F111" s="4">
        <f t="shared" si="58"/>
        <v>-11435</v>
      </c>
      <c r="G111" s="4">
        <f t="shared" si="75"/>
        <v>-0.18794050000360585</v>
      </c>
      <c r="H111" s="4">
        <f t="shared" si="76"/>
        <v>-0.18794050000360585</v>
      </c>
      <c r="I111" s="4"/>
      <c r="J111" s="4"/>
      <c r="K111" s="4"/>
      <c r="M111" s="4"/>
      <c r="N111" s="4"/>
      <c r="O111" s="4"/>
      <c r="P111" s="4"/>
      <c r="Q111" s="66">
        <f t="shared" si="59"/>
        <v>7343.875</v>
      </c>
      <c r="S111" s="2">
        <f t="shared" si="77"/>
        <v>0.5</v>
      </c>
      <c r="Z111" s="1">
        <f t="shared" si="60"/>
        <v>-11435</v>
      </c>
      <c r="AA111" s="1">
        <f t="shared" si="61"/>
        <v>-1.1484033079773442E-2</v>
      </c>
      <c r="AB111" s="1">
        <f t="shared" si="62"/>
        <v>-0.2297209462494085</v>
      </c>
      <c r="AC111" s="1">
        <f t="shared" si="63"/>
        <v>-0.18794050000360585</v>
      </c>
      <c r="AD111" s="1">
        <f t="shared" si="64"/>
        <v>-0.17645646692383241</v>
      </c>
      <c r="AE111" s="1">
        <f t="shared" si="65"/>
        <v>1.5568442359620779E-2</v>
      </c>
      <c r="AF111" s="1">
        <f t="shared" si="66"/>
        <v>-0.18794050000360585</v>
      </c>
      <c r="AG111" s="2"/>
      <c r="AH111" s="1">
        <f t="shared" si="67"/>
        <v>4.1780446245802655E-2</v>
      </c>
      <c r="AI111" s="1">
        <f t="shared" si="68"/>
        <v>1.2534285511506136</v>
      </c>
      <c r="AJ111" s="1">
        <f t="shared" si="69"/>
        <v>0.81838663725036398</v>
      </c>
      <c r="AK111" s="1">
        <f t="shared" si="70"/>
        <v>0.2931436423103379</v>
      </c>
      <c r="AL111" s="1">
        <f t="shared" si="71"/>
        <v>-2.2836598524314669</v>
      </c>
      <c r="AM111" s="1">
        <f t="shared" si="72"/>
        <v>-2.1864106808501935</v>
      </c>
      <c r="AN111" s="1">
        <f t="shared" ref="AN111:AT120" si="79">$AU111+$AB$7*SIN(AO111)</f>
        <v>3.7316188200874754</v>
      </c>
      <c r="AO111" s="1">
        <f t="shared" si="79"/>
        <v>3.7314392720976235</v>
      </c>
      <c r="AP111" s="1">
        <f t="shared" si="79"/>
        <v>3.7308818182327492</v>
      </c>
      <c r="AQ111" s="1">
        <f t="shared" si="79"/>
        <v>3.7291523778812929</v>
      </c>
      <c r="AR111" s="1">
        <f t="shared" si="79"/>
        <v>3.7237995849594849</v>
      </c>
      <c r="AS111" s="1">
        <f t="shared" si="79"/>
        <v>3.7073497459519666</v>
      </c>
      <c r="AT111" s="1">
        <f t="shared" si="79"/>
        <v>3.6578219418574109</v>
      </c>
      <c r="AU111" s="1">
        <f t="shared" si="73"/>
        <v>3.5160761778622427</v>
      </c>
    </row>
    <row r="112" spans="1:64" x14ac:dyDescent="0.2">
      <c r="A112" s="5" t="s">
        <v>108</v>
      </c>
      <c r="B112" s="6" t="s">
        <v>97</v>
      </c>
      <c r="C112" s="7">
        <v>22387.293000000001</v>
      </c>
      <c r="D112" s="9"/>
      <c r="E112" s="4">
        <f t="shared" si="57"/>
        <v>-11426.068291039524</v>
      </c>
      <c r="F112" s="4">
        <f t="shared" si="58"/>
        <v>-11426</v>
      </c>
      <c r="G112" s="4">
        <f t="shared" si="75"/>
        <v>-0.18908379999993485</v>
      </c>
      <c r="H112" s="4">
        <f t="shared" si="76"/>
        <v>-0.18908379999993485</v>
      </c>
      <c r="I112" s="4"/>
      <c r="J112" s="4"/>
      <c r="K112" s="4"/>
      <c r="M112" s="4"/>
      <c r="N112" s="4"/>
      <c r="O112" s="4"/>
      <c r="P112" s="4"/>
      <c r="Q112" s="66">
        <f t="shared" si="59"/>
        <v>7368.7930000000015</v>
      </c>
      <c r="S112" s="2">
        <f t="shared" si="77"/>
        <v>0.5</v>
      </c>
      <c r="Z112" s="1">
        <f t="shared" si="60"/>
        <v>-11426</v>
      </c>
      <c r="AA112" s="1">
        <f t="shared" si="61"/>
        <v>-1.1299005433471718E-2</v>
      </c>
      <c r="AB112" s="1">
        <f t="shared" si="62"/>
        <v>-0.23071143000622535</v>
      </c>
      <c r="AC112" s="1">
        <f t="shared" si="63"/>
        <v>-0.18908379999993485</v>
      </c>
      <c r="AD112" s="1">
        <f t="shared" si="64"/>
        <v>-0.17778479456646312</v>
      </c>
      <c r="AE112" s="1">
        <f t="shared" si="65"/>
        <v>1.5803716589519748E-2</v>
      </c>
      <c r="AF112" s="1">
        <f t="shared" si="66"/>
        <v>-0.18908379999993485</v>
      </c>
      <c r="AG112" s="2"/>
      <c r="AH112" s="1">
        <f t="shared" si="67"/>
        <v>4.1627630006290509E-2</v>
      </c>
      <c r="AI112" s="1">
        <f t="shared" si="68"/>
        <v>1.2496204590795763</v>
      </c>
      <c r="AJ112" s="1">
        <f t="shared" si="69"/>
        <v>0.81089455969768887</v>
      </c>
      <c r="AK112" s="1">
        <f t="shared" si="70"/>
        <v>0.29639307005085663</v>
      </c>
      <c r="AL112" s="1">
        <f t="shared" si="71"/>
        <v>-2.270741101050286</v>
      </c>
      <c r="AM112" s="1">
        <f t="shared" si="72"/>
        <v>-2.1495924259979926</v>
      </c>
      <c r="AN112" s="1">
        <f t="shared" si="79"/>
        <v>3.7411347029213124</v>
      </c>
      <c r="AO112" s="1">
        <f t="shared" si="79"/>
        <v>3.7409584239363824</v>
      </c>
      <c r="AP112" s="1">
        <f t="shared" si="79"/>
        <v>3.7404075858737329</v>
      </c>
      <c r="AQ112" s="1">
        <f t="shared" si="79"/>
        <v>3.7386876545037881</v>
      </c>
      <c r="AR112" s="1">
        <f t="shared" si="79"/>
        <v>3.7333302314738401</v>
      </c>
      <c r="AS112" s="1">
        <f t="shared" si="79"/>
        <v>3.7167639527293597</v>
      </c>
      <c r="AT112" s="1">
        <f t="shared" si="79"/>
        <v>3.6666091416605111</v>
      </c>
      <c r="AU112" s="1">
        <f t="shared" si="73"/>
        <v>3.5225364603577232</v>
      </c>
    </row>
    <row r="113" spans="1:47" x14ac:dyDescent="0.2">
      <c r="A113" s="5" t="s">
        <v>96</v>
      </c>
      <c r="B113" s="6" t="s">
        <v>97</v>
      </c>
      <c r="C113" s="7">
        <v>22486.974999999999</v>
      </c>
      <c r="D113" s="9"/>
      <c r="E113" s="4">
        <f t="shared" si="57"/>
        <v>-11390.066331052401</v>
      </c>
      <c r="F113" s="4">
        <f t="shared" si="58"/>
        <v>-11390</v>
      </c>
      <c r="G113" s="4">
        <f t="shared" si="75"/>
        <v>-0.18365700000504148</v>
      </c>
      <c r="H113" s="4">
        <f t="shared" si="76"/>
        <v>-0.18365700000504148</v>
      </c>
      <c r="I113" s="4"/>
      <c r="J113" s="4"/>
      <c r="K113" s="4"/>
      <c r="M113" s="4"/>
      <c r="N113" s="4"/>
      <c r="O113" s="4"/>
      <c r="P113" s="4"/>
      <c r="Q113" s="66">
        <f t="shared" si="59"/>
        <v>7468.4749999999985</v>
      </c>
      <c r="S113" s="2">
        <f t="shared" si="77"/>
        <v>0.5</v>
      </c>
      <c r="Z113" s="1">
        <f t="shared" si="60"/>
        <v>-11390</v>
      </c>
      <c r="AA113" s="1">
        <f t="shared" si="61"/>
        <v>-1.059643298554188E-2</v>
      </c>
      <c r="AB113" s="1">
        <f t="shared" si="62"/>
        <v>-0.22464100502529014</v>
      </c>
      <c r="AC113" s="1">
        <f t="shared" si="63"/>
        <v>-0.18365700000504148</v>
      </c>
      <c r="AD113" s="1">
        <f t="shared" si="64"/>
        <v>-0.17306056701949959</v>
      </c>
      <c r="AE113" s="1">
        <f t="shared" si="65"/>
        <v>1.4974979928555355E-2</v>
      </c>
      <c r="AF113" s="1">
        <f t="shared" si="66"/>
        <v>-0.18365700000504148</v>
      </c>
      <c r="AG113" s="2"/>
      <c r="AH113" s="1">
        <f t="shared" si="67"/>
        <v>4.0984005020248661E-2</v>
      </c>
      <c r="AI113" s="1">
        <f t="shared" si="68"/>
        <v>1.2342211304097785</v>
      </c>
      <c r="AJ113" s="1">
        <f t="shared" si="69"/>
        <v>0.7800787353302634</v>
      </c>
      <c r="AK113" s="1">
        <f t="shared" si="70"/>
        <v>0.30870647488323905</v>
      </c>
      <c r="AL113" s="1">
        <f t="shared" si="71"/>
        <v>-2.2198535882155332</v>
      </c>
      <c r="AM113" s="1">
        <f t="shared" si="72"/>
        <v>-2.0139680259863981</v>
      </c>
      <c r="AN113" s="1">
        <f t="shared" si="79"/>
        <v>3.7789070013869472</v>
      </c>
      <c r="AO113" s="1">
        <f t="shared" si="79"/>
        <v>3.7787447293738565</v>
      </c>
      <c r="AP113" s="1">
        <f t="shared" si="79"/>
        <v>3.7782238471198335</v>
      </c>
      <c r="AQ113" s="1">
        <f t="shared" si="79"/>
        <v>3.7765532030797146</v>
      </c>
      <c r="AR113" s="1">
        <f t="shared" si="79"/>
        <v>3.7712086841663925</v>
      </c>
      <c r="AS113" s="1">
        <f t="shared" si="79"/>
        <v>3.7542484878059881</v>
      </c>
      <c r="AT113" s="1">
        <f t="shared" si="79"/>
        <v>3.7016968446355256</v>
      </c>
      <c r="AU113" s="1">
        <f t="shared" si="73"/>
        <v>3.5483775903396464</v>
      </c>
    </row>
    <row r="114" spans="1:47" x14ac:dyDescent="0.2">
      <c r="A114" s="5" t="s">
        <v>109</v>
      </c>
      <c r="B114" s="6" t="s">
        <v>97</v>
      </c>
      <c r="C114" s="7">
        <v>22639.257000000001</v>
      </c>
      <c r="D114" s="9"/>
      <c r="E114" s="4">
        <f t="shared" si="57"/>
        <v>-11335.066928243878</v>
      </c>
      <c r="F114" s="4">
        <f t="shared" si="58"/>
        <v>-11335</v>
      </c>
      <c r="G114" s="4">
        <f t="shared" si="75"/>
        <v>-0.18531050000092364</v>
      </c>
      <c r="H114" s="4">
        <f t="shared" si="76"/>
        <v>-0.18531050000092364</v>
      </c>
      <c r="I114" s="4"/>
      <c r="J114" s="4"/>
      <c r="K114" s="4"/>
      <c r="M114" s="4"/>
      <c r="N114" s="4"/>
      <c r="O114" s="4"/>
      <c r="P114" s="4"/>
      <c r="Q114" s="66">
        <f t="shared" si="59"/>
        <v>7620.7570000000014</v>
      </c>
      <c r="S114" s="2">
        <f t="shared" si="77"/>
        <v>0.5</v>
      </c>
      <c r="Z114" s="1">
        <f t="shared" si="60"/>
        <v>-11335</v>
      </c>
      <c r="AA114" s="1">
        <f t="shared" si="61"/>
        <v>-9.6332489935171822E-3</v>
      </c>
      <c r="AB114" s="1">
        <f t="shared" si="62"/>
        <v>-0.2252169962896699</v>
      </c>
      <c r="AC114" s="1">
        <f t="shared" si="63"/>
        <v>-0.18531050000092364</v>
      </c>
      <c r="AD114" s="1">
        <f t="shared" si="64"/>
        <v>-0.17567725100740644</v>
      </c>
      <c r="AE114" s="1">
        <f t="shared" si="65"/>
        <v>1.5431248260759645E-2</v>
      </c>
      <c r="AF114" s="1">
        <f t="shared" si="66"/>
        <v>-0.18531050000092364</v>
      </c>
      <c r="AG114" s="2"/>
      <c r="AH114" s="1">
        <f t="shared" si="67"/>
        <v>3.9906496288746277E-2</v>
      </c>
      <c r="AI114" s="1">
        <f t="shared" si="68"/>
        <v>1.2103313674196554</v>
      </c>
      <c r="AJ114" s="1">
        <f t="shared" si="69"/>
        <v>0.73079386512739375</v>
      </c>
      <c r="AK114" s="1">
        <f t="shared" si="70"/>
        <v>0.32545343974929558</v>
      </c>
      <c r="AL114" s="1">
        <f t="shared" si="71"/>
        <v>-2.1445461742440051</v>
      </c>
      <c r="AM114" s="1">
        <f t="shared" si="72"/>
        <v>-1.8369300607184234</v>
      </c>
      <c r="AN114" s="1">
        <f t="shared" si="79"/>
        <v>3.8357024622026947</v>
      </c>
      <c r="AO114" s="1">
        <f t="shared" si="79"/>
        <v>3.8355634433262429</v>
      </c>
      <c r="AP114" s="1">
        <f t="shared" si="79"/>
        <v>3.8350968380922152</v>
      </c>
      <c r="AQ114" s="1">
        <f t="shared" si="79"/>
        <v>3.8335320374730024</v>
      </c>
      <c r="AR114" s="1">
        <f t="shared" si="79"/>
        <v>3.8282990700603645</v>
      </c>
      <c r="AS114" s="1">
        <f t="shared" si="79"/>
        <v>3.8109591044952924</v>
      </c>
      <c r="AT114" s="1">
        <f t="shared" si="79"/>
        <v>3.7551032996338538</v>
      </c>
      <c r="AU114" s="1">
        <f t="shared" si="73"/>
        <v>3.5878570944786956</v>
      </c>
    </row>
    <row r="115" spans="1:47" x14ac:dyDescent="0.2">
      <c r="A115" s="5" t="s">
        <v>109</v>
      </c>
      <c r="B115" s="6" t="s">
        <v>97</v>
      </c>
      <c r="C115" s="7">
        <v>22722.323</v>
      </c>
      <c r="D115" s="9"/>
      <c r="E115" s="4">
        <f t="shared" si="57"/>
        <v>-11305.066137646876</v>
      </c>
      <c r="F115" s="4">
        <f t="shared" si="58"/>
        <v>-11305</v>
      </c>
      <c r="G115" s="4">
        <f t="shared" si="75"/>
        <v>-0.18312150000201655</v>
      </c>
      <c r="H115" s="4">
        <f t="shared" si="76"/>
        <v>-0.18312150000201655</v>
      </c>
      <c r="I115" s="4"/>
      <c r="J115" s="4"/>
      <c r="K115" s="4"/>
      <c r="M115" s="4"/>
      <c r="N115" s="4"/>
      <c r="O115" s="4"/>
      <c r="P115" s="4"/>
      <c r="Q115" s="66">
        <f t="shared" si="59"/>
        <v>7703.8230000000003</v>
      </c>
      <c r="S115" s="2">
        <f t="shared" si="77"/>
        <v>0.5</v>
      </c>
      <c r="Z115" s="1">
        <f t="shared" si="60"/>
        <v>-11305</v>
      </c>
      <c r="AA115" s="1">
        <f t="shared" si="61"/>
        <v>-9.1604833596484261E-3</v>
      </c>
      <c r="AB115" s="1">
        <f t="shared" si="62"/>
        <v>-0.22239580753028432</v>
      </c>
      <c r="AC115" s="1">
        <f t="shared" si="63"/>
        <v>-0.18312150000201655</v>
      </c>
      <c r="AD115" s="1">
        <f t="shared" si="64"/>
        <v>-0.17396101664236813</v>
      </c>
      <c r="AE115" s="1">
        <f t="shared" si="65"/>
        <v>1.513121765562314E-2</v>
      </c>
      <c r="AF115" s="1">
        <f t="shared" si="66"/>
        <v>-0.18312150000201655</v>
      </c>
      <c r="AG115" s="2"/>
      <c r="AH115" s="1">
        <f t="shared" si="67"/>
        <v>3.9274307528267764E-2</v>
      </c>
      <c r="AI115" s="1">
        <f t="shared" si="68"/>
        <v>1.1972020264427821</v>
      </c>
      <c r="AJ115" s="1">
        <f t="shared" si="69"/>
        <v>0.70302686834400552</v>
      </c>
      <c r="AK115" s="1">
        <f t="shared" si="70"/>
        <v>0.33357246039223731</v>
      </c>
      <c r="AL115" s="1">
        <f t="shared" si="71"/>
        <v>-2.1047067555607102</v>
      </c>
      <c r="AM115" s="1">
        <f t="shared" si="72"/>
        <v>-1.7528601287267023</v>
      </c>
      <c r="AN115" s="1">
        <f t="shared" si="79"/>
        <v>3.8662118878190479</v>
      </c>
      <c r="AO115" s="1">
        <f t="shared" si="79"/>
        <v>3.8660859114082675</v>
      </c>
      <c r="AP115" s="1">
        <f t="shared" si="79"/>
        <v>3.8656518576937957</v>
      </c>
      <c r="AQ115" s="1">
        <f t="shared" si="79"/>
        <v>3.8641575924795371</v>
      </c>
      <c r="AR115" s="1">
        <f t="shared" si="79"/>
        <v>3.8590284276291333</v>
      </c>
      <c r="AS115" s="1">
        <f t="shared" si="79"/>
        <v>3.8415934327895815</v>
      </c>
      <c r="AT115" s="1">
        <f t="shared" si="79"/>
        <v>3.7841256061445114</v>
      </c>
      <c r="AU115" s="1">
        <f t="shared" si="73"/>
        <v>3.6093913694636313</v>
      </c>
    </row>
    <row r="116" spans="1:47" x14ac:dyDescent="0.2">
      <c r="A116" s="5" t="s">
        <v>109</v>
      </c>
      <c r="B116" s="6" t="s">
        <v>97</v>
      </c>
      <c r="C116" s="7">
        <v>22722.324000000001</v>
      </c>
      <c r="D116" s="9"/>
      <c r="E116" s="4">
        <f t="shared" si="57"/>
        <v>-11305.065776478761</v>
      </c>
      <c r="F116" s="4">
        <f t="shared" si="58"/>
        <v>-11305</v>
      </c>
      <c r="G116" s="4">
        <f t="shared" si="75"/>
        <v>-0.18212150000181282</v>
      </c>
      <c r="H116" s="4">
        <f t="shared" si="76"/>
        <v>-0.18212150000181282</v>
      </c>
      <c r="I116" s="4"/>
      <c r="J116" s="4"/>
      <c r="K116" s="4"/>
      <c r="M116" s="4"/>
      <c r="N116" s="4"/>
      <c r="O116" s="4"/>
      <c r="P116" s="4"/>
      <c r="Q116" s="66">
        <f t="shared" si="59"/>
        <v>7703.8240000000005</v>
      </c>
      <c r="S116" s="2">
        <f t="shared" si="77"/>
        <v>0.5</v>
      </c>
      <c r="Z116" s="1">
        <f t="shared" si="60"/>
        <v>-11305</v>
      </c>
      <c r="AA116" s="1">
        <f t="shared" si="61"/>
        <v>-9.1604833596484261E-3</v>
      </c>
      <c r="AB116" s="1">
        <f t="shared" si="62"/>
        <v>-0.22139580753008059</v>
      </c>
      <c r="AC116" s="1">
        <f t="shared" si="63"/>
        <v>-0.18212150000181282</v>
      </c>
      <c r="AD116" s="1">
        <f t="shared" si="64"/>
        <v>-0.1729610166421644</v>
      </c>
      <c r="AE116" s="1">
        <f t="shared" si="65"/>
        <v>1.4957756638945535E-2</v>
      </c>
      <c r="AF116" s="1">
        <f t="shared" si="66"/>
        <v>-0.18212150000181282</v>
      </c>
      <c r="AG116" s="2"/>
      <c r="AH116" s="1">
        <f t="shared" si="67"/>
        <v>3.9274307528267764E-2</v>
      </c>
      <c r="AI116" s="1">
        <f t="shared" si="68"/>
        <v>1.1972020264427821</v>
      </c>
      <c r="AJ116" s="1">
        <f t="shared" si="69"/>
        <v>0.70302686834400552</v>
      </c>
      <c r="AK116" s="1">
        <f t="shared" si="70"/>
        <v>0.33357246039223731</v>
      </c>
      <c r="AL116" s="1">
        <f t="shared" si="71"/>
        <v>-2.1047067555607102</v>
      </c>
      <c r="AM116" s="1">
        <f t="shared" si="72"/>
        <v>-1.7528601287267023</v>
      </c>
      <c r="AN116" s="1">
        <f t="shared" si="79"/>
        <v>3.8662118878190479</v>
      </c>
      <c r="AO116" s="1">
        <f t="shared" si="79"/>
        <v>3.8660859114082675</v>
      </c>
      <c r="AP116" s="1">
        <f t="shared" si="79"/>
        <v>3.8656518576937957</v>
      </c>
      <c r="AQ116" s="1">
        <f t="shared" si="79"/>
        <v>3.8641575924795371</v>
      </c>
      <c r="AR116" s="1">
        <f t="shared" si="79"/>
        <v>3.8590284276291333</v>
      </c>
      <c r="AS116" s="1">
        <f t="shared" si="79"/>
        <v>3.8415934327895815</v>
      </c>
      <c r="AT116" s="1">
        <f t="shared" si="79"/>
        <v>3.7841256061445114</v>
      </c>
      <c r="AU116" s="1">
        <f t="shared" si="73"/>
        <v>3.6093913694636313</v>
      </c>
    </row>
    <row r="117" spans="1:47" x14ac:dyDescent="0.2">
      <c r="A117" s="5" t="s">
        <v>109</v>
      </c>
      <c r="B117" s="6" t="s">
        <v>97</v>
      </c>
      <c r="C117" s="7">
        <v>22722.328000000001</v>
      </c>
      <c r="D117" s="9"/>
      <c r="E117" s="4">
        <f t="shared" si="57"/>
        <v>-11305.064331806303</v>
      </c>
      <c r="F117" s="4">
        <f t="shared" si="58"/>
        <v>-11305</v>
      </c>
      <c r="G117" s="4">
        <f t="shared" si="75"/>
        <v>-0.17812150000099791</v>
      </c>
      <c r="H117" s="4">
        <f t="shared" si="76"/>
        <v>-0.17812150000099791</v>
      </c>
      <c r="I117" s="4"/>
      <c r="J117" s="4"/>
      <c r="K117" s="4"/>
      <c r="M117" s="4"/>
      <c r="N117" s="4"/>
      <c r="O117" s="4"/>
      <c r="P117" s="4"/>
      <c r="Q117" s="66">
        <f t="shared" si="59"/>
        <v>7703.8280000000013</v>
      </c>
      <c r="S117" s="2">
        <f t="shared" si="77"/>
        <v>0.5</v>
      </c>
      <c r="Z117" s="1">
        <f t="shared" si="60"/>
        <v>-11305</v>
      </c>
      <c r="AA117" s="1">
        <f t="shared" si="61"/>
        <v>-9.1604833596484261E-3</v>
      </c>
      <c r="AB117" s="1">
        <f t="shared" si="62"/>
        <v>-0.21739580752926568</v>
      </c>
      <c r="AC117" s="1">
        <f t="shared" si="63"/>
        <v>-0.17812150000099791</v>
      </c>
      <c r="AD117" s="1">
        <f t="shared" si="64"/>
        <v>-0.16896101664134949</v>
      </c>
      <c r="AE117" s="1">
        <f t="shared" si="65"/>
        <v>1.427391257223919E-2</v>
      </c>
      <c r="AF117" s="1">
        <f t="shared" si="66"/>
        <v>-0.17812150000099791</v>
      </c>
      <c r="AG117" s="2"/>
      <c r="AH117" s="1">
        <f t="shared" si="67"/>
        <v>3.9274307528267764E-2</v>
      </c>
      <c r="AI117" s="1">
        <f t="shared" si="68"/>
        <v>1.1972020264427821</v>
      </c>
      <c r="AJ117" s="1">
        <f t="shared" si="69"/>
        <v>0.70302686834400552</v>
      </c>
      <c r="AK117" s="1">
        <f t="shared" si="70"/>
        <v>0.33357246039223731</v>
      </c>
      <c r="AL117" s="1">
        <f t="shared" si="71"/>
        <v>-2.1047067555607102</v>
      </c>
      <c r="AM117" s="1">
        <f t="shared" si="72"/>
        <v>-1.7528601287267023</v>
      </c>
      <c r="AN117" s="1">
        <f t="shared" si="79"/>
        <v>3.8662118878190479</v>
      </c>
      <c r="AO117" s="1">
        <f t="shared" si="79"/>
        <v>3.8660859114082675</v>
      </c>
      <c r="AP117" s="1">
        <f t="shared" si="79"/>
        <v>3.8656518576937957</v>
      </c>
      <c r="AQ117" s="1">
        <f t="shared" si="79"/>
        <v>3.8641575924795371</v>
      </c>
      <c r="AR117" s="1">
        <f t="shared" si="79"/>
        <v>3.8590284276291333</v>
      </c>
      <c r="AS117" s="1">
        <f t="shared" si="79"/>
        <v>3.8415934327895815</v>
      </c>
      <c r="AT117" s="1">
        <f t="shared" si="79"/>
        <v>3.7841256061445114</v>
      </c>
      <c r="AU117" s="1">
        <f t="shared" si="73"/>
        <v>3.6093913694636313</v>
      </c>
    </row>
    <row r="118" spans="1:47" x14ac:dyDescent="0.2">
      <c r="A118" s="5" t="s">
        <v>110</v>
      </c>
      <c r="B118" s="6" t="s">
        <v>97</v>
      </c>
      <c r="C118" s="7">
        <v>22733.397000000001</v>
      </c>
      <c r="D118" s="9"/>
      <c r="E118" s="4">
        <f t="shared" si="57"/>
        <v>-11301.066561947177</v>
      </c>
      <c r="F118" s="4">
        <f t="shared" si="58"/>
        <v>-11301</v>
      </c>
      <c r="G118" s="4">
        <f t="shared" si="75"/>
        <v>-0.18429630000173347</v>
      </c>
      <c r="H118" s="4">
        <f t="shared" si="76"/>
        <v>-0.18429630000173347</v>
      </c>
      <c r="I118" s="4"/>
      <c r="J118" s="4"/>
      <c r="K118" s="4"/>
      <c r="M118" s="4"/>
      <c r="N118" s="4"/>
      <c r="O118" s="4"/>
      <c r="P118" s="4"/>
      <c r="Q118" s="66">
        <f t="shared" si="59"/>
        <v>7714.8970000000008</v>
      </c>
      <c r="S118" s="2">
        <f t="shared" si="77"/>
        <v>0.5</v>
      </c>
      <c r="Z118" s="1">
        <f t="shared" si="60"/>
        <v>-11301</v>
      </c>
      <c r="AA118" s="1">
        <f t="shared" si="61"/>
        <v>-9.1001169611624258E-3</v>
      </c>
      <c r="AB118" s="1">
        <f t="shared" si="62"/>
        <v>-0.22348408138137832</v>
      </c>
      <c r="AC118" s="1">
        <f t="shared" si="63"/>
        <v>-0.18429630000173347</v>
      </c>
      <c r="AD118" s="1">
        <f t="shared" si="64"/>
        <v>-0.17519618304057105</v>
      </c>
      <c r="AE118" s="1">
        <f t="shared" si="65"/>
        <v>1.5346851275992638E-2</v>
      </c>
      <c r="AF118" s="1">
        <f t="shared" si="66"/>
        <v>-0.18429630000173347</v>
      </c>
      <c r="AG118" s="2"/>
      <c r="AH118" s="1">
        <f t="shared" si="67"/>
        <v>3.9187781379644841E-2</v>
      </c>
      <c r="AI118" s="1">
        <f t="shared" si="68"/>
        <v>1.1954492822411282</v>
      </c>
      <c r="AJ118" s="1">
        <f t="shared" si="69"/>
        <v>0.69928619789128399</v>
      </c>
      <c r="AK118" s="1">
        <f t="shared" si="70"/>
        <v>0.33460245611277006</v>
      </c>
      <c r="AL118" s="1">
        <f t="shared" si="71"/>
        <v>-2.0994604042292968</v>
      </c>
      <c r="AM118" s="1">
        <f t="shared" si="72"/>
        <v>-1.7422260686116875</v>
      </c>
      <c r="AN118" s="1">
        <f t="shared" si="79"/>
        <v>3.8702546356325849</v>
      </c>
      <c r="AO118" s="1">
        <f t="shared" si="79"/>
        <v>3.8701303965535847</v>
      </c>
      <c r="AP118" s="1">
        <f t="shared" si="79"/>
        <v>3.8697007873422979</v>
      </c>
      <c r="AQ118" s="1">
        <f t="shared" si="79"/>
        <v>3.8682164976664697</v>
      </c>
      <c r="AR118" s="1">
        <f t="shared" si="79"/>
        <v>3.863103293837673</v>
      </c>
      <c r="AS118" s="1">
        <f t="shared" si="79"/>
        <v>3.8456615286206906</v>
      </c>
      <c r="AT118" s="1">
        <f t="shared" si="79"/>
        <v>3.7879892004447449</v>
      </c>
      <c r="AU118" s="1">
        <f t="shared" si="73"/>
        <v>3.6122626061282896</v>
      </c>
    </row>
    <row r="119" spans="1:47" x14ac:dyDescent="0.2">
      <c r="A119" s="5" t="s">
        <v>108</v>
      </c>
      <c r="B119" s="6" t="s">
        <v>97</v>
      </c>
      <c r="C119" s="7">
        <v>22733.4</v>
      </c>
      <c r="D119" s="9"/>
      <c r="E119" s="4">
        <f t="shared" si="57"/>
        <v>-11301.065478442833</v>
      </c>
      <c r="F119" s="4">
        <f t="shared" si="58"/>
        <v>-11301</v>
      </c>
      <c r="G119" s="4">
        <f t="shared" si="75"/>
        <v>-0.18129630000112229</v>
      </c>
      <c r="H119" s="4">
        <f t="shared" si="76"/>
        <v>-0.18129630000112229</v>
      </c>
      <c r="I119" s="4"/>
      <c r="J119" s="4"/>
      <c r="K119" s="4"/>
      <c r="M119" s="4"/>
      <c r="N119" s="4"/>
      <c r="O119" s="4"/>
      <c r="P119" s="4"/>
      <c r="Q119" s="66">
        <f t="shared" si="59"/>
        <v>7714.9000000000015</v>
      </c>
      <c r="S119" s="2">
        <f t="shared" si="77"/>
        <v>0.5</v>
      </c>
      <c r="Z119" s="1">
        <f t="shared" si="60"/>
        <v>-11301</v>
      </c>
      <c r="AA119" s="1">
        <f t="shared" si="61"/>
        <v>-9.1001169611624258E-3</v>
      </c>
      <c r="AB119" s="1">
        <f t="shared" si="62"/>
        <v>-0.22048408138076714</v>
      </c>
      <c r="AC119" s="1">
        <f t="shared" si="63"/>
        <v>-0.18129630000112229</v>
      </c>
      <c r="AD119" s="1">
        <f t="shared" si="64"/>
        <v>-0.17219618303995987</v>
      </c>
      <c r="AE119" s="1">
        <f t="shared" si="65"/>
        <v>1.4825762726765682E-2</v>
      </c>
      <c r="AF119" s="1">
        <f t="shared" si="66"/>
        <v>-0.18129630000112229</v>
      </c>
      <c r="AG119" s="2"/>
      <c r="AH119" s="1">
        <f t="shared" si="67"/>
        <v>3.9187781379644841E-2</v>
      </c>
      <c r="AI119" s="1">
        <f t="shared" si="68"/>
        <v>1.1954492822411282</v>
      </c>
      <c r="AJ119" s="1">
        <f t="shared" si="69"/>
        <v>0.69928619789128399</v>
      </c>
      <c r="AK119" s="1">
        <f t="shared" si="70"/>
        <v>0.33460245611277006</v>
      </c>
      <c r="AL119" s="1">
        <f t="shared" si="71"/>
        <v>-2.0994604042292968</v>
      </c>
      <c r="AM119" s="1">
        <f t="shared" si="72"/>
        <v>-1.7422260686116875</v>
      </c>
      <c r="AN119" s="1">
        <f t="shared" si="79"/>
        <v>3.8702546356325849</v>
      </c>
      <c r="AO119" s="1">
        <f t="shared" si="79"/>
        <v>3.8701303965535847</v>
      </c>
      <c r="AP119" s="1">
        <f t="shared" si="79"/>
        <v>3.8697007873422979</v>
      </c>
      <c r="AQ119" s="1">
        <f t="shared" si="79"/>
        <v>3.8682164976664697</v>
      </c>
      <c r="AR119" s="1">
        <f t="shared" si="79"/>
        <v>3.863103293837673</v>
      </c>
      <c r="AS119" s="1">
        <f t="shared" si="79"/>
        <v>3.8456615286206906</v>
      </c>
      <c r="AT119" s="1">
        <f t="shared" si="79"/>
        <v>3.7879892004447449</v>
      </c>
      <c r="AU119" s="1">
        <f t="shared" si="73"/>
        <v>3.6122626061282896</v>
      </c>
    </row>
    <row r="120" spans="1:47" x14ac:dyDescent="0.2">
      <c r="A120" s="5" t="s">
        <v>108</v>
      </c>
      <c r="B120" s="6" t="s">
        <v>97</v>
      </c>
      <c r="C120" s="7">
        <v>22744.471000000001</v>
      </c>
      <c r="D120" s="9"/>
      <c r="E120" s="4">
        <f t="shared" si="57"/>
        <v>-11297.066986247477</v>
      </c>
      <c r="F120" s="4">
        <f t="shared" si="58"/>
        <v>-11297</v>
      </c>
      <c r="G120" s="4">
        <f t="shared" si="75"/>
        <v>-0.1854711000014504</v>
      </c>
      <c r="H120" s="4">
        <f t="shared" si="76"/>
        <v>-0.1854711000014504</v>
      </c>
      <c r="I120" s="4"/>
      <c r="J120" s="4"/>
      <c r="K120" s="4"/>
      <c r="M120" s="4"/>
      <c r="N120" s="4"/>
      <c r="O120" s="4"/>
      <c r="P120" s="4"/>
      <c r="Q120" s="66">
        <f t="shared" si="59"/>
        <v>7725.9710000000014</v>
      </c>
      <c r="S120" s="2">
        <f t="shared" si="77"/>
        <v>0.5</v>
      </c>
      <c r="Z120" s="1">
        <f t="shared" si="60"/>
        <v>-11297</v>
      </c>
      <c r="AA120" s="1">
        <f t="shared" si="61"/>
        <v>-9.0403650200703983E-3</v>
      </c>
      <c r="AB120" s="1">
        <f t="shared" si="62"/>
        <v>-0.22457184305871852</v>
      </c>
      <c r="AC120" s="1">
        <f t="shared" si="63"/>
        <v>-0.1854711000014504</v>
      </c>
      <c r="AD120" s="1">
        <f t="shared" si="64"/>
        <v>-0.17643073498138001</v>
      </c>
      <c r="AE120" s="1">
        <f t="shared" si="65"/>
        <v>1.5563902123034974E-2</v>
      </c>
      <c r="AF120" s="1">
        <f t="shared" si="66"/>
        <v>-0.1854711000014504</v>
      </c>
      <c r="AG120" s="2"/>
      <c r="AH120" s="1">
        <f t="shared" si="67"/>
        <v>3.9100743057268114E-2</v>
      </c>
      <c r="AI120" s="1">
        <f t="shared" si="68"/>
        <v>1.1936963168960879</v>
      </c>
      <c r="AJ120" s="1">
        <f t="shared" si="69"/>
        <v>0.69553732329711271</v>
      </c>
      <c r="AK120" s="1">
        <f t="shared" si="70"/>
        <v>0.33562026516013704</v>
      </c>
      <c r="AL120" s="1">
        <f t="shared" si="71"/>
        <v>-2.0942294226699567</v>
      </c>
      <c r="AM120" s="1">
        <f t="shared" si="72"/>
        <v>-1.731719495659219</v>
      </c>
      <c r="AN120" s="1">
        <f t="shared" si="79"/>
        <v>3.8742914545291405</v>
      </c>
      <c r="AO120" s="1">
        <f t="shared" si="79"/>
        <v>3.874168950488297</v>
      </c>
      <c r="AP120" s="1">
        <f t="shared" si="79"/>
        <v>3.8737438052223667</v>
      </c>
      <c r="AQ120" s="1">
        <f t="shared" si="79"/>
        <v>3.8722696140189155</v>
      </c>
      <c r="AR120" s="1">
        <f t="shared" si="79"/>
        <v>3.8671728517906487</v>
      </c>
      <c r="AS120" s="1">
        <f t="shared" si="79"/>
        <v>3.8497256936147219</v>
      </c>
      <c r="AT120" s="1">
        <f t="shared" si="79"/>
        <v>3.7918513460559318</v>
      </c>
      <c r="AU120" s="1">
        <f t="shared" si="73"/>
        <v>3.6151338427929476</v>
      </c>
    </row>
    <row r="121" spans="1:47" x14ac:dyDescent="0.2">
      <c r="A121" s="5" t="s">
        <v>108</v>
      </c>
      <c r="B121" s="6" t="s">
        <v>97</v>
      </c>
      <c r="C121" s="7">
        <v>22747.242999999999</v>
      </c>
      <c r="D121" s="9"/>
      <c r="E121" s="4">
        <f t="shared" si="57"/>
        <v>-11296.065828234152</v>
      </c>
      <c r="F121" s="4">
        <f t="shared" si="58"/>
        <v>-11296</v>
      </c>
      <c r="G121" s="4">
        <f t="shared" si="75"/>
        <v>-0.18226480000521406</v>
      </c>
      <c r="H121" s="4">
        <f t="shared" si="76"/>
        <v>-0.18226480000521406</v>
      </c>
      <c r="I121" s="4"/>
      <c r="J121" s="4"/>
      <c r="K121" s="4"/>
      <c r="M121" s="4"/>
      <c r="N121" s="4"/>
      <c r="O121" s="4"/>
      <c r="P121" s="4"/>
      <c r="Q121" s="66">
        <f t="shared" si="59"/>
        <v>7728.7429999999986</v>
      </c>
      <c r="S121" s="2">
        <f t="shared" si="77"/>
        <v>0.5</v>
      </c>
      <c r="Z121" s="1">
        <f t="shared" si="60"/>
        <v>-11296</v>
      </c>
      <c r="AA121" s="1">
        <f t="shared" si="61"/>
        <v>-9.0255225457825453E-3</v>
      </c>
      <c r="AB121" s="1">
        <f t="shared" si="62"/>
        <v>-0.22134370395272174</v>
      </c>
      <c r="AC121" s="1">
        <f t="shared" si="63"/>
        <v>-0.18226480000521406</v>
      </c>
      <c r="AD121" s="1">
        <f t="shared" si="64"/>
        <v>-0.17323927745943152</v>
      </c>
      <c r="AE121" s="1">
        <f t="shared" si="65"/>
        <v>1.5005923627332949E-2</v>
      </c>
      <c r="AF121" s="1">
        <f t="shared" si="66"/>
        <v>-0.18226480000521406</v>
      </c>
      <c r="AG121" s="2"/>
      <c r="AH121" s="1">
        <f t="shared" si="67"/>
        <v>3.9078903947507675E-2</v>
      </c>
      <c r="AI121" s="1">
        <f t="shared" si="68"/>
        <v>1.1932580513365973</v>
      </c>
      <c r="AJ121" s="1">
        <f t="shared" si="69"/>
        <v>0.69459885279210254</v>
      </c>
      <c r="AK121" s="1">
        <f t="shared" si="70"/>
        <v>0.33587281991678269</v>
      </c>
      <c r="AL121" s="1">
        <f t="shared" si="71"/>
        <v>-2.0929240763990884</v>
      </c>
      <c r="AM121" s="1">
        <f t="shared" si="72"/>
        <v>-1.7291124982977994</v>
      </c>
      <c r="AN121" s="1">
        <f t="shared" ref="AN121:AT130" si="80">$AU121+$AB$7*SIN(AO121)</f>
        <v>3.8752997327557348</v>
      </c>
      <c r="AO121" s="1">
        <f t="shared" si="80"/>
        <v>3.8751776620488094</v>
      </c>
      <c r="AP121" s="1">
        <f t="shared" si="80"/>
        <v>3.8747536356223335</v>
      </c>
      <c r="AQ121" s="1">
        <f t="shared" si="80"/>
        <v>3.8732819878241664</v>
      </c>
      <c r="AR121" s="1">
        <f t="shared" si="80"/>
        <v>3.8681894103876084</v>
      </c>
      <c r="AS121" s="1">
        <f t="shared" si="80"/>
        <v>3.8507411187478686</v>
      </c>
      <c r="AT121" s="1">
        <f t="shared" si="80"/>
        <v>3.7928166551434916</v>
      </c>
      <c r="AU121" s="1">
        <f t="shared" si="73"/>
        <v>3.6158516519591122</v>
      </c>
    </row>
    <row r="122" spans="1:47" x14ac:dyDescent="0.2">
      <c r="A122" s="5" t="s">
        <v>109</v>
      </c>
      <c r="B122" s="6" t="s">
        <v>97</v>
      </c>
      <c r="C122" s="7">
        <v>22758.316999999999</v>
      </c>
      <c r="D122" s="9"/>
      <c r="E122" s="4">
        <f t="shared" si="57"/>
        <v>-11292.066252534452</v>
      </c>
      <c r="F122" s="4">
        <f t="shared" si="58"/>
        <v>-11292</v>
      </c>
      <c r="G122" s="4">
        <f t="shared" si="75"/>
        <v>-0.183439600001293</v>
      </c>
      <c r="H122" s="4">
        <f t="shared" si="76"/>
        <v>-0.183439600001293</v>
      </c>
      <c r="I122" s="4"/>
      <c r="J122" s="4"/>
      <c r="K122" s="4"/>
      <c r="M122" s="4"/>
      <c r="N122" s="4"/>
      <c r="O122" s="4"/>
      <c r="P122" s="4"/>
      <c r="Q122" s="66">
        <f t="shared" si="59"/>
        <v>7739.8169999999991</v>
      </c>
      <c r="S122" s="2">
        <f t="shared" si="77"/>
        <v>0.5</v>
      </c>
      <c r="Z122" s="1">
        <f t="shared" si="60"/>
        <v>-11292</v>
      </c>
      <c r="AA122" s="1">
        <f t="shared" si="61"/>
        <v>-8.9665327053536012E-3</v>
      </c>
      <c r="AB122" s="1">
        <f t="shared" si="62"/>
        <v>-0.22243083138031108</v>
      </c>
      <c r="AC122" s="1">
        <f t="shared" si="63"/>
        <v>-0.183439600001293</v>
      </c>
      <c r="AD122" s="1">
        <f t="shared" si="64"/>
        <v>-0.17447306729593939</v>
      </c>
      <c r="AE122" s="1">
        <f t="shared" si="65"/>
        <v>1.5220425605826699E-2</v>
      </c>
      <c r="AF122" s="1">
        <f t="shared" si="66"/>
        <v>-0.183439600001293</v>
      </c>
      <c r="AG122" s="2"/>
      <c r="AH122" s="1">
        <f t="shared" si="67"/>
        <v>3.8991231379018089E-2</v>
      </c>
      <c r="AI122" s="1">
        <f t="shared" si="68"/>
        <v>1.1915049330759291</v>
      </c>
      <c r="AJ122" s="1">
        <f t="shared" si="69"/>
        <v>0.69084008250036266</v>
      </c>
      <c r="AK122" s="1">
        <f t="shared" si="70"/>
        <v>0.33687547576642374</v>
      </c>
      <c r="AL122" s="1">
        <f t="shared" si="71"/>
        <v>-2.0877122778598456</v>
      </c>
      <c r="AM122" s="1">
        <f t="shared" si="72"/>
        <v>-1.7187620178603595</v>
      </c>
      <c r="AN122" s="1">
        <f t="shared" si="80"/>
        <v>3.8793291393713512</v>
      </c>
      <c r="AO122" s="1">
        <f t="shared" si="80"/>
        <v>3.8792088000329534</v>
      </c>
      <c r="AP122" s="1">
        <f t="shared" si="80"/>
        <v>3.878789259643586</v>
      </c>
      <c r="AQ122" s="1">
        <f t="shared" si="80"/>
        <v>3.8773278589310274</v>
      </c>
      <c r="AR122" s="1">
        <f t="shared" si="80"/>
        <v>3.8722523154097899</v>
      </c>
      <c r="AS122" s="1">
        <f t="shared" si="80"/>
        <v>3.8548003471779824</v>
      </c>
      <c r="AT122" s="1">
        <f t="shared" si="80"/>
        <v>3.7966769784070546</v>
      </c>
      <c r="AU122" s="1">
        <f t="shared" si="73"/>
        <v>3.6187228886237701</v>
      </c>
    </row>
    <row r="123" spans="1:47" x14ac:dyDescent="0.2">
      <c r="A123" s="5" t="s">
        <v>109</v>
      </c>
      <c r="B123" s="6" t="s">
        <v>97</v>
      </c>
      <c r="C123" s="7">
        <v>22924.453000000001</v>
      </c>
      <c r="D123" s="9"/>
      <c r="E123" s="4">
        <f t="shared" si="57"/>
        <v>-11232.06322666799</v>
      </c>
      <c r="F123" s="4">
        <f t="shared" si="58"/>
        <v>-11232</v>
      </c>
      <c r="G123" s="4">
        <f t="shared" si="75"/>
        <v>-0.17506159999902593</v>
      </c>
      <c r="H123" s="4">
        <f t="shared" si="76"/>
        <v>-0.17506159999902593</v>
      </c>
      <c r="I123" s="4"/>
      <c r="J123" s="4"/>
      <c r="K123" s="4"/>
      <c r="M123" s="4"/>
      <c r="N123" s="4"/>
      <c r="O123" s="4"/>
      <c r="P123" s="4"/>
      <c r="Q123" s="66">
        <f t="shared" si="59"/>
        <v>7905.9530000000013</v>
      </c>
      <c r="S123" s="2">
        <f t="shared" si="77"/>
        <v>0.5</v>
      </c>
      <c r="Z123" s="1">
        <f t="shared" si="60"/>
        <v>-11232</v>
      </c>
      <c r="AA123" s="1">
        <f t="shared" si="61"/>
        <v>-8.1519378088534683E-3</v>
      </c>
      <c r="AB123" s="1">
        <f t="shared" si="62"/>
        <v>-0.21267976417758788</v>
      </c>
      <c r="AC123" s="1">
        <f t="shared" si="63"/>
        <v>-0.17506159999902593</v>
      </c>
      <c r="AD123" s="1">
        <f t="shared" si="64"/>
        <v>-0.16690966219017245</v>
      </c>
      <c r="AE123" s="1">
        <f t="shared" si="65"/>
        <v>1.3929417666218741E-2</v>
      </c>
      <c r="AF123" s="1">
        <f t="shared" si="66"/>
        <v>-0.17506159999902593</v>
      </c>
      <c r="AG123" s="2"/>
      <c r="AH123" s="1">
        <f t="shared" si="67"/>
        <v>3.7618164178561966E-2</v>
      </c>
      <c r="AI123" s="1">
        <f t="shared" si="68"/>
        <v>1.1652508033849758</v>
      </c>
      <c r="AJ123" s="1">
        <f t="shared" si="69"/>
        <v>0.63367778715471712</v>
      </c>
      <c r="AK123" s="1">
        <f t="shared" si="70"/>
        <v>0.35050163700885983</v>
      </c>
      <c r="AL123" s="1">
        <f t="shared" si="71"/>
        <v>-2.011360087532287</v>
      </c>
      <c r="AM123" s="1">
        <f t="shared" si="72"/>
        <v>-1.5770386909520806</v>
      </c>
      <c r="AN123" s="1">
        <f t="shared" si="80"/>
        <v>3.939059029937912</v>
      </c>
      <c r="AO123" s="1">
        <f t="shared" si="80"/>
        <v>3.9389639491050072</v>
      </c>
      <c r="AP123" s="1">
        <f t="shared" si="80"/>
        <v>3.9386127798352222</v>
      </c>
      <c r="AQ123" s="1">
        <f t="shared" si="80"/>
        <v>3.9373168718592515</v>
      </c>
      <c r="AR123" s="1">
        <f t="shared" si="80"/>
        <v>3.9325493751320533</v>
      </c>
      <c r="AS123" s="1">
        <f t="shared" si="80"/>
        <v>3.9152038854509534</v>
      </c>
      <c r="AT123" s="1">
        <f t="shared" si="80"/>
        <v>3.8544012440049316</v>
      </c>
      <c r="AU123" s="1">
        <f t="shared" si="73"/>
        <v>3.6617914385936419</v>
      </c>
    </row>
    <row r="124" spans="1:47" x14ac:dyDescent="0.2">
      <c r="A124" s="5" t="s">
        <v>108</v>
      </c>
      <c r="B124" s="6" t="s">
        <v>97</v>
      </c>
      <c r="C124" s="7">
        <v>23018.587</v>
      </c>
      <c r="D124" s="9"/>
      <c r="E124" s="4">
        <f t="shared" si="57"/>
        <v>-11198.065027379975</v>
      </c>
      <c r="F124" s="4">
        <f t="shared" si="58"/>
        <v>-11198</v>
      </c>
      <c r="G124" s="4">
        <f t="shared" si="75"/>
        <v>-0.18004740000105812</v>
      </c>
      <c r="H124" s="4">
        <f t="shared" si="76"/>
        <v>-0.18004740000105812</v>
      </c>
      <c r="I124" s="4"/>
      <c r="J124" s="4"/>
      <c r="K124" s="4"/>
      <c r="M124" s="4"/>
      <c r="N124" s="4"/>
      <c r="O124" s="4"/>
      <c r="P124" s="4"/>
      <c r="Q124" s="66">
        <f t="shared" si="59"/>
        <v>8000.0869999999995</v>
      </c>
      <c r="S124" s="2">
        <f t="shared" si="77"/>
        <v>0.5</v>
      </c>
      <c r="Z124" s="1">
        <f t="shared" si="60"/>
        <v>-11198</v>
      </c>
      <c r="AA124" s="1">
        <f t="shared" si="61"/>
        <v>-7.7454673979897165E-3</v>
      </c>
      <c r="AB124" s="1">
        <f t="shared" si="62"/>
        <v>-0.2168425749807712</v>
      </c>
      <c r="AC124" s="1">
        <f t="shared" si="63"/>
        <v>-0.18004740000105812</v>
      </c>
      <c r="AD124" s="1">
        <f t="shared" si="64"/>
        <v>-0.17230193260306842</v>
      </c>
      <c r="AE124" s="1">
        <f t="shared" si="65"/>
        <v>1.4843977989376166E-2</v>
      </c>
      <c r="AF124" s="1">
        <f t="shared" si="66"/>
        <v>-0.18004740000105812</v>
      </c>
      <c r="AG124" s="2"/>
      <c r="AH124" s="1">
        <f t="shared" si="67"/>
        <v>3.6795174979713061E-2</v>
      </c>
      <c r="AI124" s="1">
        <f t="shared" si="68"/>
        <v>1.1504702250670098</v>
      </c>
      <c r="AJ124" s="1">
        <f t="shared" si="69"/>
        <v>0.60082076799276962</v>
      </c>
      <c r="AK124" s="1">
        <f t="shared" si="70"/>
        <v>0.35709653727466173</v>
      </c>
      <c r="AL124" s="1">
        <f t="shared" si="71"/>
        <v>-1.9695894055013079</v>
      </c>
      <c r="AM124" s="1">
        <f t="shared" si="72"/>
        <v>-1.5065227699849228</v>
      </c>
      <c r="AN124" s="1">
        <f t="shared" si="80"/>
        <v>3.9723159014243574</v>
      </c>
      <c r="AO124" s="1">
        <f t="shared" si="80"/>
        <v>3.9722341818082523</v>
      </c>
      <c r="AP124" s="1">
        <f t="shared" si="80"/>
        <v>3.9719215328384805</v>
      </c>
      <c r="AQ124" s="1">
        <f t="shared" si="80"/>
        <v>3.9707263630074725</v>
      </c>
      <c r="AR124" s="1">
        <f t="shared" si="80"/>
        <v>3.9661718486443798</v>
      </c>
      <c r="AS124" s="1">
        <f t="shared" si="80"/>
        <v>3.949016773390988</v>
      </c>
      <c r="AT124" s="1">
        <f t="shared" si="80"/>
        <v>3.8869548127319344</v>
      </c>
      <c r="AU124" s="1">
        <f t="shared" si="73"/>
        <v>3.6861969502432359</v>
      </c>
    </row>
    <row r="125" spans="1:47" x14ac:dyDescent="0.2">
      <c r="A125" s="5" t="s">
        <v>108</v>
      </c>
      <c r="B125" s="6" t="s">
        <v>97</v>
      </c>
      <c r="C125" s="7">
        <v>23021.355</v>
      </c>
      <c r="D125" s="9"/>
      <c r="E125" s="4">
        <f t="shared" si="57"/>
        <v>-11197.065314039108</v>
      </c>
      <c r="F125" s="4">
        <f t="shared" si="58"/>
        <v>-11197</v>
      </c>
      <c r="G125" s="4">
        <f t="shared" si="75"/>
        <v>-0.18084110000199871</v>
      </c>
      <c r="H125" s="4">
        <f t="shared" si="76"/>
        <v>-0.18084110000199871</v>
      </c>
      <c r="I125" s="4"/>
      <c r="J125" s="4"/>
      <c r="K125" s="4"/>
      <c r="M125" s="4"/>
      <c r="N125" s="4"/>
      <c r="O125" s="4"/>
      <c r="P125" s="4"/>
      <c r="Q125" s="66">
        <f t="shared" si="59"/>
        <v>8002.8549999999996</v>
      </c>
      <c r="S125" s="2">
        <f t="shared" si="77"/>
        <v>0.5</v>
      </c>
      <c r="Z125" s="1">
        <f t="shared" si="60"/>
        <v>-11197</v>
      </c>
      <c r="AA125" s="1">
        <f t="shared" si="61"/>
        <v>-7.7340815677034297E-3</v>
      </c>
      <c r="AB125" s="1">
        <f t="shared" si="62"/>
        <v>-0.21761161210797331</v>
      </c>
      <c r="AC125" s="1">
        <f t="shared" si="63"/>
        <v>-0.18084110000199871</v>
      </c>
      <c r="AD125" s="1">
        <f t="shared" si="64"/>
        <v>-0.17310701843429527</v>
      </c>
      <c r="AE125" s="1">
        <f t="shared" si="65"/>
        <v>1.4983019915605722E-2</v>
      </c>
      <c r="AF125" s="1">
        <f t="shared" si="66"/>
        <v>-0.18084110000199871</v>
      </c>
      <c r="AG125" s="2"/>
      <c r="AH125" s="1">
        <f t="shared" si="67"/>
        <v>3.6770512105974609E-2</v>
      </c>
      <c r="AI125" s="1">
        <f t="shared" si="68"/>
        <v>1.1500371531254954</v>
      </c>
      <c r="AJ125" s="1">
        <f t="shared" si="69"/>
        <v>0.59985111432360372</v>
      </c>
      <c r="AK125" s="1">
        <f t="shared" si="70"/>
        <v>0.35727871227833757</v>
      </c>
      <c r="AL125" s="1">
        <f t="shared" si="71"/>
        <v>-1.9683769561933764</v>
      </c>
      <c r="AM125" s="1">
        <f t="shared" si="72"/>
        <v>-1.5045424596323624</v>
      </c>
      <c r="AN125" s="1">
        <f t="shared" si="80"/>
        <v>3.9732876160409059</v>
      </c>
      <c r="AO125" s="1">
        <f t="shared" si="80"/>
        <v>3.9732062758062527</v>
      </c>
      <c r="AP125" s="1">
        <f t="shared" si="80"/>
        <v>3.9728947465106264</v>
      </c>
      <c r="AQ125" s="1">
        <f t="shared" si="80"/>
        <v>3.9717025864097319</v>
      </c>
      <c r="AR125" s="1">
        <f t="shared" si="80"/>
        <v>3.9671546988501452</v>
      </c>
      <c r="AS125" s="1">
        <f t="shared" si="80"/>
        <v>3.9500065939567981</v>
      </c>
      <c r="AT125" s="1">
        <f t="shared" si="80"/>
        <v>3.8879104841113472</v>
      </c>
      <c r="AU125" s="1">
        <f t="shared" si="73"/>
        <v>3.6869147594094005</v>
      </c>
    </row>
    <row r="126" spans="1:47" x14ac:dyDescent="0.2">
      <c r="A126" s="5" t="s">
        <v>111</v>
      </c>
      <c r="B126" s="6" t="s">
        <v>97</v>
      </c>
      <c r="C126" s="7">
        <v>23295.467000000001</v>
      </c>
      <c r="D126" s="9"/>
      <c r="E126" s="4">
        <f t="shared" si="57"/>
        <v>-11098.064799844062</v>
      </c>
      <c r="F126" s="4">
        <f t="shared" si="58"/>
        <v>-11098</v>
      </c>
      <c r="G126" s="4">
        <f t="shared" si="75"/>
        <v>-0.17941740000242135</v>
      </c>
      <c r="H126" s="4">
        <f t="shared" si="76"/>
        <v>-0.17941740000242135</v>
      </c>
      <c r="I126" s="4"/>
      <c r="J126" s="4"/>
      <c r="K126" s="4"/>
      <c r="M126" s="4"/>
      <c r="N126" s="4"/>
      <c r="O126" s="4"/>
      <c r="P126" s="4"/>
      <c r="Q126" s="66">
        <f t="shared" si="59"/>
        <v>8276.9670000000006</v>
      </c>
      <c r="S126" s="2">
        <f t="shared" si="77"/>
        <v>0.5</v>
      </c>
      <c r="Z126" s="1">
        <f t="shared" si="60"/>
        <v>-11098</v>
      </c>
      <c r="AA126" s="1">
        <f t="shared" si="61"/>
        <v>-6.7547964040236344E-3</v>
      </c>
      <c r="AB126" s="1">
        <f t="shared" si="62"/>
        <v>-0.21363001957479902</v>
      </c>
      <c r="AC126" s="1">
        <f t="shared" si="63"/>
        <v>-0.17941740000242135</v>
      </c>
      <c r="AD126" s="1">
        <f t="shared" si="64"/>
        <v>-0.17266260359839772</v>
      </c>
      <c r="AE126" s="1">
        <f t="shared" si="65"/>
        <v>1.4906187340688713E-2</v>
      </c>
      <c r="AF126" s="1">
        <f t="shared" si="66"/>
        <v>-0.17941740000242135</v>
      </c>
      <c r="AG126" s="2"/>
      <c r="AH126" s="1">
        <f t="shared" si="67"/>
        <v>3.4212619572377666E-2</v>
      </c>
      <c r="AI126" s="1">
        <f t="shared" si="68"/>
        <v>1.107822940048548</v>
      </c>
      <c r="AJ126" s="1">
        <f t="shared" si="69"/>
        <v>0.50355277861000247</v>
      </c>
      <c r="AK126" s="1">
        <f t="shared" si="70"/>
        <v>0.37220080489509644</v>
      </c>
      <c r="AL126" s="1">
        <f t="shared" si="71"/>
        <v>-1.8527679938927255</v>
      </c>
      <c r="AM126" s="1">
        <f t="shared" si="72"/>
        <v>-1.3308052345781252</v>
      </c>
      <c r="AN126" s="1">
        <f t="shared" si="80"/>
        <v>4.067691219265682</v>
      </c>
      <c r="AO126" s="1">
        <f t="shared" si="80"/>
        <v>4.0676428132777946</v>
      </c>
      <c r="AP126" s="1">
        <f t="shared" si="80"/>
        <v>4.0674349911479464</v>
      </c>
      <c r="AQ126" s="1">
        <f t="shared" si="80"/>
        <v>4.0665433968767175</v>
      </c>
      <c r="AR126" s="1">
        <f t="shared" si="80"/>
        <v>4.0627301975507768</v>
      </c>
      <c r="AS126" s="1">
        <f t="shared" si="80"/>
        <v>4.0466326107762969</v>
      </c>
      <c r="AT126" s="1">
        <f t="shared" si="80"/>
        <v>3.9819897187359818</v>
      </c>
      <c r="AU126" s="1">
        <f t="shared" si="73"/>
        <v>3.7579778668596888</v>
      </c>
    </row>
    <row r="127" spans="1:47" x14ac:dyDescent="0.2">
      <c r="A127" s="5" t="s">
        <v>111</v>
      </c>
      <c r="B127" s="6" t="s">
        <v>97</v>
      </c>
      <c r="C127" s="7">
        <v>23353.609</v>
      </c>
      <c r="D127" s="9"/>
      <c r="E127" s="4">
        <f t="shared" si="57"/>
        <v>-11077.065763332241</v>
      </c>
      <c r="F127" s="4">
        <f t="shared" si="58"/>
        <v>-11077</v>
      </c>
      <c r="G127" s="4">
        <f t="shared" si="75"/>
        <v>-0.18208510000113165</v>
      </c>
      <c r="H127" s="4">
        <f t="shared" si="76"/>
        <v>-0.18208510000113165</v>
      </c>
      <c r="I127" s="4"/>
      <c r="J127" s="4"/>
      <c r="K127" s="4"/>
      <c r="M127" s="4"/>
      <c r="N127" s="4"/>
      <c r="O127" s="4"/>
      <c r="P127" s="4"/>
      <c r="Q127" s="66">
        <f t="shared" si="59"/>
        <v>8335.1090000000004</v>
      </c>
      <c r="S127" s="2">
        <f t="shared" si="77"/>
        <v>0.5</v>
      </c>
      <c r="Z127" s="1">
        <f t="shared" si="60"/>
        <v>-11077</v>
      </c>
      <c r="AA127" s="1">
        <f t="shared" si="61"/>
        <v>-6.5818522998928042E-3</v>
      </c>
      <c r="AB127" s="1">
        <f t="shared" si="62"/>
        <v>-0.21572840809366964</v>
      </c>
      <c r="AC127" s="1">
        <f t="shared" si="63"/>
        <v>-0.18208510000113165</v>
      </c>
      <c r="AD127" s="1">
        <f t="shared" si="64"/>
        <v>-0.17550324770123885</v>
      </c>
      <c r="AE127" s="1">
        <f t="shared" si="65"/>
        <v>1.5400694976841199E-2</v>
      </c>
      <c r="AF127" s="1">
        <f t="shared" si="66"/>
        <v>-0.18208510000113165</v>
      </c>
      <c r="AG127" s="2"/>
      <c r="AH127" s="1">
        <f t="shared" si="67"/>
        <v>3.3643308092537988E-2</v>
      </c>
      <c r="AI127" s="1">
        <f t="shared" si="68"/>
        <v>1.0990735531554521</v>
      </c>
      <c r="AJ127" s="1">
        <f t="shared" si="69"/>
        <v>0.48317390664615506</v>
      </c>
      <c r="AK127" s="1">
        <f t="shared" si="70"/>
        <v>0.37462468769479712</v>
      </c>
      <c r="AL127" s="1">
        <f t="shared" si="71"/>
        <v>-1.8293381920872014</v>
      </c>
      <c r="AM127" s="1">
        <f t="shared" si="72"/>
        <v>-1.2988396348611693</v>
      </c>
      <c r="AN127" s="1">
        <f t="shared" si="80"/>
        <v>4.0872655012702799</v>
      </c>
      <c r="AO127" s="1">
        <f t="shared" si="80"/>
        <v>4.0872228065127469</v>
      </c>
      <c r="AP127" s="1">
        <f t="shared" si="80"/>
        <v>4.087034565683104</v>
      </c>
      <c r="AQ127" s="1">
        <f t="shared" si="80"/>
        <v>4.0862051978712275</v>
      </c>
      <c r="AR127" s="1">
        <f t="shared" si="80"/>
        <v>4.0825623580409323</v>
      </c>
      <c r="AS127" s="1">
        <f t="shared" si="80"/>
        <v>4.0667722819379488</v>
      </c>
      <c r="AT127" s="1">
        <f t="shared" si="80"/>
        <v>4.001804369215388</v>
      </c>
      <c r="AU127" s="1">
        <f t="shared" si="73"/>
        <v>3.773051859349144</v>
      </c>
    </row>
    <row r="128" spans="1:47" x14ac:dyDescent="0.2">
      <c r="A128" s="5" t="s">
        <v>112</v>
      </c>
      <c r="B128" s="6" t="s">
        <v>97</v>
      </c>
      <c r="C128" s="7">
        <v>23353.61</v>
      </c>
      <c r="D128" s="9"/>
      <c r="E128" s="4">
        <f t="shared" si="57"/>
        <v>-11077.065402164128</v>
      </c>
      <c r="F128" s="4">
        <f t="shared" si="58"/>
        <v>-11077</v>
      </c>
      <c r="G128" s="4">
        <f t="shared" si="75"/>
        <v>-0.18108510000092792</v>
      </c>
      <c r="H128" s="4">
        <f t="shared" si="76"/>
        <v>-0.18108510000092792</v>
      </c>
      <c r="I128" s="4"/>
      <c r="J128" s="4"/>
      <c r="K128" s="4"/>
      <c r="M128" s="4"/>
      <c r="N128" s="4"/>
      <c r="O128" s="4"/>
      <c r="P128" s="4"/>
      <c r="Q128" s="66">
        <f t="shared" si="59"/>
        <v>8335.11</v>
      </c>
      <c r="S128" s="2">
        <f t="shared" si="77"/>
        <v>0.5</v>
      </c>
      <c r="Z128" s="1">
        <f t="shared" si="60"/>
        <v>-11077</v>
      </c>
      <c r="AA128" s="1">
        <f t="shared" si="61"/>
        <v>-6.5818522998928042E-3</v>
      </c>
      <c r="AB128" s="1">
        <f t="shared" si="62"/>
        <v>-0.21472840809346591</v>
      </c>
      <c r="AC128" s="1">
        <f t="shared" si="63"/>
        <v>-0.18108510000092792</v>
      </c>
      <c r="AD128" s="1">
        <f t="shared" si="64"/>
        <v>-0.17450324770103512</v>
      </c>
      <c r="AE128" s="1">
        <f t="shared" si="65"/>
        <v>1.522569172910441E-2</v>
      </c>
      <c r="AF128" s="1">
        <f t="shared" si="66"/>
        <v>-0.18108510000092792</v>
      </c>
      <c r="AG128" s="2"/>
      <c r="AH128" s="1">
        <f t="shared" si="67"/>
        <v>3.3643308092537988E-2</v>
      </c>
      <c r="AI128" s="1">
        <f t="shared" si="68"/>
        <v>1.0990735531554521</v>
      </c>
      <c r="AJ128" s="1">
        <f t="shared" si="69"/>
        <v>0.48317390664615506</v>
      </c>
      <c r="AK128" s="1">
        <f t="shared" si="70"/>
        <v>0.37462468769479712</v>
      </c>
      <c r="AL128" s="1">
        <f t="shared" si="71"/>
        <v>-1.8293381920872014</v>
      </c>
      <c r="AM128" s="1">
        <f t="shared" si="72"/>
        <v>-1.2988396348611693</v>
      </c>
      <c r="AN128" s="1">
        <f t="shared" si="80"/>
        <v>4.0872655012702799</v>
      </c>
      <c r="AO128" s="1">
        <f t="shared" si="80"/>
        <v>4.0872228065127469</v>
      </c>
      <c r="AP128" s="1">
        <f t="shared" si="80"/>
        <v>4.087034565683104</v>
      </c>
      <c r="AQ128" s="1">
        <f t="shared" si="80"/>
        <v>4.0862051978712275</v>
      </c>
      <c r="AR128" s="1">
        <f t="shared" si="80"/>
        <v>4.0825623580409323</v>
      </c>
      <c r="AS128" s="1">
        <f t="shared" si="80"/>
        <v>4.0667722819379488</v>
      </c>
      <c r="AT128" s="1">
        <f t="shared" si="80"/>
        <v>4.001804369215388</v>
      </c>
      <c r="AU128" s="1">
        <f t="shared" si="73"/>
        <v>3.773051859349144</v>
      </c>
    </row>
    <row r="129" spans="1:47" x14ac:dyDescent="0.2">
      <c r="A129" s="5" t="s">
        <v>111</v>
      </c>
      <c r="B129" s="6" t="s">
        <v>97</v>
      </c>
      <c r="C129" s="7">
        <v>23356.379000000001</v>
      </c>
      <c r="D129" s="9"/>
      <c r="E129" s="4">
        <f t="shared" si="57"/>
        <v>-11076.065327655146</v>
      </c>
      <c r="F129" s="4">
        <f t="shared" si="58"/>
        <v>-11076</v>
      </c>
      <c r="G129" s="4">
        <f t="shared" si="75"/>
        <v>-0.18087880000166479</v>
      </c>
      <c r="H129" s="4">
        <f t="shared" si="76"/>
        <v>-0.18087880000166479</v>
      </c>
      <c r="I129" s="4"/>
      <c r="J129" s="4"/>
      <c r="K129" s="4"/>
      <c r="M129" s="4"/>
      <c r="N129" s="4"/>
      <c r="O129" s="4"/>
      <c r="P129" s="4"/>
      <c r="Q129" s="66">
        <f t="shared" si="59"/>
        <v>8337.8790000000008</v>
      </c>
      <c r="S129" s="2">
        <f t="shared" si="77"/>
        <v>0.5</v>
      </c>
      <c r="Z129" s="1">
        <f t="shared" si="60"/>
        <v>-11076</v>
      </c>
      <c r="AA129" s="1">
        <f t="shared" si="61"/>
        <v>-6.5738964857257887E-3</v>
      </c>
      <c r="AB129" s="1">
        <f t="shared" si="62"/>
        <v>-0.2144947887243738</v>
      </c>
      <c r="AC129" s="1">
        <f t="shared" si="63"/>
        <v>-0.18087880000166479</v>
      </c>
      <c r="AD129" s="1">
        <f t="shared" si="64"/>
        <v>-0.174304903515939</v>
      </c>
      <c r="AE129" s="1">
        <f t="shared" si="65"/>
        <v>1.5191099694850401E-2</v>
      </c>
      <c r="AF129" s="1">
        <f t="shared" si="66"/>
        <v>-0.18087880000166479</v>
      </c>
      <c r="AG129" s="2"/>
      <c r="AH129" s="1">
        <f t="shared" si="67"/>
        <v>3.3615988722709017E-2</v>
      </c>
      <c r="AI129" s="1">
        <f t="shared" si="68"/>
        <v>1.0986589855133553</v>
      </c>
      <c r="AJ129" s="1">
        <f t="shared" si="69"/>
        <v>0.48220487870456047</v>
      </c>
      <c r="AK129" s="1">
        <f t="shared" si="70"/>
        <v>0.37473407923852609</v>
      </c>
      <c r="AL129" s="1">
        <f t="shared" si="71"/>
        <v>-1.8282317324897548</v>
      </c>
      <c r="AM129" s="1">
        <f t="shared" si="72"/>
        <v>-1.2973541822545056</v>
      </c>
      <c r="AN129" s="1">
        <f t="shared" si="80"/>
        <v>4.0881937396068322</v>
      </c>
      <c r="AO129" s="1">
        <f t="shared" si="80"/>
        <v>4.0881513053333949</v>
      </c>
      <c r="AP129" s="1">
        <f t="shared" si="80"/>
        <v>4.0879639718248235</v>
      </c>
      <c r="AQ129" s="1">
        <f t="shared" si="80"/>
        <v>4.0871375366539269</v>
      </c>
      <c r="AR129" s="1">
        <f t="shared" si="80"/>
        <v>4.0835028885496003</v>
      </c>
      <c r="AS129" s="1">
        <f t="shared" si="80"/>
        <v>4.0677281278810939</v>
      </c>
      <c r="AT129" s="1">
        <f t="shared" si="80"/>
        <v>4.0027466359947841</v>
      </c>
      <c r="AU129" s="1">
        <f t="shared" si="73"/>
        <v>3.7737696685153086</v>
      </c>
    </row>
    <row r="130" spans="1:47" x14ac:dyDescent="0.2">
      <c r="A130" s="5" t="s">
        <v>96</v>
      </c>
      <c r="B130" s="6" t="s">
        <v>97</v>
      </c>
      <c r="C130" s="7">
        <v>23400.683000000001</v>
      </c>
      <c r="D130" s="9"/>
      <c r="E130" s="4">
        <f t="shared" si="57"/>
        <v>-11060.064135511433</v>
      </c>
      <c r="F130" s="4">
        <f t="shared" si="58"/>
        <v>-11060</v>
      </c>
      <c r="G130" s="4">
        <f t="shared" si="75"/>
        <v>-0.17757800000254065</v>
      </c>
      <c r="H130" s="4">
        <f t="shared" si="76"/>
        <v>-0.17757800000254065</v>
      </c>
      <c r="I130" s="4"/>
      <c r="J130" s="4"/>
      <c r="K130" s="4"/>
      <c r="M130" s="4"/>
      <c r="N130" s="4"/>
      <c r="O130" s="4"/>
      <c r="P130" s="4"/>
      <c r="Q130" s="66">
        <f t="shared" si="59"/>
        <v>8382.1830000000009</v>
      </c>
      <c r="S130" s="2">
        <f t="shared" si="77"/>
        <v>0.5</v>
      </c>
      <c r="Z130" s="1">
        <f t="shared" si="60"/>
        <v>-11060</v>
      </c>
      <c r="AA130" s="1">
        <f t="shared" si="61"/>
        <v>-6.4499715867228913E-3</v>
      </c>
      <c r="AB130" s="1">
        <f t="shared" si="62"/>
        <v>-0.21075438009125852</v>
      </c>
      <c r="AC130" s="1">
        <f t="shared" si="63"/>
        <v>-0.17757800000254065</v>
      </c>
      <c r="AD130" s="1">
        <f t="shared" si="64"/>
        <v>-0.17112802841581776</v>
      </c>
      <c r="AE130" s="1">
        <f t="shared" si="65"/>
        <v>1.4642401054742465E-2</v>
      </c>
      <c r="AF130" s="1">
        <f t="shared" si="66"/>
        <v>-0.17757800000254065</v>
      </c>
      <c r="AG130" s="2"/>
      <c r="AH130" s="1">
        <f t="shared" si="67"/>
        <v>3.3176380088717872E-2</v>
      </c>
      <c r="AI130" s="1">
        <f t="shared" si="68"/>
        <v>1.0920523926708945</v>
      </c>
      <c r="AJ130" s="1">
        <f t="shared" si="69"/>
        <v>0.46672097795327294</v>
      </c>
      <c r="AK130" s="1">
        <f t="shared" si="70"/>
        <v>0.37641145382258745</v>
      </c>
      <c r="AL130" s="1">
        <f t="shared" si="71"/>
        <v>-1.8106414728094902</v>
      </c>
      <c r="AM130" s="1">
        <f t="shared" si="72"/>
        <v>-1.2740213593950827</v>
      </c>
      <c r="AN130" s="1">
        <f t="shared" si="80"/>
        <v>4.102997982653994</v>
      </c>
      <c r="AO130" s="1">
        <f t="shared" si="80"/>
        <v>4.1029595747822771</v>
      </c>
      <c r="AP130" s="1">
        <f t="shared" si="80"/>
        <v>4.1027864373398044</v>
      </c>
      <c r="AQ130" s="1">
        <f t="shared" si="80"/>
        <v>4.1020064896164143</v>
      </c>
      <c r="AR130" s="1">
        <f t="shared" si="80"/>
        <v>4.098503711656666</v>
      </c>
      <c r="AS130" s="1">
        <f t="shared" si="80"/>
        <v>4.0829820254214741</v>
      </c>
      <c r="AT130" s="1">
        <f t="shared" si="80"/>
        <v>4.0178067806771427</v>
      </c>
      <c r="AU130" s="1">
        <f t="shared" si="73"/>
        <v>3.7852546151739408</v>
      </c>
    </row>
    <row r="131" spans="1:47" x14ac:dyDescent="0.2">
      <c r="A131" s="5" t="s">
        <v>111</v>
      </c>
      <c r="B131" s="6" t="s">
        <v>97</v>
      </c>
      <c r="C131" s="7">
        <v>23403.453000000001</v>
      </c>
      <c r="D131" s="9"/>
      <c r="E131" s="4">
        <f t="shared" si="57"/>
        <v>-11059.063699834336</v>
      </c>
      <c r="F131" s="4">
        <f t="shared" si="58"/>
        <v>-11059</v>
      </c>
      <c r="G131" s="4">
        <f t="shared" si="75"/>
        <v>-0.1763716999994358</v>
      </c>
      <c r="H131" s="4">
        <f t="shared" si="76"/>
        <v>-0.1763716999994358</v>
      </c>
      <c r="I131" s="4"/>
      <c r="J131" s="4"/>
      <c r="K131" s="4"/>
      <c r="M131" s="4"/>
      <c r="N131" s="4"/>
      <c r="O131" s="4"/>
      <c r="P131" s="4"/>
      <c r="Q131" s="66">
        <f t="shared" si="59"/>
        <v>8384.9530000000013</v>
      </c>
      <c r="S131" s="2">
        <f t="shared" si="77"/>
        <v>0.5</v>
      </c>
      <c r="Z131" s="1">
        <f t="shared" si="60"/>
        <v>-11059</v>
      </c>
      <c r="AA131" s="1">
        <f t="shared" si="61"/>
        <v>-6.4424341910636618E-3</v>
      </c>
      <c r="AB131" s="1">
        <f t="shared" si="62"/>
        <v>-0.2095204509761846</v>
      </c>
      <c r="AC131" s="1">
        <f t="shared" si="63"/>
        <v>-0.1763716999994358</v>
      </c>
      <c r="AD131" s="1">
        <f t="shared" si="64"/>
        <v>-0.16992926580837214</v>
      </c>
      <c r="AE131" s="1">
        <f t="shared" si="65"/>
        <v>1.4437977689086197E-2</v>
      </c>
      <c r="AF131" s="1">
        <f t="shared" si="66"/>
        <v>-0.1763716999994358</v>
      </c>
      <c r="AG131" s="2"/>
      <c r="AH131" s="1">
        <f t="shared" si="67"/>
        <v>3.3148750976748798E-2</v>
      </c>
      <c r="AI131" s="1">
        <f t="shared" si="68"/>
        <v>1.0916411613885195</v>
      </c>
      <c r="AJ131" s="1">
        <f t="shared" si="69"/>
        <v>0.4657546123342392</v>
      </c>
      <c r="AK131" s="1">
        <f t="shared" si="70"/>
        <v>0.37651178348709585</v>
      </c>
      <c r="AL131" s="1">
        <f t="shared" si="71"/>
        <v>-1.8095491137983573</v>
      </c>
      <c r="AM131" s="1">
        <f t="shared" si="72"/>
        <v>-1.272589655417727</v>
      </c>
      <c r="AN131" s="1">
        <f t="shared" ref="AN131:AT140" si="81">$AU131+$AB$7*SIN(AO131)</f>
        <v>4.103920283236187</v>
      </c>
      <c r="AO131" s="1">
        <f t="shared" si="81"/>
        <v>4.1038821182118657</v>
      </c>
      <c r="AP131" s="1">
        <f t="shared" si="81"/>
        <v>4.1037098476876164</v>
      </c>
      <c r="AQ131" s="1">
        <f t="shared" si="81"/>
        <v>4.1029327766358099</v>
      </c>
      <c r="AR131" s="1">
        <f t="shared" si="81"/>
        <v>4.0994382854874711</v>
      </c>
      <c r="AS131" s="1">
        <f t="shared" si="81"/>
        <v>4.0839329096237442</v>
      </c>
      <c r="AT131" s="1">
        <f t="shared" si="81"/>
        <v>4.0187470261112708</v>
      </c>
      <c r="AU131" s="1">
        <f t="shared" si="73"/>
        <v>3.7859724243401054</v>
      </c>
    </row>
    <row r="132" spans="1:47" x14ac:dyDescent="0.2">
      <c r="A132" s="5" t="s">
        <v>113</v>
      </c>
      <c r="B132" s="6" t="s">
        <v>97</v>
      </c>
      <c r="C132" s="7">
        <v>23439.489000000001</v>
      </c>
      <c r="D132" s="9"/>
      <c r="E132" s="4">
        <f t="shared" si="57"/>
        <v>-11046.048645661105</v>
      </c>
      <c r="F132" s="4">
        <f t="shared" si="58"/>
        <v>-11046</v>
      </c>
      <c r="H132" s="4"/>
      <c r="I132" s="4"/>
      <c r="J132" s="4"/>
      <c r="K132" s="4"/>
      <c r="M132" s="4"/>
      <c r="N132" s="4"/>
      <c r="O132" s="4"/>
      <c r="P132" s="4"/>
      <c r="Q132" s="66">
        <f t="shared" si="59"/>
        <v>8420.9890000000014</v>
      </c>
      <c r="U132" s="4">
        <f>+C132-(C$7+F132*C$8)</f>
        <v>-0.13468980000106967</v>
      </c>
      <c r="Z132" s="1">
        <f t="shared" si="60"/>
        <v>-11046</v>
      </c>
      <c r="AA132" s="1">
        <f t="shared" si="61"/>
        <v>-6.3466280900753638E-3</v>
      </c>
      <c r="AB132" s="1">
        <f t="shared" si="62"/>
        <v>-9999</v>
      </c>
      <c r="AC132" s="1">
        <f t="shared" si="63"/>
        <v>0</v>
      </c>
      <c r="AD132" s="1">
        <f t="shared" si="64"/>
        <v>-9999</v>
      </c>
      <c r="AE132" s="1">
        <f t="shared" si="65"/>
        <v>0</v>
      </c>
      <c r="AF132" s="1">
        <f t="shared" si="66"/>
        <v>-9999</v>
      </c>
      <c r="AG132" s="2"/>
      <c r="AH132" s="1">
        <f t="shared" si="67"/>
        <v>3.2787974216772812E-2</v>
      </c>
      <c r="AI132" s="1">
        <f t="shared" si="68"/>
        <v>1.0863135785289026</v>
      </c>
      <c r="AJ132" s="1">
        <f t="shared" si="69"/>
        <v>0.45320823911094538</v>
      </c>
      <c r="AK132" s="1">
        <f t="shared" si="70"/>
        <v>0.37776870135945007</v>
      </c>
      <c r="AL132" s="1">
        <f t="shared" si="71"/>
        <v>-1.7954230840907508</v>
      </c>
      <c r="AM132" s="1">
        <f t="shared" si="72"/>
        <v>-1.2542527113650404</v>
      </c>
      <c r="AN132" s="1">
        <f t="shared" si="81"/>
        <v>4.1158786073098259</v>
      </c>
      <c r="AO132" s="1">
        <f t="shared" si="81"/>
        <v>4.1158435058055032</v>
      </c>
      <c r="AP132" s="1">
        <f t="shared" si="81"/>
        <v>4.1156822832734594</v>
      </c>
      <c r="AQ132" s="1">
        <f t="shared" si="81"/>
        <v>4.1149422729820069</v>
      </c>
      <c r="AR132" s="1">
        <f t="shared" si="81"/>
        <v>4.1115558990004537</v>
      </c>
      <c r="AS132" s="1">
        <f t="shared" si="81"/>
        <v>4.0962676845572048</v>
      </c>
      <c r="AT132" s="1">
        <f t="shared" si="81"/>
        <v>4.0309592608444786</v>
      </c>
      <c r="AU132" s="1">
        <f t="shared" si="73"/>
        <v>3.7953039435002442</v>
      </c>
    </row>
    <row r="133" spans="1:47" x14ac:dyDescent="0.2">
      <c r="A133" s="5" t="s">
        <v>113</v>
      </c>
      <c r="B133" s="6" t="s">
        <v>97</v>
      </c>
      <c r="C133" s="7">
        <v>23442.201000000001</v>
      </c>
      <c r="D133" s="9"/>
      <c r="E133" s="4">
        <f t="shared" si="57"/>
        <v>-11045.069157734648</v>
      </c>
      <c r="F133" s="4">
        <f t="shared" si="58"/>
        <v>-11045</v>
      </c>
      <c r="G133" s="4">
        <f t="shared" ref="G133:G164" si="82">+C133-(C$7+F133*C$8)</f>
        <v>-0.19148350000250502</v>
      </c>
      <c r="H133" s="4">
        <f t="shared" ref="H133:H164" si="83">+G133</f>
        <v>-0.19148350000250502</v>
      </c>
      <c r="I133" s="4"/>
      <c r="J133" s="4"/>
      <c r="K133" s="4"/>
      <c r="M133" s="4"/>
      <c r="N133" s="4"/>
      <c r="O133" s="4"/>
      <c r="P133" s="4"/>
      <c r="Q133" s="66">
        <f t="shared" si="59"/>
        <v>8423.7010000000009</v>
      </c>
      <c r="S133" s="2">
        <f t="shared" ref="S133:S164" si="84">S$15</f>
        <v>0.5</v>
      </c>
      <c r="Z133" s="1">
        <f t="shared" si="60"/>
        <v>-11045</v>
      </c>
      <c r="AA133" s="1">
        <f t="shared" si="61"/>
        <v>-6.3394243432712202E-3</v>
      </c>
      <c r="AB133" s="1">
        <f t="shared" si="62"/>
        <v>-0.22424360095663887</v>
      </c>
      <c r="AC133" s="1">
        <f t="shared" si="63"/>
        <v>-0.19148350000250502</v>
      </c>
      <c r="AD133" s="1">
        <f t="shared" si="64"/>
        <v>-0.1851440756592338</v>
      </c>
      <c r="AE133" s="1">
        <f t="shared" si="65"/>
        <v>1.7139164375856046E-2</v>
      </c>
      <c r="AF133" s="1">
        <f t="shared" si="66"/>
        <v>-0.19148350000250502</v>
      </c>
      <c r="AG133" s="2"/>
      <c r="AH133" s="1">
        <f t="shared" si="67"/>
        <v>3.2760100954133849E-2</v>
      </c>
      <c r="AI133" s="1">
        <f t="shared" si="68"/>
        <v>1.0859051974656413</v>
      </c>
      <c r="AJ133" s="1">
        <f t="shared" si="69"/>
        <v>0.45224445398075813</v>
      </c>
      <c r="AK133" s="1">
        <f t="shared" si="70"/>
        <v>0.37786177712711244</v>
      </c>
      <c r="AL133" s="1">
        <f t="shared" si="71"/>
        <v>-1.794342182684237</v>
      </c>
      <c r="AM133" s="1">
        <f t="shared" si="72"/>
        <v>-1.2528629926133665</v>
      </c>
      <c r="AN133" s="1">
        <f t="shared" si="81"/>
        <v>4.1167960549717453</v>
      </c>
      <c r="AO133" s="1">
        <f t="shared" si="81"/>
        <v>4.1167611819663081</v>
      </c>
      <c r="AP133" s="1">
        <f t="shared" si="81"/>
        <v>4.1166007920659053</v>
      </c>
      <c r="AQ133" s="1">
        <f t="shared" si="81"/>
        <v>4.1158636057379274</v>
      </c>
      <c r="AR133" s="1">
        <f t="shared" si="81"/>
        <v>4.1124855748417133</v>
      </c>
      <c r="AS133" s="1">
        <f t="shared" si="81"/>
        <v>4.0972144534835264</v>
      </c>
      <c r="AT133" s="1">
        <f t="shared" si="81"/>
        <v>4.0318978167577555</v>
      </c>
      <c r="AU133" s="1">
        <f t="shared" si="73"/>
        <v>3.7960217526664088</v>
      </c>
    </row>
    <row r="134" spans="1:47" x14ac:dyDescent="0.2">
      <c r="A134" s="5" t="s">
        <v>112</v>
      </c>
      <c r="B134" s="6" t="s">
        <v>97</v>
      </c>
      <c r="C134" s="7">
        <v>23503.127</v>
      </c>
      <c r="D134" s="9"/>
      <c r="E134" s="4">
        <f t="shared" si="57"/>
        <v>-11023.064629192129</v>
      </c>
      <c r="F134" s="4">
        <f t="shared" si="58"/>
        <v>-11023</v>
      </c>
      <c r="G134" s="4">
        <f t="shared" si="82"/>
        <v>-0.17894490000253427</v>
      </c>
      <c r="H134" s="4">
        <f t="shared" si="83"/>
        <v>-0.17894490000253427</v>
      </c>
      <c r="I134" s="4"/>
      <c r="J134" s="4"/>
      <c r="K134" s="4"/>
      <c r="M134" s="4"/>
      <c r="N134" s="4"/>
      <c r="O134" s="4"/>
      <c r="P134" s="4"/>
      <c r="Q134" s="66">
        <f t="shared" si="59"/>
        <v>8484.6270000000004</v>
      </c>
      <c r="S134" s="2">
        <f t="shared" si="84"/>
        <v>0.5</v>
      </c>
      <c r="Z134" s="1">
        <f t="shared" si="60"/>
        <v>-11023</v>
      </c>
      <c r="AA134" s="1">
        <f t="shared" si="61"/>
        <v>-6.1867908826717805E-3</v>
      </c>
      <c r="AB134" s="1">
        <f t="shared" si="62"/>
        <v>-0.21108755756957892</v>
      </c>
      <c r="AC134" s="1">
        <f t="shared" si="63"/>
        <v>-0.17894490000253427</v>
      </c>
      <c r="AD134" s="1">
        <f t="shared" si="64"/>
        <v>-0.1727581091198625</v>
      </c>
      <c r="AE134" s="1">
        <f t="shared" si="65"/>
        <v>1.492268213333516E-2</v>
      </c>
      <c r="AF134" s="1">
        <f t="shared" si="66"/>
        <v>-0.17894490000253427</v>
      </c>
      <c r="AG134" s="2"/>
      <c r="AH134" s="1">
        <f t="shared" si="67"/>
        <v>3.2142657567044639E-2</v>
      </c>
      <c r="AI134" s="1">
        <f t="shared" si="68"/>
        <v>1.0769739022508791</v>
      </c>
      <c r="AJ134" s="1">
        <f t="shared" si="69"/>
        <v>0.43109395640842124</v>
      </c>
      <c r="AK134" s="1">
        <f t="shared" si="70"/>
        <v>0.37978183729286286</v>
      </c>
      <c r="AL134" s="1">
        <f t="shared" si="71"/>
        <v>-1.7707667670852294</v>
      </c>
      <c r="AM134" s="1">
        <f t="shared" si="72"/>
        <v>-1.2230119928371987</v>
      </c>
      <c r="AN134" s="1">
        <f t="shared" si="81"/>
        <v>4.1368928519343005</v>
      </c>
      <c r="AO134" s="1">
        <f t="shared" si="81"/>
        <v>4.1368627509877234</v>
      </c>
      <c r="AP134" s="1">
        <f t="shared" si="81"/>
        <v>4.1367200467261194</v>
      </c>
      <c r="AQ134" s="1">
        <f t="shared" si="81"/>
        <v>4.1360439328451335</v>
      </c>
      <c r="AR134" s="1">
        <f t="shared" si="81"/>
        <v>4.1328501029011964</v>
      </c>
      <c r="AS134" s="1">
        <f t="shared" si="81"/>
        <v>4.1179685383027387</v>
      </c>
      <c r="AT134" s="1">
        <f t="shared" si="81"/>
        <v>4.0525150976950641</v>
      </c>
      <c r="AU134" s="1">
        <f t="shared" si="73"/>
        <v>3.8118135543220286</v>
      </c>
    </row>
    <row r="135" spans="1:47" x14ac:dyDescent="0.2">
      <c r="A135" s="5" t="s">
        <v>100</v>
      </c>
      <c r="B135" s="6" t="s">
        <v>97</v>
      </c>
      <c r="C135" s="7">
        <v>23835.382000000001</v>
      </c>
      <c r="D135" s="9"/>
      <c r="E135" s="4">
        <f t="shared" si="57"/>
        <v>-10903.064717317147</v>
      </c>
      <c r="F135" s="4">
        <f t="shared" si="58"/>
        <v>-10903</v>
      </c>
      <c r="G135" s="4">
        <f t="shared" si="82"/>
        <v>-0.17918890000146348</v>
      </c>
      <c r="H135" s="4">
        <f t="shared" si="83"/>
        <v>-0.17918890000146348</v>
      </c>
      <c r="I135" s="4"/>
      <c r="J135" s="4"/>
      <c r="K135" s="4"/>
      <c r="M135" s="4"/>
      <c r="N135" s="4"/>
      <c r="O135" s="4"/>
      <c r="P135" s="4"/>
      <c r="Q135" s="66">
        <f t="shared" si="59"/>
        <v>8816.8820000000014</v>
      </c>
      <c r="S135" s="2">
        <f t="shared" si="84"/>
        <v>0.5</v>
      </c>
      <c r="Z135" s="1">
        <f t="shared" si="60"/>
        <v>-10903</v>
      </c>
      <c r="AA135" s="1">
        <f t="shared" si="61"/>
        <v>-5.5324290909143543E-3</v>
      </c>
      <c r="AB135" s="1">
        <f t="shared" si="62"/>
        <v>-0.20783996622944836</v>
      </c>
      <c r="AC135" s="1">
        <f t="shared" si="63"/>
        <v>-0.17918890000146348</v>
      </c>
      <c r="AD135" s="1">
        <f t="shared" si="64"/>
        <v>-0.17365647091054912</v>
      </c>
      <c r="AE135" s="1">
        <f t="shared" si="65"/>
        <v>1.5078284944553195E-2</v>
      </c>
      <c r="AF135" s="1">
        <f t="shared" si="66"/>
        <v>-0.17918890000146348</v>
      </c>
      <c r="AG135" s="2"/>
      <c r="AH135" s="1">
        <f t="shared" si="67"/>
        <v>2.8651066227984894E-2</v>
      </c>
      <c r="AI135" s="1">
        <f t="shared" si="68"/>
        <v>1.0301811620935459</v>
      </c>
      <c r="AJ135" s="1">
        <f t="shared" si="69"/>
        <v>0.31807604450626953</v>
      </c>
      <c r="AK135" s="1">
        <f t="shared" si="70"/>
        <v>0.38632670503079847</v>
      </c>
      <c r="AL135" s="1">
        <f t="shared" si="71"/>
        <v>-1.648761386761737</v>
      </c>
      <c r="AM135" s="1">
        <f t="shared" si="72"/>
        <v>-1.081170408554297</v>
      </c>
      <c r="AN135" s="1">
        <f t="shared" si="81"/>
        <v>4.2436569572409439</v>
      </c>
      <c r="AO135" s="1">
        <f t="shared" si="81"/>
        <v>4.2436450879220331</v>
      </c>
      <c r="AP135" s="1">
        <f t="shared" si="81"/>
        <v>4.2435772914408547</v>
      </c>
      <c r="AQ135" s="1">
        <f t="shared" si="81"/>
        <v>4.2431902178637868</v>
      </c>
      <c r="AR135" s="1">
        <f t="shared" si="81"/>
        <v>4.2409859150308007</v>
      </c>
      <c r="AS135" s="1">
        <f t="shared" si="81"/>
        <v>4.2286099476702432</v>
      </c>
      <c r="AT135" s="1">
        <f t="shared" si="81"/>
        <v>4.1638856381784821</v>
      </c>
      <c r="AU135" s="1">
        <f t="shared" si="73"/>
        <v>3.8979506542617721</v>
      </c>
    </row>
    <row r="136" spans="1:47" x14ac:dyDescent="0.2">
      <c r="A136" s="5" t="s">
        <v>112</v>
      </c>
      <c r="B136" s="6" t="s">
        <v>97</v>
      </c>
      <c r="C136" s="7">
        <v>24026.436000000002</v>
      </c>
      <c r="D136" s="9"/>
      <c r="E136" s="4">
        <f t="shared" si="57"/>
        <v>-10834.06210437419</v>
      </c>
      <c r="F136" s="4">
        <f t="shared" si="58"/>
        <v>-10834</v>
      </c>
      <c r="G136" s="4">
        <f t="shared" si="82"/>
        <v>-0.17195419999916339</v>
      </c>
      <c r="H136" s="4">
        <f t="shared" si="83"/>
        <v>-0.17195419999916339</v>
      </c>
      <c r="I136" s="4"/>
      <c r="J136" s="4"/>
      <c r="K136" s="4"/>
      <c r="M136" s="4"/>
      <c r="N136" s="4"/>
      <c r="O136" s="4"/>
      <c r="P136" s="4"/>
      <c r="Q136" s="66">
        <f t="shared" si="59"/>
        <v>9007.9360000000015</v>
      </c>
      <c r="S136" s="2">
        <f t="shared" si="84"/>
        <v>0.5</v>
      </c>
      <c r="Z136" s="1">
        <f t="shared" si="60"/>
        <v>-10834</v>
      </c>
      <c r="AA136" s="1">
        <f t="shared" si="61"/>
        <v>-5.2730421001847827E-3</v>
      </c>
      <c r="AB136" s="1">
        <f t="shared" si="62"/>
        <v>-0.1985224139473937</v>
      </c>
      <c r="AC136" s="1">
        <f t="shared" si="63"/>
        <v>-0.17195419999916339</v>
      </c>
      <c r="AD136" s="1">
        <f t="shared" si="64"/>
        <v>-0.16668115789897861</v>
      </c>
      <c r="AE136" s="1">
        <f t="shared" si="65"/>
        <v>1.389130419927212E-2</v>
      </c>
      <c r="AF136" s="1">
        <f t="shared" si="66"/>
        <v>-0.17195419999916339</v>
      </c>
      <c r="AG136" s="2"/>
      <c r="AH136" s="1">
        <f t="shared" si="67"/>
        <v>2.6568213948230307E-2</v>
      </c>
      <c r="AI136" s="1">
        <f t="shared" si="68"/>
        <v>1.0048511084669798</v>
      </c>
      <c r="AJ136" s="1">
        <f t="shared" si="69"/>
        <v>0.25539243584785115</v>
      </c>
      <c r="AK136" s="1">
        <f t="shared" si="70"/>
        <v>0.38747347304288077</v>
      </c>
      <c r="AL136" s="1">
        <f t="shared" si="71"/>
        <v>-1.5833155193679136</v>
      </c>
      <c r="AM136" s="1">
        <f t="shared" si="72"/>
        <v>-1.0125982168683754</v>
      </c>
      <c r="AN136" s="1">
        <f t="shared" si="81"/>
        <v>4.3029535130510972</v>
      </c>
      <c r="AO136" s="1">
        <f t="shared" si="81"/>
        <v>4.3029473138806908</v>
      </c>
      <c r="AP136" s="1">
        <f t="shared" si="81"/>
        <v>4.3029071303282356</v>
      </c>
      <c r="AQ136" s="1">
        <f t="shared" si="81"/>
        <v>4.3026467472687191</v>
      </c>
      <c r="AR136" s="1">
        <f t="shared" si="81"/>
        <v>4.3009632738720605</v>
      </c>
      <c r="AS136" s="1">
        <f t="shared" si="81"/>
        <v>4.2902317583349134</v>
      </c>
      <c r="AT136" s="1">
        <f t="shared" si="81"/>
        <v>4.2270422071283118</v>
      </c>
      <c r="AU136" s="1">
        <f t="shared" si="73"/>
        <v>3.9474794867271243</v>
      </c>
    </row>
    <row r="137" spans="1:47" x14ac:dyDescent="0.2">
      <c r="A137" s="5" t="s">
        <v>109</v>
      </c>
      <c r="B137" s="6" t="s">
        <v>97</v>
      </c>
      <c r="C137" s="7">
        <v>24433.448</v>
      </c>
      <c r="D137" s="9"/>
      <c r="E137" s="4">
        <f t="shared" si="57"/>
        <v>-10687.062347765383</v>
      </c>
      <c r="F137" s="4">
        <f t="shared" si="58"/>
        <v>-10687</v>
      </c>
      <c r="G137" s="4">
        <f t="shared" si="82"/>
        <v>-0.17262810000102036</v>
      </c>
      <c r="H137" s="4">
        <f t="shared" si="83"/>
        <v>-0.17262810000102036</v>
      </c>
      <c r="I137" s="4"/>
      <c r="J137" s="4"/>
      <c r="K137" s="4"/>
      <c r="M137" s="4"/>
      <c r="N137" s="4"/>
      <c r="O137" s="4"/>
      <c r="P137" s="4"/>
      <c r="Q137" s="66">
        <f t="shared" si="59"/>
        <v>9414.9480000000003</v>
      </c>
      <c r="S137" s="2">
        <f t="shared" si="84"/>
        <v>0.5</v>
      </c>
      <c r="Z137" s="1">
        <f t="shared" si="60"/>
        <v>-10687</v>
      </c>
      <c r="AA137" s="1">
        <f t="shared" si="61"/>
        <v>-4.9398705031241143E-3</v>
      </c>
      <c r="AB137" s="1">
        <f t="shared" si="62"/>
        <v>-0.1946409884772447</v>
      </c>
      <c r="AC137" s="1">
        <f t="shared" si="63"/>
        <v>-0.17262810000102036</v>
      </c>
      <c r="AD137" s="1">
        <f t="shared" si="64"/>
        <v>-0.16768822949789625</v>
      </c>
      <c r="AE137" s="1">
        <f t="shared" si="65"/>
        <v>1.4059671156069561E-2</v>
      </c>
      <c r="AF137" s="1">
        <f t="shared" si="66"/>
        <v>-0.17262810000102036</v>
      </c>
      <c r="AG137" s="2"/>
      <c r="AH137" s="1">
        <f t="shared" si="67"/>
        <v>2.2012888476224342E-2</v>
      </c>
      <c r="AI137" s="1">
        <f t="shared" si="68"/>
        <v>0.95487845022829065</v>
      </c>
      <c r="AJ137" s="1">
        <f t="shared" si="69"/>
        <v>0.12867036264384199</v>
      </c>
      <c r="AK137" s="1">
        <f t="shared" si="70"/>
        <v>0.38486786214422947</v>
      </c>
      <c r="AL137" s="1">
        <f t="shared" si="71"/>
        <v>-1.4540900214457024</v>
      </c>
      <c r="AM137" s="1">
        <f t="shared" si="72"/>
        <v>-0.88960997611180237</v>
      </c>
      <c r="AN137" s="1">
        <f t="shared" si="81"/>
        <v>4.4245602126107748</v>
      </c>
      <c r="AO137" s="1">
        <f t="shared" si="81"/>
        <v>4.424559158437507</v>
      </c>
      <c r="AP137" s="1">
        <f t="shared" si="81"/>
        <v>4.4245495753288484</v>
      </c>
      <c r="AQ137" s="1">
        <f t="shared" si="81"/>
        <v>4.4244624729699327</v>
      </c>
      <c r="AR137" s="1">
        <f t="shared" si="81"/>
        <v>4.4236719575214272</v>
      </c>
      <c r="AS137" s="1">
        <f t="shared" si="81"/>
        <v>4.4165913576642257</v>
      </c>
      <c r="AT137" s="1">
        <f t="shared" si="81"/>
        <v>4.3592669598656792</v>
      </c>
      <c r="AU137" s="1">
        <f t="shared" si="73"/>
        <v>4.0529974341533102</v>
      </c>
    </row>
    <row r="138" spans="1:47" x14ac:dyDescent="0.2">
      <c r="A138" s="5" t="s">
        <v>96</v>
      </c>
      <c r="B138" s="6" t="s">
        <v>97</v>
      </c>
      <c r="C138" s="7">
        <v>24508.21</v>
      </c>
      <c r="D138" s="9"/>
      <c r="E138" s="4">
        <f t="shared" si="57"/>
        <v>-10660.060697190984</v>
      </c>
      <c r="F138" s="4">
        <f t="shared" si="58"/>
        <v>-10660</v>
      </c>
      <c r="G138" s="4">
        <f t="shared" si="82"/>
        <v>-0.16805800000292948</v>
      </c>
      <c r="H138" s="4">
        <f t="shared" si="83"/>
        <v>-0.16805800000292948</v>
      </c>
      <c r="I138" s="4"/>
      <c r="J138" s="4"/>
      <c r="K138" s="4"/>
      <c r="M138" s="4"/>
      <c r="N138" s="4"/>
      <c r="O138" s="4"/>
      <c r="P138" s="4"/>
      <c r="Q138" s="66">
        <f t="shared" si="59"/>
        <v>9489.7099999999991</v>
      </c>
      <c r="S138" s="2">
        <f t="shared" si="84"/>
        <v>0.5</v>
      </c>
      <c r="Z138" s="1">
        <f t="shared" si="60"/>
        <v>-10660</v>
      </c>
      <c r="AA138" s="1">
        <f t="shared" si="61"/>
        <v>-4.9052088990524829E-3</v>
      </c>
      <c r="AB138" s="1">
        <f t="shared" si="62"/>
        <v>-0.18922267938338144</v>
      </c>
      <c r="AC138" s="1">
        <f t="shared" si="63"/>
        <v>-0.16805800000292948</v>
      </c>
      <c r="AD138" s="1">
        <f t="shared" si="64"/>
        <v>-0.16315279110387698</v>
      </c>
      <c r="AE138" s="1">
        <f t="shared" si="65"/>
        <v>1.3309416622492661E-2</v>
      </c>
      <c r="AF138" s="1">
        <f t="shared" si="66"/>
        <v>-0.16805800000292948</v>
      </c>
      <c r="AG138" s="2"/>
      <c r="AH138" s="1">
        <f t="shared" si="67"/>
        <v>2.1164679380451978E-2</v>
      </c>
      <c r="AI138" s="1">
        <f t="shared" si="68"/>
        <v>0.94628746989205048</v>
      </c>
      <c r="AJ138" s="1">
        <f t="shared" si="69"/>
        <v>0.10647282998186028</v>
      </c>
      <c r="AK138" s="1">
        <f t="shared" si="70"/>
        <v>0.38376319478901705</v>
      </c>
      <c r="AL138" s="1">
        <f t="shared" si="71"/>
        <v>-1.4317369756179816</v>
      </c>
      <c r="AM138" s="1">
        <f t="shared" si="72"/>
        <v>-0.86978458029462169</v>
      </c>
      <c r="AN138" s="1">
        <f t="shared" si="81"/>
        <v>4.4462382200947665</v>
      </c>
      <c r="AO138" s="1">
        <f t="shared" si="81"/>
        <v>4.4462375156110419</v>
      </c>
      <c r="AP138" s="1">
        <f t="shared" si="81"/>
        <v>4.4462306036692203</v>
      </c>
      <c r="AQ138" s="1">
        <f t="shared" si="81"/>
        <v>4.4461627974273821</v>
      </c>
      <c r="AR138" s="1">
        <f t="shared" si="81"/>
        <v>4.4454985090304886</v>
      </c>
      <c r="AS138" s="1">
        <f t="shared" si="81"/>
        <v>4.4390739109684789</v>
      </c>
      <c r="AT138" s="1">
        <f t="shared" si="81"/>
        <v>4.3831909915289611</v>
      </c>
      <c r="AU138" s="1">
        <f t="shared" si="73"/>
        <v>4.0723782816397529</v>
      </c>
    </row>
    <row r="139" spans="1:47" x14ac:dyDescent="0.2">
      <c r="A139" s="5" t="s">
        <v>114</v>
      </c>
      <c r="B139" s="6" t="s">
        <v>97</v>
      </c>
      <c r="C139" s="7">
        <v>24591.268</v>
      </c>
      <c r="D139" s="9"/>
      <c r="E139" s="4">
        <f t="shared" si="57"/>
        <v>-10630.062795938897</v>
      </c>
      <c r="F139" s="4">
        <f t="shared" si="58"/>
        <v>-10630</v>
      </c>
      <c r="G139" s="4">
        <f t="shared" si="82"/>
        <v>-0.17386900000201422</v>
      </c>
      <c r="H139" s="4">
        <f t="shared" si="83"/>
        <v>-0.17386900000201422</v>
      </c>
      <c r="I139" s="4"/>
      <c r="J139" s="4"/>
      <c r="K139" s="4"/>
      <c r="M139" s="4"/>
      <c r="N139" s="4"/>
      <c r="O139" s="4"/>
      <c r="P139" s="4"/>
      <c r="Q139" s="66">
        <f t="shared" si="59"/>
        <v>9572.768</v>
      </c>
      <c r="S139" s="2">
        <f t="shared" si="84"/>
        <v>0.5</v>
      </c>
      <c r="Z139" s="1">
        <f t="shared" si="60"/>
        <v>-10630</v>
      </c>
      <c r="AA139" s="1">
        <f t="shared" si="61"/>
        <v>-4.8747526122138798E-3</v>
      </c>
      <c r="AB139" s="1">
        <f t="shared" si="62"/>
        <v>-0.19408863400705567</v>
      </c>
      <c r="AC139" s="1">
        <f t="shared" si="63"/>
        <v>-0.17386900000201422</v>
      </c>
      <c r="AD139" s="1">
        <f t="shared" si="64"/>
        <v>-0.16899424738980034</v>
      </c>
      <c r="AE139" s="1">
        <f t="shared" si="65"/>
        <v>1.427952782542252E-2</v>
      </c>
      <c r="AF139" s="1">
        <f t="shared" si="66"/>
        <v>-0.17386900000201422</v>
      </c>
      <c r="AG139" s="2"/>
      <c r="AH139" s="1">
        <f t="shared" si="67"/>
        <v>2.0219634005041447E-2</v>
      </c>
      <c r="AI139" s="1">
        <f t="shared" si="68"/>
        <v>0.93695189118733901</v>
      </c>
      <c r="AJ139" s="1">
        <f t="shared" si="69"/>
        <v>8.2211765166982573E-2</v>
      </c>
      <c r="AK139" s="1">
        <f t="shared" si="70"/>
        <v>0.38234037393455755</v>
      </c>
      <c r="AL139" s="1">
        <f t="shared" si="71"/>
        <v>-1.4073665979406325</v>
      </c>
      <c r="AM139" s="1">
        <f t="shared" si="72"/>
        <v>-0.84860441827917332</v>
      </c>
      <c r="AN139" s="1">
        <f t="shared" si="81"/>
        <v>4.4700976688209426</v>
      </c>
      <c r="AO139" s="1">
        <f t="shared" si="81"/>
        <v>4.4700972354873354</v>
      </c>
      <c r="AP139" s="1">
        <f t="shared" si="81"/>
        <v>4.4700925746791889</v>
      </c>
      <c r="AQ139" s="1">
        <f t="shared" si="81"/>
        <v>4.4700424499604674</v>
      </c>
      <c r="AR139" s="1">
        <f t="shared" si="81"/>
        <v>4.4695040240407753</v>
      </c>
      <c r="AS139" s="1">
        <f t="shared" si="81"/>
        <v>4.4637924830388362</v>
      </c>
      <c r="AT139" s="1">
        <f t="shared" si="81"/>
        <v>4.4096362555283433</v>
      </c>
      <c r="AU139" s="1">
        <f t="shared" si="73"/>
        <v>4.0939125566246881</v>
      </c>
    </row>
    <row r="140" spans="1:47" x14ac:dyDescent="0.2">
      <c r="A140" s="5" t="s">
        <v>114</v>
      </c>
      <c r="B140" s="6" t="s">
        <v>97</v>
      </c>
      <c r="C140" s="7">
        <v>24815.545999999998</v>
      </c>
      <c r="D140" s="9"/>
      <c r="E140" s="4">
        <f t="shared" si="57"/>
        <v>-10549.060733560613</v>
      </c>
      <c r="F140" s="4">
        <f t="shared" si="58"/>
        <v>-10549</v>
      </c>
      <c r="G140" s="4">
        <f t="shared" si="82"/>
        <v>-0.16815870000209543</v>
      </c>
      <c r="H140" s="4">
        <f t="shared" si="83"/>
        <v>-0.16815870000209543</v>
      </c>
      <c r="I140" s="4"/>
      <c r="J140" s="4"/>
      <c r="K140" s="4"/>
      <c r="M140" s="4"/>
      <c r="N140" s="4"/>
      <c r="O140" s="4"/>
      <c r="P140" s="4"/>
      <c r="Q140" s="66">
        <f t="shared" si="59"/>
        <v>9797.0459999999985</v>
      </c>
      <c r="S140" s="2">
        <f t="shared" si="84"/>
        <v>0.5</v>
      </c>
      <c r="Z140" s="1">
        <f t="shared" si="60"/>
        <v>-10549</v>
      </c>
      <c r="AA140" s="1">
        <f t="shared" si="61"/>
        <v>-4.8298909709486235E-3</v>
      </c>
      <c r="AB140" s="1">
        <f t="shared" si="62"/>
        <v>-0.18581807966685529</v>
      </c>
      <c r="AC140" s="1">
        <f t="shared" si="63"/>
        <v>-0.16815870000209543</v>
      </c>
      <c r="AD140" s="1">
        <f t="shared" si="64"/>
        <v>-0.1633288090311468</v>
      </c>
      <c r="AE140" s="1">
        <f t="shared" si="65"/>
        <v>1.333814992976641E-2</v>
      </c>
      <c r="AF140" s="1">
        <f t="shared" si="66"/>
        <v>-0.16815870000209543</v>
      </c>
      <c r="AG140" s="2"/>
      <c r="AH140" s="1">
        <f t="shared" si="67"/>
        <v>1.7659379664759868E-2</v>
      </c>
      <c r="AI140" s="1">
        <f t="shared" si="68"/>
        <v>0.91282788188137709</v>
      </c>
      <c r="AJ140" s="1">
        <f t="shared" si="69"/>
        <v>1.8833262759134807E-2</v>
      </c>
      <c r="AK140" s="1">
        <f t="shared" si="70"/>
        <v>0.37757151294553898</v>
      </c>
      <c r="AL140" s="1">
        <f t="shared" si="71"/>
        <v>-1.3438963177808372</v>
      </c>
      <c r="AM140" s="1">
        <f t="shared" si="72"/>
        <v>-0.79543003379265753</v>
      </c>
      <c r="AN140" s="1">
        <f t="shared" si="81"/>
        <v>4.5333658922228999</v>
      </c>
      <c r="AO140" s="1">
        <f t="shared" si="81"/>
        <v>4.5333658025457604</v>
      </c>
      <c r="AP140" s="1">
        <f t="shared" si="81"/>
        <v>4.5333645029233116</v>
      </c>
      <c r="AQ140" s="1">
        <f t="shared" si="81"/>
        <v>4.5333456695331416</v>
      </c>
      <c r="AR140" s="1">
        <f t="shared" si="81"/>
        <v>4.5330729663947498</v>
      </c>
      <c r="AS140" s="1">
        <f t="shared" si="81"/>
        <v>4.5291692832525934</v>
      </c>
      <c r="AT140" s="1">
        <f t="shared" si="81"/>
        <v>4.4803009642493583</v>
      </c>
      <c r="AU140" s="1">
        <f t="shared" si="73"/>
        <v>4.1520550990840155</v>
      </c>
    </row>
    <row r="141" spans="1:47" x14ac:dyDescent="0.2">
      <c r="A141" s="5" t="s">
        <v>114</v>
      </c>
      <c r="B141" s="6" t="s">
        <v>97</v>
      </c>
      <c r="C141" s="7">
        <v>24851.541000000001</v>
      </c>
      <c r="D141" s="9"/>
      <c r="E141" s="4">
        <f t="shared" si="57"/>
        <v>-10536.060487280074</v>
      </c>
      <c r="F141" s="4">
        <f t="shared" si="58"/>
        <v>-10536</v>
      </c>
      <c r="G141" s="4">
        <f t="shared" si="82"/>
        <v>-0.16747680000116816</v>
      </c>
      <c r="H141" s="4">
        <f t="shared" si="83"/>
        <v>-0.16747680000116816</v>
      </c>
      <c r="I141" s="4"/>
      <c r="J141" s="4"/>
      <c r="K141" s="4"/>
      <c r="M141" s="4"/>
      <c r="N141" s="4"/>
      <c r="O141" s="4"/>
      <c r="P141" s="4"/>
      <c r="Q141" s="66">
        <f t="shared" si="59"/>
        <v>9833.0410000000011</v>
      </c>
      <c r="S141" s="2">
        <f t="shared" si="84"/>
        <v>0.5</v>
      </c>
      <c r="Z141" s="1">
        <f t="shared" si="60"/>
        <v>-10536</v>
      </c>
      <c r="AA141" s="1">
        <f t="shared" si="61"/>
        <v>-4.8272018151923925E-3</v>
      </c>
      <c r="AB141" s="1">
        <f t="shared" si="62"/>
        <v>-0.18472466974411808</v>
      </c>
      <c r="AC141" s="1">
        <f t="shared" si="63"/>
        <v>-0.16747680000116816</v>
      </c>
      <c r="AD141" s="1">
        <f t="shared" si="64"/>
        <v>-0.16264959818597577</v>
      </c>
      <c r="AE141" s="1">
        <f t="shared" si="65"/>
        <v>1.3227445895029687E-2</v>
      </c>
      <c r="AF141" s="1">
        <f t="shared" si="66"/>
        <v>-0.16747680000116816</v>
      </c>
      <c r="AG141" s="2"/>
      <c r="AH141" s="1">
        <f t="shared" si="67"/>
        <v>1.7247869742949919E-2</v>
      </c>
      <c r="AI141" s="1">
        <f t="shared" si="68"/>
        <v>0.90910016982558373</v>
      </c>
      <c r="AJ141" s="1">
        <f t="shared" si="69"/>
        <v>8.9499540845241147E-3</v>
      </c>
      <c r="AK141" s="1">
        <f t="shared" si="70"/>
        <v>0.37669144726092829</v>
      </c>
      <c r="AL141" s="1">
        <f t="shared" si="71"/>
        <v>-1.3340120150832511</v>
      </c>
      <c r="AM141" s="1">
        <f t="shared" si="72"/>
        <v>-0.78739247042200167</v>
      </c>
      <c r="AN141" s="1">
        <f t="shared" ref="AN141:AT150" si="85">$AU141+$AB$7*SIN(AO141)</f>
        <v>4.5433685300343409</v>
      </c>
      <c r="AO141" s="1">
        <f t="shared" si="85"/>
        <v>4.5433684635821709</v>
      </c>
      <c r="AP141" s="1">
        <f t="shared" si="85"/>
        <v>4.5433674441408813</v>
      </c>
      <c r="AQ141" s="1">
        <f t="shared" si="85"/>
        <v>4.5433518056774203</v>
      </c>
      <c r="AR141" s="1">
        <f t="shared" si="85"/>
        <v>4.5431120874009716</v>
      </c>
      <c r="AS141" s="1">
        <f t="shared" si="85"/>
        <v>4.5394786928648925</v>
      </c>
      <c r="AT141" s="1">
        <f t="shared" si="85"/>
        <v>4.4915399560726383</v>
      </c>
      <c r="AU141" s="1">
        <f t="shared" si="73"/>
        <v>4.1613866182441539</v>
      </c>
    </row>
    <row r="142" spans="1:47" x14ac:dyDescent="0.2">
      <c r="A142" s="5" t="s">
        <v>114</v>
      </c>
      <c r="B142" s="6" t="s">
        <v>97</v>
      </c>
      <c r="C142" s="7">
        <v>24865.384999999998</v>
      </c>
      <c r="D142" s="9"/>
      <c r="E142" s="4">
        <f t="shared" si="57"/>
        <v>-10531.060475903279</v>
      </c>
      <c r="F142" s="4">
        <f t="shared" si="58"/>
        <v>-10531</v>
      </c>
      <c r="G142" s="4">
        <f t="shared" si="82"/>
        <v>-0.1674453000050562</v>
      </c>
      <c r="H142" s="4">
        <f t="shared" si="83"/>
        <v>-0.1674453000050562</v>
      </c>
      <c r="I142" s="4"/>
      <c r="J142" s="4"/>
      <c r="K142" s="4"/>
      <c r="M142" s="4"/>
      <c r="N142" s="4"/>
      <c r="O142" s="4"/>
      <c r="P142" s="4"/>
      <c r="Q142" s="66">
        <f t="shared" si="59"/>
        <v>9846.8849999999984</v>
      </c>
      <c r="S142" s="2">
        <f t="shared" si="84"/>
        <v>0.5</v>
      </c>
      <c r="Z142" s="1">
        <f t="shared" si="60"/>
        <v>-10531</v>
      </c>
      <c r="AA142" s="1">
        <f t="shared" si="61"/>
        <v>-4.8264682919271842E-3</v>
      </c>
      <c r="AB142" s="1">
        <f t="shared" si="62"/>
        <v>-0.18453488360648379</v>
      </c>
      <c r="AC142" s="1">
        <f t="shared" si="63"/>
        <v>-0.1674453000050562</v>
      </c>
      <c r="AD142" s="1">
        <f t="shared" si="64"/>
        <v>-0.16261883171312902</v>
      </c>
      <c r="AE142" s="1">
        <f t="shared" si="65"/>
        <v>1.3222442213871487E-2</v>
      </c>
      <c r="AF142" s="1">
        <f t="shared" si="66"/>
        <v>-0.1674453000050562</v>
      </c>
      <c r="AG142" s="2"/>
      <c r="AH142" s="1">
        <f t="shared" si="67"/>
        <v>1.7089583601427587E-2</v>
      </c>
      <c r="AI142" s="1">
        <f t="shared" si="68"/>
        <v>0.90767685091885864</v>
      </c>
      <c r="AJ142" s="1">
        <f t="shared" si="69"/>
        <v>5.169843200110184E-3</v>
      </c>
      <c r="AK142" s="1">
        <f t="shared" si="70"/>
        <v>0.37634513642268819</v>
      </c>
      <c r="AL142" s="1">
        <f t="shared" si="71"/>
        <v>-1.3302318077397235</v>
      </c>
      <c r="AM142" s="1">
        <f t="shared" si="72"/>
        <v>-0.78433507376953926</v>
      </c>
      <c r="AN142" s="1">
        <f t="shared" si="85"/>
        <v>4.5472048331286334</v>
      </c>
      <c r="AO142" s="1">
        <f t="shared" si="85"/>
        <v>4.5472047741706314</v>
      </c>
      <c r="AP142" s="1">
        <f t="shared" si="85"/>
        <v>4.5472038488892341</v>
      </c>
      <c r="AQ142" s="1">
        <f t="shared" si="85"/>
        <v>4.547189328281644</v>
      </c>
      <c r="AR142" s="1">
        <f t="shared" si="85"/>
        <v>4.5469616191989823</v>
      </c>
      <c r="AS142" s="1">
        <f t="shared" si="85"/>
        <v>4.5434305037414857</v>
      </c>
      <c r="AT142" s="1">
        <f t="shared" si="85"/>
        <v>4.4958549992639769</v>
      </c>
      <c r="AU142" s="1">
        <f t="shared" si="73"/>
        <v>4.1649756640749764</v>
      </c>
    </row>
    <row r="143" spans="1:47" x14ac:dyDescent="0.2">
      <c r="A143" s="5" t="s">
        <v>115</v>
      </c>
      <c r="B143" s="6" t="s">
        <v>97</v>
      </c>
      <c r="C143" s="7">
        <v>25261.328000000001</v>
      </c>
      <c r="D143" s="9"/>
      <c r="E143" s="4">
        <f t="shared" si="57"/>
        <v>-10388.058489153598</v>
      </c>
      <c r="F143" s="4">
        <f t="shared" si="58"/>
        <v>-10388</v>
      </c>
      <c r="G143" s="4">
        <f t="shared" si="82"/>
        <v>-0.16194439999890164</v>
      </c>
      <c r="H143" s="4">
        <f t="shared" si="83"/>
        <v>-0.16194439999890164</v>
      </c>
      <c r="I143" s="4"/>
      <c r="J143" s="4"/>
      <c r="K143" s="4"/>
      <c r="M143" s="4"/>
      <c r="N143" s="4"/>
      <c r="O143" s="4"/>
      <c r="P143" s="4"/>
      <c r="Q143" s="66">
        <f t="shared" si="59"/>
        <v>10242.828000000001</v>
      </c>
      <c r="S143" s="2">
        <f t="shared" si="84"/>
        <v>0.5</v>
      </c>
      <c r="Z143" s="1">
        <f t="shared" si="60"/>
        <v>-10388</v>
      </c>
      <c r="AA143" s="1">
        <f t="shared" si="61"/>
        <v>-4.8654632176351135E-3</v>
      </c>
      <c r="AB143" s="1">
        <f t="shared" si="62"/>
        <v>-0.17451467410422158</v>
      </c>
      <c r="AC143" s="1">
        <f t="shared" si="63"/>
        <v>-0.16194439999890164</v>
      </c>
      <c r="AD143" s="1">
        <f t="shared" si="64"/>
        <v>-0.15707893678126653</v>
      </c>
      <c r="AE143" s="1">
        <f t="shared" si="65"/>
        <v>1.2336896190166563E-2</v>
      </c>
      <c r="AF143" s="1">
        <f t="shared" si="66"/>
        <v>-0.16194439999890164</v>
      </c>
      <c r="AG143" s="2"/>
      <c r="AH143" s="1">
        <f t="shared" si="67"/>
        <v>1.2570274105319945E-2</v>
      </c>
      <c r="AI143" s="1">
        <f t="shared" si="68"/>
        <v>0.86933894715158089</v>
      </c>
      <c r="AJ143" s="1">
        <f t="shared" si="69"/>
        <v>-9.8034649317143924E-2</v>
      </c>
      <c r="AK143" s="1">
        <f t="shared" si="70"/>
        <v>0.36481079319808102</v>
      </c>
      <c r="AL143" s="1">
        <f t="shared" si="71"/>
        <v>-1.2268695773640172</v>
      </c>
      <c r="AM143" s="1">
        <f t="shared" si="72"/>
        <v>-0.70404382589678727</v>
      </c>
      <c r="AN143" s="1">
        <f t="shared" si="85"/>
        <v>4.6544765817604619</v>
      </c>
      <c r="AO143" s="1">
        <f t="shared" si="85"/>
        <v>4.6544765814866365</v>
      </c>
      <c r="AP143" s="1">
        <f t="shared" si="85"/>
        <v>4.6544765692779348</v>
      </c>
      <c r="AQ143" s="1">
        <f t="shared" si="85"/>
        <v>4.6544760249475843</v>
      </c>
      <c r="AR143" s="1">
        <f t="shared" si="85"/>
        <v>4.6544517609286826</v>
      </c>
      <c r="AS143" s="1">
        <f t="shared" si="85"/>
        <v>4.6533802928778298</v>
      </c>
      <c r="AT143" s="1">
        <f t="shared" si="85"/>
        <v>4.6174263947993763</v>
      </c>
      <c r="AU143" s="1">
        <f t="shared" si="73"/>
        <v>4.2676223748365043</v>
      </c>
    </row>
    <row r="144" spans="1:47" x14ac:dyDescent="0.2">
      <c r="A144" s="5" t="s">
        <v>114</v>
      </c>
      <c r="B144" s="6" t="s">
        <v>97</v>
      </c>
      <c r="C144" s="7">
        <v>25322.244999999999</v>
      </c>
      <c r="D144" s="9"/>
      <c r="E144" s="4">
        <f t="shared" si="57"/>
        <v>-10366.057211124109</v>
      </c>
      <c r="F144" s="4">
        <f t="shared" si="58"/>
        <v>-10366</v>
      </c>
      <c r="G144" s="4">
        <f t="shared" si="82"/>
        <v>-0.15840580000440241</v>
      </c>
      <c r="H144" s="4">
        <f t="shared" si="83"/>
        <v>-0.15840580000440241</v>
      </c>
      <c r="I144" s="4"/>
      <c r="J144" s="4"/>
      <c r="K144" s="4"/>
      <c r="M144" s="4"/>
      <c r="N144" s="4"/>
      <c r="O144" s="4"/>
      <c r="P144" s="4"/>
      <c r="Q144" s="66">
        <f t="shared" si="59"/>
        <v>10303.744999999999</v>
      </c>
      <c r="S144" s="2">
        <f t="shared" si="84"/>
        <v>0.5</v>
      </c>
      <c r="Z144" s="1">
        <f t="shared" si="60"/>
        <v>-10366</v>
      </c>
      <c r="AA144" s="1">
        <f t="shared" si="61"/>
        <v>-4.8799601968535933E-3</v>
      </c>
      <c r="AB144" s="1">
        <f t="shared" si="62"/>
        <v>-0.17028390076625938</v>
      </c>
      <c r="AC144" s="1">
        <f t="shared" si="63"/>
        <v>-0.15840580000440241</v>
      </c>
      <c r="AD144" s="1">
        <f t="shared" si="64"/>
        <v>-0.1535258398075488</v>
      </c>
      <c r="AE144" s="1">
        <f t="shared" si="65"/>
        <v>1.1785091744306569E-2</v>
      </c>
      <c r="AF144" s="1">
        <f t="shared" si="66"/>
        <v>-0.15840580000440241</v>
      </c>
      <c r="AG144" s="2"/>
      <c r="AH144" s="1">
        <f t="shared" si="67"/>
        <v>1.1878100761856981E-2</v>
      </c>
      <c r="AI144" s="1">
        <f t="shared" si="68"/>
        <v>0.86383196843077337</v>
      </c>
      <c r="AJ144" s="1">
        <f t="shared" si="69"/>
        <v>-0.11308697585278391</v>
      </c>
      <c r="AK144" s="1">
        <f t="shared" si="70"/>
        <v>0.3627912522978366</v>
      </c>
      <c r="AL144" s="1">
        <f t="shared" si="71"/>
        <v>-1.2117325292943404</v>
      </c>
      <c r="AM144" s="1">
        <f t="shared" si="72"/>
        <v>-0.69278353945666493</v>
      </c>
      <c r="AN144" s="1">
        <f t="shared" si="85"/>
        <v>4.670579378596404</v>
      </c>
      <c r="AO144" s="1">
        <f t="shared" si="85"/>
        <v>4.6705793785419134</v>
      </c>
      <c r="AP144" s="1">
        <f t="shared" si="85"/>
        <v>4.6705793751776348</v>
      </c>
      <c r="AQ144" s="1">
        <f t="shared" si="85"/>
        <v>4.6705791674638002</v>
      </c>
      <c r="AR144" s="1">
        <f t="shared" si="85"/>
        <v>4.6705663450091164</v>
      </c>
      <c r="AS144" s="1">
        <f t="shared" si="85"/>
        <v>4.6697822643959288</v>
      </c>
      <c r="AT144" s="1">
        <f t="shared" si="85"/>
        <v>4.6358073184544315</v>
      </c>
      <c r="AU144" s="1">
        <f t="shared" si="73"/>
        <v>4.2834141764921236</v>
      </c>
    </row>
    <row r="145" spans="1:47" x14ac:dyDescent="0.2">
      <c r="A145" s="5" t="s">
        <v>116</v>
      </c>
      <c r="B145" s="6" t="s">
        <v>97</v>
      </c>
      <c r="C145" s="7">
        <v>25510.521000000001</v>
      </c>
      <c r="D145" s="9"/>
      <c r="E145" s="4">
        <f t="shared" si="57"/>
        <v>-10298.057923203163</v>
      </c>
      <c r="F145" s="4">
        <f t="shared" si="58"/>
        <v>-10298</v>
      </c>
      <c r="G145" s="4">
        <f t="shared" si="82"/>
        <v>-0.16037739999956102</v>
      </c>
      <c r="H145" s="4">
        <f t="shared" si="83"/>
        <v>-0.16037739999956102</v>
      </c>
      <c r="I145" s="4"/>
      <c r="J145" s="4"/>
      <c r="K145" s="4"/>
      <c r="M145" s="4"/>
      <c r="N145" s="4"/>
      <c r="O145" s="4"/>
      <c r="P145" s="4"/>
      <c r="Q145" s="66">
        <f t="shared" si="59"/>
        <v>10492.021000000001</v>
      </c>
      <c r="S145" s="2">
        <f t="shared" si="84"/>
        <v>0.5</v>
      </c>
      <c r="Z145" s="1">
        <f t="shared" si="60"/>
        <v>-10298</v>
      </c>
      <c r="AA145" s="1">
        <f t="shared" si="61"/>
        <v>-4.9353971162018062E-3</v>
      </c>
      <c r="AB145" s="1">
        <f t="shared" si="62"/>
        <v>-0.17012498955331637</v>
      </c>
      <c r="AC145" s="1">
        <f t="shared" si="63"/>
        <v>-0.16037739999956102</v>
      </c>
      <c r="AD145" s="1">
        <f t="shared" si="64"/>
        <v>-0.15544200288335921</v>
      </c>
      <c r="AE145" s="1">
        <f t="shared" si="65"/>
        <v>1.2081108130195127E-2</v>
      </c>
      <c r="AF145" s="1">
        <f t="shared" si="66"/>
        <v>-0.16037739999956102</v>
      </c>
      <c r="AG145" s="2"/>
      <c r="AH145" s="1">
        <f t="shared" si="67"/>
        <v>9.7475895537553481E-3</v>
      </c>
      <c r="AI145" s="1">
        <f t="shared" si="68"/>
        <v>0.8474338571980482</v>
      </c>
      <c r="AJ145" s="1">
        <f t="shared" si="69"/>
        <v>-0.15826704931234009</v>
      </c>
      <c r="AK145" s="1">
        <f t="shared" si="70"/>
        <v>0.35620611678606096</v>
      </c>
      <c r="AL145" s="1">
        <f t="shared" si="71"/>
        <v>-1.1661266073914496</v>
      </c>
      <c r="AM145" s="1">
        <f t="shared" si="72"/>
        <v>-0.65955548079257331</v>
      </c>
      <c r="AN145" s="1">
        <f t="shared" si="85"/>
        <v>4.7197186301751444</v>
      </c>
      <c r="AO145" s="1">
        <f t="shared" si="85"/>
        <v>4.7197186301751399</v>
      </c>
      <c r="AP145" s="1">
        <f t="shared" si="85"/>
        <v>4.7197186301767324</v>
      </c>
      <c r="AQ145" s="1">
        <f t="shared" si="85"/>
        <v>4.7197186296160396</v>
      </c>
      <c r="AR145" s="1">
        <f t="shared" si="85"/>
        <v>4.7197188270237316</v>
      </c>
      <c r="AS145" s="1">
        <f t="shared" si="85"/>
        <v>4.7196489923954168</v>
      </c>
      <c r="AT145" s="1">
        <f t="shared" si="85"/>
        <v>4.6920627660910608</v>
      </c>
      <c r="AU145" s="1">
        <f t="shared" si="73"/>
        <v>4.3322251997913117</v>
      </c>
    </row>
    <row r="146" spans="1:47" x14ac:dyDescent="0.2">
      <c r="A146" s="5" t="s">
        <v>114</v>
      </c>
      <c r="B146" s="6" t="s">
        <v>97</v>
      </c>
      <c r="C146" s="7">
        <v>25510.524000000001</v>
      </c>
      <c r="D146" s="9"/>
      <c r="E146" s="4">
        <f t="shared" si="57"/>
        <v>-10298.05683969882</v>
      </c>
      <c r="F146" s="4">
        <f t="shared" si="58"/>
        <v>-10298</v>
      </c>
      <c r="G146" s="4">
        <f t="shared" si="82"/>
        <v>-0.15737739999894984</v>
      </c>
      <c r="H146" s="4">
        <f t="shared" si="83"/>
        <v>-0.15737739999894984</v>
      </c>
      <c r="I146" s="4"/>
      <c r="J146" s="4"/>
      <c r="K146" s="4"/>
      <c r="M146" s="4"/>
      <c r="N146" s="4"/>
      <c r="O146" s="4"/>
      <c r="P146" s="4"/>
      <c r="Q146" s="66">
        <f t="shared" si="59"/>
        <v>10492.024000000001</v>
      </c>
      <c r="S146" s="2">
        <f t="shared" si="84"/>
        <v>0.5</v>
      </c>
      <c r="Z146" s="1">
        <f t="shared" si="60"/>
        <v>-10298</v>
      </c>
      <c r="AA146" s="1">
        <f t="shared" si="61"/>
        <v>-4.9353971162018062E-3</v>
      </c>
      <c r="AB146" s="1">
        <f t="shared" si="62"/>
        <v>-0.16712498955270519</v>
      </c>
      <c r="AC146" s="1">
        <f t="shared" si="63"/>
        <v>-0.15737739999894984</v>
      </c>
      <c r="AD146" s="1">
        <f t="shared" si="64"/>
        <v>-0.15244200288274803</v>
      </c>
      <c r="AE146" s="1">
        <f t="shared" si="65"/>
        <v>1.161928212145188E-2</v>
      </c>
      <c r="AF146" s="1">
        <f t="shared" si="66"/>
        <v>-0.15737739999894984</v>
      </c>
      <c r="AG146" s="2"/>
      <c r="AH146" s="1">
        <f t="shared" si="67"/>
        <v>9.7475895537553481E-3</v>
      </c>
      <c r="AI146" s="1">
        <f t="shared" si="68"/>
        <v>0.8474338571980482</v>
      </c>
      <c r="AJ146" s="1">
        <f t="shared" si="69"/>
        <v>-0.15826704931234009</v>
      </c>
      <c r="AK146" s="1">
        <f t="shared" si="70"/>
        <v>0.35620611678606096</v>
      </c>
      <c r="AL146" s="1">
        <f t="shared" si="71"/>
        <v>-1.1661266073914496</v>
      </c>
      <c r="AM146" s="1">
        <f t="shared" si="72"/>
        <v>-0.65955548079257331</v>
      </c>
      <c r="AN146" s="1">
        <f t="shared" si="85"/>
        <v>4.7197186301751444</v>
      </c>
      <c r="AO146" s="1">
        <f t="shared" si="85"/>
        <v>4.7197186301751399</v>
      </c>
      <c r="AP146" s="1">
        <f t="shared" si="85"/>
        <v>4.7197186301767324</v>
      </c>
      <c r="AQ146" s="1">
        <f t="shared" si="85"/>
        <v>4.7197186296160396</v>
      </c>
      <c r="AR146" s="1">
        <f t="shared" si="85"/>
        <v>4.7197188270237316</v>
      </c>
      <c r="AS146" s="1">
        <f t="shared" si="85"/>
        <v>4.7196489923954168</v>
      </c>
      <c r="AT146" s="1">
        <f t="shared" si="85"/>
        <v>4.6920627660910608</v>
      </c>
      <c r="AU146" s="1">
        <f t="shared" si="73"/>
        <v>4.3322251997913117</v>
      </c>
    </row>
    <row r="147" spans="1:47" x14ac:dyDescent="0.2">
      <c r="A147" s="5" t="s">
        <v>114</v>
      </c>
      <c r="B147" s="6" t="s">
        <v>97</v>
      </c>
      <c r="C147" s="7">
        <v>25524.37</v>
      </c>
      <c r="D147" s="9"/>
      <c r="E147" s="4">
        <f t="shared" si="57"/>
        <v>-10293.056105985796</v>
      </c>
      <c r="F147" s="4">
        <f t="shared" si="58"/>
        <v>-10293</v>
      </c>
      <c r="G147" s="4">
        <f t="shared" si="82"/>
        <v>-0.15534590000243043</v>
      </c>
      <c r="H147" s="4">
        <f t="shared" si="83"/>
        <v>-0.15534590000243043</v>
      </c>
      <c r="I147" s="4"/>
      <c r="J147" s="4"/>
      <c r="K147" s="4"/>
      <c r="M147" s="4"/>
      <c r="N147" s="4"/>
      <c r="O147" s="4"/>
      <c r="P147" s="4"/>
      <c r="Q147" s="66">
        <f t="shared" si="59"/>
        <v>10505.869999999999</v>
      </c>
      <c r="S147" s="2">
        <f t="shared" si="84"/>
        <v>0.5</v>
      </c>
      <c r="Z147" s="1">
        <f t="shared" si="60"/>
        <v>-10293</v>
      </c>
      <c r="AA147" s="1">
        <f t="shared" si="61"/>
        <v>-4.9400269227915117E-3</v>
      </c>
      <c r="AB147" s="1">
        <f t="shared" si="62"/>
        <v>-0.16493744743054664</v>
      </c>
      <c r="AC147" s="1">
        <f t="shared" si="63"/>
        <v>-0.15534590000243043</v>
      </c>
      <c r="AD147" s="1">
        <f t="shared" si="64"/>
        <v>-0.1504058730796389</v>
      </c>
      <c r="AE147" s="1">
        <f t="shared" si="65"/>
        <v>1.1310963328424224E-2</v>
      </c>
      <c r="AF147" s="1">
        <f t="shared" si="66"/>
        <v>-0.15534590000243043</v>
      </c>
      <c r="AG147" s="2"/>
      <c r="AH147" s="1">
        <f t="shared" si="67"/>
        <v>9.5915474281162271E-3</v>
      </c>
      <c r="AI147" s="1">
        <f t="shared" si="68"/>
        <v>0.84626441346507697</v>
      </c>
      <c r="AJ147" s="1">
        <f t="shared" si="69"/>
        <v>-0.16151015255569195</v>
      </c>
      <c r="AK147" s="1">
        <f t="shared" si="70"/>
        <v>0.35570295893910359</v>
      </c>
      <c r="AL147" s="1">
        <f t="shared" si="71"/>
        <v>-1.1628412364895597</v>
      </c>
      <c r="AM147" s="1">
        <f t="shared" si="72"/>
        <v>-0.65720075419765023</v>
      </c>
      <c r="AN147" s="1">
        <f t="shared" si="85"/>
        <v>4.7232950400033289</v>
      </c>
      <c r="AO147" s="1">
        <f t="shared" si="85"/>
        <v>4.72329504000332</v>
      </c>
      <c r="AP147" s="1">
        <f t="shared" si="85"/>
        <v>4.7232950400054357</v>
      </c>
      <c r="AQ147" s="1">
        <f t="shared" si="85"/>
        <v>4.7232950395048068</v>
      </c>
      <c r="AR147" s="1">
        <f t="shared" si="85"/>
        <v>4.723295157966735</v>
      </c>
      <c r="AS147" s="1">
        <f t="shared" si="85"/>
        <v>4.7232670908371697</v>
      </c>
      <c r="AT147" s="1">
        <f t="shared" si="85"/>
        <v>4.6961655694677216</v>
      </c>
      <c r="AU147" s="1">
        <f t="shared" si="73"/>
        <v>4.3358142456221342</v>
      </c>
    </row>
    <row r="148" spans="1:47" x14ac:dyDescent="0.2">
      <c r="A148" s="5" t="s">
        <v>114</v>
      </c>
      <c r="B148" s="6" t="s">
        <v>97</v>
      </c>
      <c r="C148" s="7">
        <v>25535.442999999999</v>
      </c>
      <c r="D148" s="9"/>
      <c r="E148" s="4">
        <f t="shared" si="57"/>
        <v>-10289.056891454211</v>
      </c>
      <c r="F148" s="4">
        <f t="shared" si="58"/>
        <v>-10289</v>
      </c>
      <c r="G148" s="4">
        <f t="shared" si="82"/>
        <v>-0.15752070000235108</v>
      </c>
      <c r="H148" s="4">
        <f t="shared" si="83"/>
        <v>-0.15752070000235108</v>
      </c>
      <c r="I148" s="4"/>
      <c r="J148" s="4"/>
      <c r="K148" s="4"/>
      <c r="M148" s="4"/>
      <c r="N148" s="4"/>
      <c r="O148" s="4"/>
      <c r="P148" s="4"/>
      <c r="Q148" s="66">
        <f t="shared" si="59"/>
        <v>10516.942999999999</v>
      </c>
      <c r="S148" s="2">
        <f t="shared" si="84"/>
        <v>0.5</v>
      </c>
      <c r="Z148" s="1">
        <f t="shared" si="60"/>
        <v>-10289</v>
      </c>
      <c r="AA148" s="1">
        <f t="shared" si="61"/>
        <v>-4.9437792383428478E-3</v>
      </c>
      <c r="AB148" s="1">
        <f t="shared" si="62"/>
        <v>-0.16698748032877178</v>
      </c>
      <c r="AC148" s="1">
        <f t="shared" si="63"/>
        <v>-0.15752070000235108</v>
      </c>
      <c r="AD148" s="1">
        <f t="shared" si="64"/>
        <v>-0.15257692076400822</v>
      </c>
      <c r="AE148" s="1">
        <f t="shared" si="65"/>
        <v>1.1639858374913221E-2</v>
      </c>
      <c r="AF148" s="1">
        <f t="shared" si="66"/>
        <v>-0.15752070000235108</v>
      </c>
      <c r="AG148" s="2"/>
      <c r="AH148" s="1">
        <f t="shared" si="67"/>
        <v>9.4667803264207109E-3</v>
      </c>
      <c r="AI148" s="1">
        <f t="shared" si="68"/>
        <v>0.84533236824418534</v>
      </c>
      <c r="AJ148" s="1">
        <f t="shared" si="69"/>
        <v>-0.16409695260279869</v>
      </c>
      <c r="AK148" s="1">
        <f t="shared" si="70"/>
        <v>0.35529867611956867</v>
      </c>
      <c r="AL148" s="1">
        <f t="shared" si="71"/>
        <v>-1.1602194571825988</v>
      </c>
      <c r="AM148" s="1">
        <f t="shared" si="72"/>
        <v>-0.65532528915437549</v>
      </c>
      <c r="AN148" s="1">
        <f t="shared" si="85"/>
        <v>4.7261526183623257</v>
      </c>
      <c r="AO148" s="1">
        <f t="shared" si="85"/>
        <v>4.7261526183623292</v>
      </c>
      <c r="AP148" s="1">
        <f t="shared" si="85"/>
        <v>4.7261526183616827</v>
      </c>
      <c r="AQ148" s="1">
        <f t="shared" si="85"/>
        <v>4.7261526184829092</v>
      </c>
      <c r="AR148" s="1">
        <f t="shared" si="85"/>
        <v>4.7261525957528212</v>
      </c>
      <c r="AS148" s="1">
        <f t="shared" si="85"/>
        <v>4.7261568570229011</v>
      </c>
      <c r="AT148" s="1">
        <f t="shared" si="85"/>
        <v>4.6994444704099383</v>
      </c>
      <c r="AU148" s="1">
        <f t="shared" si="73"/>
        <v>4.3386854822867926</v>
      </c>
    </row>
    <row r="149" spans="1:47" x14ac:dyDescent="0.2">
      <c r="A149" s="5" t="s">
        <v>115</v>
      </c>
      <c r="B149" s="6" t="s">
        <v>97</v>
      </c>
      <c r="C149" s="7">
        <v>25535.442999999999</v>
      </c>
      <c r="D149" s="9"/>
      <c r="E149" s="4">
        <f t="shared" ref="E149:E212" si="86">+(C149-C$7)/C$8</f>
        <v>-10289.056891454211</v>
      </c>
      <c r="F149" s="4">
        <f t="shared" ref="F149:F212" si="87">ROUND(2*E149,0)/2</f>
        <v>-10289</v>
      </c>
      <c r="G149" s="4">
        <f t="shared" si="82"/>
        <v>-0.15752070000235108</v>
      </c>
      <c r="H149" s="4">
        <f t="shared" si="83"/>
        <v>-0.15752070000235108</v>
      </c>
      <c r="I149" s="4"/>
      <c r="J149" s="4"/>
      <c r="K149" s="4"/>
      <c r="M149" s="4"/>
      <c r="N149" s="4"/>
      <c r="O149" s="4"/>
      <c r="P149" s="4"/>
      <c r="Q149" s="66">
        <f t="shared" ref="Q149:Q212" si="88">+C149-15018.5</f>
        <v>10516.942999999999</v>
      </c>
      <c r="S149" s="2">
        <f t="shared" si="84"/>
        <v>0.5</v>
      </c>
      <c r="Z149" s="1">
        <f t="shared" ref="Z149:Z212" si="89">F149</f>
        <v>-10289</v>
      </c>
      <c r="AA149" s="1">
        <f t="shared" ref="AA149:AA212" si="90">AB$3+AB$4*Z149+AB$5*Z149^2+AH149</f>
        <v>-4.9437792383428478E-3</v>
      </c>
      <c r="AB149" s="1">
        <f t="shared" ref="AB149:AB212" si="91">IF(S149&lt;&gt;0,G149-AH149,-9999)</f>
        <v>-0.16698748032877178</v>
      </c>
      <c r="AC149" s="1">
        <f t="shared" ref="AC149:AC212" si="92">+G149-P149</f>
        <v>-0.15752070000235108</v>
      </c>
      <c r="AD149" s="1">
        <f t="shared" ref="AD149:AD212" si="93">IF(S149&lt;&gt;0,G149-AA149,-9999)</f>
        <v>-0.15257692076400822</v>
      </c>
      <c r="AE149" s="1">
        <f t="shared" ref="AE149:AE212" si="94">+(G149-AA149)^2*S149</f>
        <v>1.1639858374913221E-2</v>
      </c>
      <c r="AF149" s="1">
        <f t="shared" ref="AF149:AF212" si="95">IF(S149&lt;&gt;0,G149-P149,-9999)</f>
        <v>-0.15752070000235108</v>
      </c>
      <c r="AG149" s="2"/>
      <c r="AH149" s="1">
        <f t="shared" ref="AH149:AH212" si="96">$AB$6*($AB$11/AI149*AJ149+$AB$12)</f>
        <v>9.4667803264207109E-3</v>
      </c>
      <c r="AI149" s="1">
        <f t="shared" ref="AI149:AI212" si="97">1+$AB$7*COS(AL149)</f>
        <v>0.84533236824418534</v>
      </c>
      <c r="AJ149" s="1">
        <f t="shared" ref="AJ149:AJ212" si="98">SIN(AL149+RADIANS($AB$9))</f>
        <v>-0.16409695260279869</v>
      </c>
      <c r="AK149" s="1">
        <f t="shared" ref="AK149:AK212" si="99">$AB$7*SIN(AL149)</f>
        <v>0.35529867611956867</v>
      </c>
      <c r="AL149" s="1">
        <f t="shared" ref="AL149:AL212" si="100">2*ATAN(AM149)</f>
        <v>-1.1602194571825988</v>
      </c>
      <c r="AM149" s="1">
        <f t="shared" ref="AM149:AM212" si="101">SQRT((1+$AB$7)/(1-$AB$7))*TAN(AN149/2)</f>
        <v>-0.65532528915437549</v>
      </c>
      <c r="AN149" s="1">
        <f t="shared" si="85"/>
        <v>4.7261526183623257</v>
      </c>
      <c r="AO149" s="1">
        <f t="shared" si="85"/>
        <v>4.7261526183623292</v>
      </c>
      <c r="AP149" s="1">
        <f t="shared" si="85"/>
        <v>4.7261526183616827</v>
      </c>
      <c r="AQ149" s="1">
        <f t="shared" si="85"/>
        <v>4.7261526184829092</v>
      </c>
      <c r="AR149" s="1">
        <f t="shared" si="85"/>
        <v>4.7261525957528212</v>
      </c>
      <c r="AS149" s="1">
        <f t="shared" si="85"/>
        <v>4.7261568570229011</v>
      </c>
      <c r="AT149" s="1">
        <f t="shared" si="85"/>
        <v>4.6994444704099383</v>
      </c>
      <c r="AU149" s="1">
        <f t="shared" ref="AU149:AU212" si="102">RADIANS($AB$9)+$AB$18*(F149-AB$15)</f>
        <v>4.3386854822867926</v>
      </c>
    </row>
    <row r="150" spans="1:47" x14ac:dyDescent="0.2">
      <c r="A150" s="5" t="s">
        <v>96</v>
      </c>
      <c r="B150" s="6" t="s">
        <v>97</v>
      </c>
      <c r="C150" s="7">
        <v>25560.366999999998</v>
      </c>
      <c r="D150" s="9"/>
      <c r="E150" s="4">
        <f t="shared" si="86"/>
        <v>-10280.055137369029</v>
      </c>
      <c r="F150" s="4">
        <f t="shared" si="87"/>
        <v>-10280</v>
      </c>
      <c r="G150" s="4">
        <f t="shared" si="82"/>
        <v>-0.15266400000473368</v>
      </c>
      <c r="H150" s="4">
        <f t="shared" si="83"/>
        <v>-0.15266400000473368</v>
      </c>
      <c r="I150" s="4"/>
      <c r="J150" s="4"/>
      <c r="K150" s="4"/>
      <c r="M150" s="4"/>
      <c r="N150" s="4"/>
      <c r="O150" s="4"/>
      <c r="P150" s="4"/>
      <c r="Q150" s="66">
        <f t="shared" si="88"/>
        <v>10541.866999999998</v>
      </c>
      <c r="S150" s="2">
        <f t="shared" si="84"/>
        <v>0.5</v>
      </c>
      <c r="Z150" s="1">
        <f t="shared" si="89"/>
        <v>-10280</v>
      </c>
      <c r="AA150" s="1">
        <f t="shared" si="90"/>
        <v>-4.9523750060200249E-3</v>
      </c>
      <c r="AB150" s="1">
        <f t="shared" si="91"/>
        <v>-0.16185027526921192</v>
      </c>
      <c r="AC150" s="1">
        <f t="shared" si="92"/>
        <v>-0.15266400000473368</v>
      </c>
      <c r="AD150" s="1">
        <f t="shared" si="93"/>
        <v>-0.14771162499871365</v>
      </c>
      <c r="AE150" s="1">
        <f t="shared" si="94"/>
        <v>1.0909362079880304E-2</v>
      </c>
      <c r="AF150" s="1">
        <f t="shared" si="95"/>
        <v>-0.15266400000473368</v>
      </c>
      <c r="AG150" s="2"/>
      <c r="AH150" s="1">
        <f t="shared" si="96"/>
        <v>9.1862752644782403E-3</v>
      </c>
      <c r="AI150" s="1">
        <f t="shared" si="97"/>
        <v>0.84324661989363603</v>
      </c>
      <c r="AJ150" s="1">
        <f t="shared" si="98"/>
        <v>-0.16989236649518255</v>
      </c>
      <c r="AK150" s="1">
        <f t="shared" si="99"/>
        <v>0.35438341297315284</v>
      </c>
      <c r="AL150" s="1">
        <f t="shared" si="100"/>
        <v>-1.1543414947052921</v>
      </c>
      <c r="AM150" s="1">
        <f t="shared" si="101"/>
        <v>-0.65113222252068226</v>
      </c>
      <c r="AN150" s="1">
        <f t="shared" si="85"/>
        <v>4.732570691440805</v>
      </c>
      <c r="AO150" s="1">
        <f t="shared" si="85"/>
        <v>4.7325706914410803</v>
      </c>
      <c r="AP150" s="1">
        <f t="shared" si="85"/>
        <v>4.7325706914058907</v>
      </c>
      <c r="AQ150" s="1">
        <f t="shared" si="85"/>
        <v>4.7325706959058174</v>
      </c>
      <c r="AR150" s="1">
        <f t="shared" si="85"/>
        <v>4.7325701204566579</v>
      </c>
      <c r="AS150" s="1">
        <f t="shared" si="85"/>
        <v>4.7326435761027827</v>
      </c>
      <c r="AT150" s="1">
        <f t="shared" si="85"/>
        <v>4.7068111184146488</v>
      </c>
      <c r="AU150" s="1">
        <f t="shared" si="102"/>
        <v>4.3451457647822735</v>
      </c>
    </row>
    <row r="151" spans="1:47" x14ac:dyDescent="0.2">
      <c r="A151" s="5" t="s">
        <v>114</v>
      </c>
      <c r="B151" s="6" t="s">
        <v>97</v>
      </c>
      <c r="C151" s="7">
        <v>25571.439999999999</v>
      </c>
      <c r="D151" s="9"/>
      <c r="E151" s="4">
        <f t="shared" si="86"/>
        <v>-10276.055922837444</v>
      </c>
      <c r="F151" s="4">
        <f t="shared" si="87"/>
        <v>-10276</v>
      </c>
      <c r="G151" s="4">
        <f t="shared" si="82"/>
        <v>-0.15483880000465433</v>
      </c>
      <c r="H151" s="4">
        <f t="shared" si="83"/>
        <v>-0.15483880000465433</v>
      </c>
      <c r="I151" s="4"/>
      <c r="J151" s="4"/>
      <c r="K151" s="4"/>
      <c r="M151" s="4"/>
      <c r="N151" s="4"/>
      <c r="O151" s="4"/>
      <c r="P151" s="4"/>
      <c r="Q151" s="66">
        <f t="shared" si="88"/>
        <v>10552.939999999999</v>
      </c>
      <c r="S151" s="2">
        <f t="shared" si="84"/>
        <v>0.5</v>
      </c>
      <c r="Z151" s="1">
        <f t="shared" si="89"/>
        <v>-10276</v>
      </c>
      <c r="AA151" s="1">
        <f t="shared" si="90"/>
        <v>-4.9562615154026164E-3</v>
      </c>
      <c r="AB151" s="1">
        <f t="shared" si="91"/>
        <v>-0.1639005063954363</v>
      </c>
      <c r="AC151" s="1">
        <f t="shared" si="92"/>
        <v>-0.15483880000465433</v>
      </c>
      <c r="AD151" s="1">
        <f t="shared" si="93"/>
        <v>-0.1498825384892517</v>
      </c>
      <c r="AE151" s="1">
        <f t="shared" si="94"/>
        <v>1.123238767199101E-2</v>
      </c>
      <c r="AF151" s="1">
        <f t="shared" si="95"/>
        <v>-0.15483880000465433</v>
      </c>
      <c r="AG151" s="2"/>
      <c r="AH151" s="1">
        <f t="shared" si="96"/>
        <v>9.0617063907819755E-3</v>
      </c>
      <c r="AI151" s="1">
        <f t="shared" si="97"/>
        <v>0.84232464422086706</v>
      </c>
      <c r="AJ151" s="1">
        <f t="shared" si="98"/>
        <v>-0.17245708009546937</v>
      </c>
      <c r="AK151" s="1">
        <f t="shared" si="99"/>
        <v>0.35397416253901115</v>
      </c>
      <c r="AL151" s="1">
        <f t="shared" si="100"/>
        <v>-1.1517383598366646</v>
      </c>
      <c r="AM151" s="1">
        <f t="shared" si="101"/>
        <v>-0.64928039377895452</v>
      </c>
      <c r="AN151" s="1">
        <f t="shared" ref="AN151:AT160" si="103">$AU151+$AB$7*SIN(AO151)</f>
        <v>4.7354180910272232</v>
      </c>
      <c r="AO151" s="1">
        <f t="shared" si="103"/>
        <v>4.7354180910278751</v>
      </c>
      <c r="AP151" s="1">
        <f t="shared" si="103"/>
        <v>4.7354180909548038</v>
      </c>
      <c r="AQ151" s="1">
        <f t="shared" si="103"/>
        <v>4.7354180991438106</v>
      </c>
      <c r="AR151" s="1">
        <f t="shared" si="103"/>
        <v>4.7354171813926058</v>
      </c>
      <c r="AS151" s="1">
        <f t="shared" si="103"/>
        <v>4.7355198082057299</v>
      </c>
      <c r="AT151" s="1">
        <f t="shared" si="103"/>
        <v>4.7100803413871386</v>
      </c>
      <c r="AU151" s="1">
        <f t="shared" si="102"/>
        <v>4.3480170014469319</v>
      </c>
    </row>
    <row r="152" spans="1:47" x14ac:dyDescent="0.2">
      <c r="A152" s="5" t="s">
        <v>114</v>
      </c>
      <c r="B152" s="6" t="s">
        <v>97</v>
      </c>
      <c r="C152" s="7">
        <v>25607.437999999998</v>
      </c>
      <c r="D152" s="9"/>
      <c r="E152" s="4">
        <f t="shared" si="86"/>
        <v>-10263.054593052564</v>
      </c>
      <c r="F152" s="4">
        <f t="shared" si="87"/>
        <v>-10263</v>
      </c>
      <c r="G152" s="4">
        <f t="shared" si="82"/>
        <v>-0.15115690000311588</v>
      </c>
      <c r="H152" s="4">
        <f t="shared" si="83"/>
        <v>-0.15115690000311588</v>
      </c>
      <c r="I152" s="4"/>
      <c r="J152" s="4"/>
      <c r="K152" s="4"/>
      <c r="M152" s="4"/>
      <c r="N152" s="4"/>
      <c r="O152" s="4"/>
      <c r="P152" s="4"/>
      <c r="Q152" s="66">
        <f t="shared" si="88"/>
        <v>10588.937999999998</v>
      </c>
      <c r="S152" s="2">
        <f t="shared" si="84"/>
        <v>0.5</v>
      </c>
      <c r="Z152" s="1">
        <f t="shared" si="89"/>
        <v>-10263</v>
      </c>
      <c r="AA152" s="1">
        <f t="shared" si="90"/>
        <v>-4.9691619798026623E-3</v>
      </c>
      <c r="AB152" s="1">
        <f t="shared" si="91"/>
        <v>-0.15981419464186827</v>
      </c>
      <c r="AC152" s="1">
        <f t="shared" si="92"/>
        <v>-0.15115690000311588</v>
      </c>
      <c r="AD152" s="1">
        <f t="shared" si="93"/>
        <v>-0.14618773802331322</v>
      </c>
      <c r="AE152" s="1">
        <f t="shared" si="94"/>
        <v>1.0685427374186429E-2</v>
      </c>
      <c r="AF152" s="1">
        <f t="shared" si="95"/>
        <v>-0.15115690000311588</v>
      </c>
      <c r="AG152" s="2"/>
      <c r="AH152" s="1">
        <f t="shared" si="96"/>
        <v>8.6572946387523872E-3</v>
      </c>
      <c r="AI152" s="1">
        <f t="shared" si="97"/>
        <v>0.83934942851512939</v>
      </c>
      <c r="AJ152" s="1">
        <f t="shared" si="98"/>
        <v>-0.18074576583513841</v>
      </c>
      <c r="AK152" s="1">
        <f t="shared" si="99"/>
        <v>0.3526338319657587</v>
      </c>
      <c r="AL152" s="1">
        <f t="shared" si="100"/>
        <v>-1.1433172886155398</v>
      </c>
      <c r="AM152" s="1">
        <f t="shared" si="101"/>
        <v>-0.64331112721253314</v>
      </c>
      <c r="AN152" s="1">
        <f t="shared" si="103"/>
        <v>4.7446507167158884</v>
      </c>
      <c r="AO152" s="1">
        <f t="shared" si="103"/>
        <v>4.7446507167205558</v>
      </c>
      <c r="AP152" s="1">
        <f t="shared" si="103"/>
        <v>4.7446507163471487</v>
      </c>
      <c r="AQ152" s="1">
        <f t="shared" si="103"/>
        <v>4.7446507462211516</v>
      </c>
      <c r="AR152" s="1">
        <f t="shared" si="103"/>
        <v>4.7446483560957251</v>
      </c>
      <c r="AS152" s="1">
        <f t="shared" si="103"/>
        <v>4.7448390263450557</v>
      </c>
      <c r="AT152" s="1">
        <f t="shared" si="103"/>
        <v>4.7206846851132065</v>
      </c>
      <c r="AU152" s="1">
        <f t="shared" si="102"/>
        <v>4.3573485206070703</v>
      </c>
    </row>
    <row r="153" spans="1:47" x14ac:dyDescent="0.2">
      <c r="A153" s="5" t="s">
        <v>114</v>
      </c>
      <c r="B153" s="6" t="s">
        <v>97</v>
      </c>
      <c r="C153" s="7">
        <v>25610.2</v>
      </c>
      <c r="D153" s="9"/>
      <c r="E153" s="4">
        <f t="shared" si="86"/>
        <v>-10262.057046720383</v>
      </c>
      <c r="F153" s="4">
        <f t="shared" si="87"/>
        <v>-10262</v>
      </c>
      <c r="G153" s="4">
        <f t="shared" si="82"/>
        <v>-0.15795060000164085</v>
      </c>
      <c r="H153" s="4">
        <f t="shared" si="83"/>
        <v>-0.15795060000164085</v>
      </c>
      <c r="I153" s="4"/>
      <c r="J153" s="4"/>
      <c r="K153" s="4"/>
      <c r="M153" s="4"/>
      <c r="N153" s="4"/>
      <c r="O153" s="4"/>
      <c r="P153" s="4"/>
      <c r="Q153" s="66">
        <f t="shared" si="88"/>
        <v>10591.7</v>
      </c>
      <c r="S153" s="2">
        <f t="shared" si="84"/>
        <v>0.5</v>
      </c>
      <c r="Z153" s="1">
        <f t="shared" si="89"/>
        <v>-10262</v>
      </c>
      <c r="AA153" s="1">
        <f t="shared" si="90"/>
        <v>-4.9701708678901411E-3</v>
      </c>
      <c r="AB153" s="1">
        <f t="shared" si="91"/>
        <v>-0.16657681424850374</v>
      </c>
      <c r="AC153" s="1">
        <f t="shared" si="92"/>
        <v>-0.15795060000164085</v>
      </c>
      <c r="AD153" s="1">
        <f t="shared" si="93"/>
        <v>-0.15298042913375071</v>
      </c>
      <c r="AE153" s="1">
        <f t="shared" si="94"/>
        <v>1.1701505848973261E-2</v>
      </c>
      <c r="AF153" s="1">
        <f t="shared" si="95"/>
        <v>-0.15795060000164085</v>
      </c>
      <c r="AG153" s="2"/>
      <c r="AH153" s="1">
        <f t="shared" si="96"/>
        <v>8.6262142468628879E-3</v>
      </c>
      <c r="AI153" s="1">
        <f t="shared" si="97"/>
        <v>0.83912190273765808</v>
      </c>
      <c r="AJ153" s="1">
        <f t="shared" si="98"/>
        <v>-0.18138041288723572</v>
      </c>
      <c r="AK153" s="1">
        <f t="shared" si="99"/>
        <v>0.35253008862580637</v>
      </c>
      <c r="AL153" s="1">
        <f t="shared" si="100"/>
        <v>-1.1426719754821488</v>
      </c>
      <c r="AM153" s="1">
        <f t="shared" si="101"/>
        <v>-0.64285503413652767</v>
      </c>
      <c r="AN153" s="1">
        <f t="shared" si="103"/>
        <v>4.745359568373857</v>
      </c>
      <c r="AO153" s="1">
        <f t="shared" si="103"/>
        <v>4.7453595683791177</v>
      </c>
      <c r="AP153" s="1">
        <f t="shared" si="103"/>
        <v>4.7453595679672924</v>
      </c>
      <c r="AQ153" s="1">
        <f t="shared" si="103"/>
        <v>4.7453596002068164</v>
      </c>
      <c r="AR153" s="1">
        <f t="shared" si="103"/>
        <v>4.7453570762564983</v>
      </c>
      <c r="AS153" s="1">
        <f t="shared" si="103"/>
        <v>4.7455540890218755</v>
      </c>
      <c r="AT153" s="1">
        <f t="shared" si="103"/>
        <v>4.7214990948024917</v>
      </c>
      <c r="AU153" s="1">
        <f t="shared" si="102"/>
        <v>4.3580663297732354</v>
      </c>
    </row>
    <row r="154" spans="1:47" x14ac:dyDescent="0.2">
      <c r="A154" s="5" t="s">
        <v>114</v>
      </c>
      <c r="B154" s="6" t="s">
        <v>97</v>
      </c>
      <c r="C154" s="7">
        <v>25632.356</v>
      </c>
      <c r="D154" s="9"/>
      <c r="E154" s="4">
        <f t="shared" si="86"/>
        <v>-10254.055005976068</v>
      </c>
      <c r="F154" s="4">
        <f t="shared" si="87"/>
        <v>-10254</v>
      </c>
      <c r="G154" s="4">
        <f t="shared" si="82"/>
        <v>-0.15230020000308286</v>
      </c>
      <c r="H154" s="4">
        <f t="shared" si="83"/>
        <v>-0.15230020000308286</v>
      </c>
      <c r="I154" s="4"/>
      <c r="J154" s="4"/>
      <c r="K154" s="4"/>
      <c r="M154" s="4"/>
      <c r="N154" s="4"/>
      <c r="O154" s="4"/>
      <c r="P154" s="4"/>
      <c r="Q154" s="66">
        <f t="shared" si="88"/>
        <v>10613.856</v>
      </c>
      <c r="S154" s="2">
        <f t="shared" si="84"/>
        <v>0.5</v>
      </c>
      <c r="Z154" s="1">
        <f t="shared" si="89"/>
        <v>-10254</v>
      </c>
      <c r="AA154" s="1">
        <f t="shared" si="90"/>
        <v>-4.9783238574373206E-3</v>
      </c>
      <c r="AB154" s="1">
        <f t="shared" si="91"/>
        <v>-0.16067791936817286</v>
      </c>
      <c r="AC154" s="1">
        <f t="shared" si="92"/>
        <v>-0.15230020000308286</v>
      </c>
      <c r="AD154" s="1">
        <f t="shared" si="93"/>
        <v>-0.14732187614564554</v>
      </c>
      <c r="AE154" s="1">
        <f t="shared" si="94"/>
        <v>1.0851867595536462E-2</v>
      </c>
      <c r="AF154" s="1">
        <f t="shared" si="95"/>
        <v>-0.15230020000308286</v>
      </c>
      <c r="AG154" s="2"/>
      <c r="AH154" s="1">
        <f t="shared" si="96"/>
        <v>8.3777193650899934E-3</v>
      </c>
      <c r="AI154" s="1">
        <f t="shared" si="97"/>
        <v>0.83730853253449333</v>
      </c>
      <c r="AJ154" s="1">
        <f t="shared" si="98"/>
        <v>-0.18644251108188473</v>
      </c>
      <c r="AK154" s="1">
        <f t="shared" si="99"/>
        <v>0.35169690356781713</v>
      </c>
      <c r="AL154" s="1">
        <f t="shared" si="100"/>
        <v>-1.1375220274812368</v>
      </c>
      <c r="AM154" s="1">
        <f t="shared" si="101"/>
        <v>-0.63922192568061953</v>
      </c>
      <c r="AN154" s="1">
        <f t="shared" si="103"/>
        <v>4.7510234796243402</v>
      </c>
      <c r="AO154" s="1">
        <f t="shared" si="103"/>
        <v>4.7510234796367001</v>
      </c>
      <c r="AP154" s="1">
        <f t="shared" si="103"/>
        <v>4.7510234788109402</v>
      </c>
      <c r="AQ154" s="1">
        <f t="shared" si="103"/>
        <v>4.7510235339818472</v>
      </c>
      <c r="AR154" s="1">
        <f t="shared" si="103"/>
        <v>4.7510198477133425</v>
      </c>
      <c r="AS154" s="1">
        <f t="shared" si="103"/>
        <v>4.7512653792298956</v>
      </c>
      <c r="AT154" s="1">
        <f t="shared" si="103"/>
        <v>4.7280076268420119</v>
      </c>
      <c r="AU154" s="1">
        <f t="shared" si="102"/>
        <v>4.3638088031025513</v>
      </c>
    </row>
    <row r="155" spans="1:47" x14ac:dyDescent="0.2">
      <c r="A155" s="5" t="s">
        <v>114</v>
      </c>
      <c r="B155" s="6" t="s">
        <v>97</v>
      </c>
      <c r="C155" s="7">
        <v>25643.428</v>
      </c>
      <c r="D155" s="9"/>
      <c r="E155" s="4">
        <f t="shared" si="86"/>
        <v>-10250.056152612598</v>
      </c>
      <c r="F155" s="4">
        <f t="shared" si="87"/>
        <v>-10250</v>
      </c>
      <c r="G155" s="4">
        <f t="shared" si="82"/>
        <v>-0.15547500000320724</v>
      </c>
      <c r="H155" s="4">
        <f t="shared" si="83"/>
        <v>-0.15547500000320724</v>
      </c>
      <c r="I155" s="4"/>
      <c r="J155" s="4"/>
      <c r="K155" s="4"/>
      <c r="M155" s="4"/>
      <c r="N155" s="4"/>
      <c r="O155" s="4"/>
      <c r="P155" s="4"/>
      <c r="Q155" s="66">
        <f t="shared" si="88"/>
        <v>10624.928</v>
      </c>
      <c r="S155" s="2">
        <f t="shared" si="84"/>
        <v>0.5</v>
      </c>
      <c r="Z155" s="1">
        <f t="shared" si="89"/>
        <v>-10250</v>
      </c>
      <c r="AA155" s="1">
        <f t="shared" si="90"/>
        <v>-4.9824536958893075E-3</v>
      </c>
      <c r="AB155" s="1">
        <f t="shared" si="91"/>
        <v>-0.16372857200919275</v>
      </c>
      <c r="AC155" s="1">
        <f t="shared" si="92"/>
        <v>-0.15547500000320724</v>
      </c>
      <c r="AD155" s="1">
        <f t="shared" si="93"/>
        <v>-0.15049254630731793</v>
      </c>
      <c r="AE155" s="1">
        <f t="shared" si="94"/>
        <v>1.1324003247030116E-2</v>
      </c>
      <c r="AF155" s="1">
        <f t="shared" si="95"/>
        <v>-0.15547500000320724</v>
      </c>
      <c r="AG155" s="2"/>
      <c r="AH155" s="1">
        <f t="shared" si="96"/>
        <v>8.2535720059855131E-3</v>
      </c>
      <c r="AI155" s="1">
        <f t="shared" si="97"/>
        <v>0.83640638912269716</v>
      </c>
      <c r="AJ155" s="1">
        <f t="shared" si="98"/>
        <v>-0.18896353303525032</v>
      </c>
      <c r="AK155" s="1">
        <f t="shared" si="99"/>
        <v>0.35127817473534567</v>
      </c>
      <c r="AL155" s="1">
        <f t="shared" si="100"/>
        <v>-1.1349553848095704</v>
      </c>
      <c r="AM155" s="1">
        <f t="shared" si="101"/>
        <v>-0.63741571394644636</v>
      </c>
      <c r="AN155" s="1">
        <f t="shared" si="103"/>
        <v>4.753850850555791</v>
      </c>
      <c r="AO155" s="1">
        <f t="shared" si="103"/>
        <v>4.7538508505737038</v>
      </c>
      <c r="AP155" s="1">
        <f t="shared" si="103"/>
        <v>4.7538508494584635</v>
      </c>
      <c r="AQ155" s="1">
        <f t="shared" si="103"/>
        <v>4.7538509188917608</v>
      </c>
      <c r="AR155" s="1">
        <f t="shared" si="103"/>
        <v>4.7538465958518419</v>
      </c>
      <c r="AS155" s="1">
        <f t="shared" si="103"/>
        <v>4.7541149022739546</v>
      </c>
      <c r="AT155" s="1">
        <f t="shared" si="103"/>
        <v>4.7312573907548856</v>
      </c>
      <c r="AU155" s="1">
        <f t="shared" si="102"/>
        <v>4.3666800397672096</v>
      </c>
    </row>
    <row r="156" spans="1:47" x14ac:dyDescent="0.2">
      <c r="A156" s="5" t="s">
        <v>114</v>
      </c>
      <c r="B156" s="6" t="s">
        <v>97</v>
      </c>
      <c r="C156" s="7">
        <v>25646.192999999999</v>
      </c>
      <c r="D156" s="9"/>
      <c r="E156" s="4">
        <f t="shared" si="86"/>
        <v>-10249.057522776075</v>
      </c>
      <c r="F156" s="4">
        <f t="shared" si="87"/>
        <v>-10249</v>
      </c>
      <c r="G156" s="4">
        <f t="shared" si="82"/>
        <v>-0.15926870000112103</v>
      </c>
      <c r="H156" s="4">
        <f t="shared" si="83"/>
        <v>-0.15926870000112103</v>
      </c>
      <c r="I156" s="4"/>
      <c r="J156" s="4"/>
      <c r="K156" s="4"/>
      <c r="M156" s="4"/>
      <c r="N156" s="4"/>
      <c r="O156" s="4"/>
      <c r="P156" s="4"/>
      <c r="Q156" s="66">
        <f t="shared" si="88"/>
        <v>10627.692999999999</v>
      </c>
      <c r="S156" s="2">
        <f t="shared" si="84"/>
        <v>0.5</v>
      </c>
      <c r="Z156" s="1">
        <f t="shared" si="89"/>
        <v>-10249</v>
      </c>
      <c r="AA156" s="1">
        <f t="shared" si="90"/>
        <v>-4.9834915831638484E-3</v>
      </c>
      <c r="AB156" s="1">
        <f t="shared" si="91"/>
        <v>-0.1674912457214876</v>
      </c>
      <c r="AC156" s="1">
        <f t="shared" si="92"/>
        <v>-0.15926870000112103</v>
      </c>
      <c r="AD156" s="1">
        <f t="shared" si="93"/>
        <v>-0.15428520841795718</v>
      </c>
      <c r="AE156" s="1">
        <f t="shared" si="94"/>
        <v>1.1901962768286242E-2</v>
      </c>
      <c r="AF156" s="1">
        <f t="shared" si="95"/>
        <v>-0.15926870000112103</v>
      </c>
      <c r="AG156" s="2"/>
      <c r="AH156" s="1">
        <f t="shared" si="96"/>
        <v>8.2225457203665784E-3</v>
      </c>
      <c r="AI156" s="1">
        <f t="shared" si="97"/>
        <v>0.83618132473373519</v>
      </c>
      <c r="AJ156" s="1">
        <f t="shared" si="98"/>
        <v>-0.18959274664044609</v>
      </c>
      <c r="AK156" s="1">
        <f t="shared" si="99"/>
        <v>0.35117327233045015</v>
      </c>
      <c r="AL156" s="1">
        <f t="shared" si="100"/>
        <v>-1.1343145878343468</v>
      </c>
      <c r="AM156" s="1">
        <f t="shared" si="101"/>
        <v>-0.63696522992583482</v>
      </c>
      <c r="AN156" s="1">
        <f t="shared" si="103"/>
        <v>4.7545572174457709</v>
      </c>
      <c r="AO156" s="1">
        <f t="shared" si="103"/>
        <v>4.7545572174653312</v>
      </c>
      <c r="AP156" s="1">
        <f t="shared" si="103"/>
        <v>4.754557216267921</v>
      </c>
      <c r="AQ156" s="1">
        <f t="shared" si="103"/>
        <v>4.754557289568929</v>
      </c>
      <c r="AR156" s="1">
        <f t="shared" si="103"/>
        <v>4.7545528021195507</v>
      </c>
      <c r="AS156" s="1">
        <f t="shared" si="103"/>
        <v>4.7548266472799732</v>
      </c>
      <c r="AT156" s="1">
        <f t="shared" si="103"/>
        <v>4.7320693622335792</v>
      </c>
      <c r="AU156" s="1">
        <f t="shared" si="102"/>
        <v>4.3673978489333738</v>
      </c>
    </row>
    <row r="157" spans="1:47" x14ac:dyDescent="0.2">
      <c r="A157" s="5" t="s">
        <v>117</v>
      </c>
      <c r="B157" s="6" t="s">
        <v>97</v>
      </c>
      <c r="C157" s="7">
        <v>25679.428</v>
      </c>
      <c r="D157" s="9"/>
      <c r="E157" s="4">
        <f t="shared" si="86"/>
        <v>-10237.054100491488</v>
      </c>
      <c r="F157" s="4">
        <f t="shared" si="87"/>
        <v>-10237</v>
      </c>
      <c r="G157" s="4">
        <f t="shared" si="82"/>
        <v>-0.14979310000126134</v>
      </c>
      <c r="H157" s="4">
        <f t="shared" si="83"/>
        <v>-0.14979310000126134</v>
      </c>
      <c r="I157" s="4"/>
      <c r="J157" s="4"/>
      <c r="K157" s="4"/>
      <c r="M157" s="4"/>
      <c r="N157" s="4"/>
      <c r="O157" s="4"/>
      <c r="P157" s="4"/>
      <c r="Q157" s="66">
        <f t="shared" si="88"/>
        <v>10660.928</v>
      </c>
      <c r="S157" s="2">
        <f t="shared" si="84"/>
        <v>0.5</v>
      </c>
      <c r="Z157" s="1">
        <f t="shared" si="89"/>
        <v>-10237</v>
      </c>
      <c r="AA157" s="1">
        <f t="shared" si="90"/>
        <v>-4.9961103722710905E-3</v>
      </c>
      <c r="AB157" s="1">
        <f t="shared" si="91"/>
        <v>-0.1576436647851342</v>
      </c>
      <c r="AC157" s="1">
        <f t="shared" si="92"/>
        <v>-0.14979310000126134</v>
      </c>
      <c r="AD157" s="1">
        <f t="shared" si="93"/>
        <v>-0.14479698962899024</v>
      </c>
      <c r="AE157" s="1">
        <f t="shared" si="94"/>
        <v>1.0483084102808952E-2</v>
      </c>
      <c r="AF157" s="1">
        <f t="shared" si="95"/>
        <v>-0.14979310000126134</v>
      </c>
      <c r="AG157" s="2"/>
      <c r="AH157" s="1">
        <f t="shared" si="96"/>
        <v>7.8505647838728702E-3</v>
      </c>
      <c r="AI157" s="1">
        <f t="shared" si="97"/>
        <v>0.8334951954427523</v>
      </c>
      <c r="AJ157" s="1">
        <f t="shared" si="98"/>
        <v>-0.19711091012158091</v>
      </c>
      <c r="AK157" s="1">
        <f t="shared" si="99"/>
        <v>0.34990766728470413</v>
      </c>
      <c r="AL157" s="1">
        <f t="shared" si="100"/>
        <v>-1.1266518031387425</v>
      </c>
      <c r="AM157" s="1">
        <f t="shared" si="101"/>
        <v>-0.63159243287736577</v>
      </c>
      <c r="AN157" s="1">
        <f t="shared" si="103"/>
        <v>4.7630188440362886</v>
      </c>
      <c r="AO157" s="1">
        <f t="shared" si="103"/>
        <v>4.7630188440860604</v>
      </c>
      <c r="AP157" s="1">
        <f t="shared" si="103"/>
        <v>4.7630188415480887</v>
      </c>
      <c r="AQ157" s="1">
        <f t="shared" si="103"/>
        <v>4.7630189709643949</v>
      </c>
      <c r="AR157" s="1">
        <f t="shared" si="103"/>
        <v>4.7630123713435664</v>
      </c>
      <c r="AS157" s="1">
        <f t="shared" si="103"/>
        <v>4.7633478322519931</v>
      </c>
      <c r="AT157" s="1">
        <f t="shared" si="103"/>
        <v>4.7417983502338519</v>
      </c>
      <c r="AU157" s="1">
        <f t="shared" si="102"/>
        <v>4.3760115589273481</v>
      </c>
    </row>
    <row r="158" spans="1:47" x14ac:dyDescent="0.2">
      <c r="A158" s="5" t="s">
        <v>115</v>
      </c>
      <c r="B158" s="6" t="s">
        <v>97</v>
      </c>
      <c r="C158" s="7">
        <v>25856.625</v>
      </c>
      <c r="D158" s="9"/>
      <c r="E158" s="4">
        <f t="shared" si="86"/>
        <v>-10173.056194110815</v>
      </c>
      <c r="F158" s="4">
        <f t="shared" si="87"/>
        <v>-10173</v>
      </c>
      <c r="G158" s="4">
        <f t="shared" si="82"/>
        <v>-0.15558990000135964</v>
      </c>
      <c r="H158" s="4">
        <f t="shared" si="83"/>
        <v>-0.15558990000135964</v>
      </c>
      <c r="I158" s="4"/>
      <c r="J158" s="4"/>
      <c r="K158" s="4"/>
      <c r="M158" s="4"/>
      <c r="N158" s="4"/>
      <c r="O158" s="4"/>
      <c r="P158" s="4"/>
      <c r="Q158" s="66">
        <f t="shared" si="88"/>
        <v>10838.125</v>
      </c>
      <c r="S158" s="2">
        <f t="shared" si="84"/>
        <v>0.5</v>
      </c>
      <c r="Z158" s="1">
        <f t="shared" si="89"/>
        <v>-10173</v>
      </c>
      <c r="AA158" s="1">
        <f t="shared" si="90"/>
        <v>-5.0678207824509649E-3</v>
      </c>
      <c r="AB158" s="1">
        <f t="shared" si="91"/>
        <v>-0.16146770336896479</v>
      </c>
      <c r="AC158" s="1">
        <f t="shared" si="92"/>
        <v>-0.15558990000135964</v>
      </c>
      <c r="AD158" s="1">
        <f t="shared" si="93"/>
        <v>-0.15052207921890867</v>
      </c>
      <c r="AE158" s="1">
        <f t="shared" si="94"/>
        <v>1.1328448166191709E-2</v>
      </c>
      <c r="AF158" s="1">
        <f t="shared" si="95"/>
        <v>-0.15558990000135964</v>
      </c>
      <c r="AG158" s="2"/>
      <c r="AH158" s="1">
        <f t="shared" si="96"/>
        <v>5.8778033676051564E-3</v>
      </c>
      <c r="AI158" s="1">
        <f t="shared" si="97"/>
        <v>0.81961646030245416</v>
      </c>
      <c r="AJ158" s="1">
        <f t="shared" si="98"/>
        <v>-0.23621284764529213</v>
      </c>
      <c r="AK158" s="1">
        <f t="shared" si="99"/>
        <v>0.34295918732620995</v>
      </c>
      <c r="AL158" s="1">
        <f t="shared" si="100"/>
        <v>-1.0865953932316954</v>
      </c>
      <c r="AM158" s="1">
        <f t="shared" si="101"/>
        <v>-0.60392112932518394</v>
      </c>
      <c r="AN158" s="1">
        <f t="shared" si="103"/>
        <v>4.8076965643083174</v>
      </c>
      <c r="AO158" s="1">
        <f t="shared" si="103"/>
        <v>4.8076965652563528</v>
      </c>
      <c r="AP158" s="1">
        <f t="shared" si="103"/>
        <v>4.8076965395477353</v>
      </c>
      <c r="AQ158" s="1">
        <f t="shared" si="103"/>
        <v>4.807697236706133</v>
      </c>
      <c r="AR158" s="1">
        <f t="shared" si="103"/>
        <v>4.8076783295776897</v>
      </c>
      <c r="AS158" s="1">
        <f t="shared" si="103"/>
        <v>4.80818977846734</v>
      </c>
      <c r="AT158" s="1">
        <f t="shared" si="103"/>
        <v>4.7932259976087588</v>
      </c>
      <c r="AU158" s="1">
        <f t="shared" si="102"/>
        <v>4.4219513455618777</v>
      </c>
    </row>
    <row r="159" spans="1:47" x14ac:dyDescent="0.2">
      <c r="A159" s="5" t="s">
        <v>114</v>
      </c>
      <c r="B159" s="6" t="s">
        <v>97</v>
      </c>
      <c r="C159" s="7">
        <v>25881.545999999998</v>
      </c>
      <c r="D159" s="9"/>
      <c r="E159" s="4">
        <f t="shared" si="86"/>
        <v>-10164.055523529978</v>
      </c>
      <c r="F159" s="4">
        <f t="shared" si="87"/>
        <v>-10164</v>
      </c>
      <c r="G159" s="4">
        <f t="shared" si="82"/>
        <v>-0.15373320000435342</v>
      </c>
      <c r="H159" s="4">
        <f t="shared" si="83"/>
        <v>-0.15373320000435342</v>
      </c>
      <c r="I159" s="4"/>
      <c r="J159" s="4"/>
      <c r="K159" s="4"/>
      <c r="M159" s="4"/>
      <c r="N159" s="4"/>
      <c r="O159" s="4"/>
      <c r="P159" s="4"/>
      <c r="Q159" s="66">
        <f t="shared" si="88"/>
        <v>10863.045999999998</v>
      </c>
      <c r="S159" s="2">
        <f t="shared" si="84"/>
        <v>0.5</v>
      </c>
      <c r="Z159" s="1">
        <f t="shared" si="89"/>
        <v>-10164</v>
      </c>
      <c r="AA159" s="1">
        <f t="shared" si="90"/>
        <v>-5.078399356512997E-3</v>
      </c>
      <c r="AB159" s="1">
        <f t="shared" si="91"/>
        <v>-0.15933518951115283</v>
      </c>
      <c r="AC159" s="1">
        <f t="shared" si="92"/>
        <v>-0.15373320000435342</v>
      </c>
      <c r="AD159" s="1">
        <f t="shared" si="93"/>
        <v>-0.14865480064784042</v>
      </c>
      <c r="AE159" s="1">
        <f t="shared" si="94"/>
        <v>1.104912487782459E-2</v>
      </c>
      <c r="AF159" s="1">
        <f t="shared" si="95"/>
        <v>-0.15373320000435342</v>
      </c>
      <c r="AG159" s="2"/>
      <c r="AH159" s="1">
        <f t="shared" si="96"/>
        <v>5.6019895067994097E-3</v>
      </c>
      <c r="AI159" s="1">
        <f t="shared" si="97"/>
        <v>0.81772380924630583</v>
      </c>
      <c r="AJ159" s="1">
        <f t="shared" si="98"/>
        <v>-0.24157946640364816</v>
      </c>
      <c r="AK159" s="1">
        <f t="shared" si="99"/>
        <v>0.34195703801734117</v>
      </c>
      <c r="AL159" s="1">
        <f t="shared" si="100"/>
        <v>-1.0810687429094892</v>
      </c>
      <c r="AM159" s="1">
        <f t="shared" si="101"/>
        <v>-0.60015623557932496</v>
      </c>
      <c r="AN159" s="1">
        <f t="shared" si="103"/>
        <v>4.8139198861310977</v>
      </c>
      <c r="AO159" s="1">
        <f t="shared" si="103"/>
        <v>4.8139198873604183</v>
      </c>
      <c r="AP159" s="1">
        <f t="shared" si="103"/>
        <v>4.8139198560609202</v>
      </c>
      <c r="AQ159" s="1">
        <f t="shared" si="103"/>
        <v>4.8139206529684984</v>
      </c>
      <c r="AR159" s="1">
        <f t="shared" si="103"/>
        <v>4.8139003611914797</v>
      </c>
      <c r="AS159" s="1">
        <f t="shared" si="103"/>
        <v>4.8144158011211928</v>
      </c>
      <c r="AT159" s="1">
        <f t="shared" si="103"/>
        <v>4.8003954255797234</v>
      </c>
      <c r="AU159" s="1">
        <f t="shared" si="102"/>
        <v>4.4284116280573587</v>
      </c>
    </row>
    <row r="160" spans="1:47" x14ac:dyDescent="0.2">
      <c r="A160" s="5" t="s">
        <v>115</v>
      </c>
      <c r="B160" s="6" t="s">
        <v>97</v>
      </c>
      <c r="C160" s="7">
        <v>25881.545999999998</v>
      </c>
      <c r="D160" s="9"/>
      <c r="E160" s="4">
        <f t="shared" si="86"/>
        <v>-10164.055523529978</v>
      </c>
      <c r="F160" s="4">
        <f t="shared" si="87"/>
        <v>-10164</v>
      </c>
      <c r="G160" s="4">
        <f t="shared" si="82"/>
        <v>-0.15373320000435342</v>
      </c>
      <c r="H160" s="4">
        <f t="shared" si="83"/>
        <v>-0.15373320000435342</v>
      </c>
      <c r="I160" s="4"/>
      <c r="J160" s="4"/>
      <c r="K160" s="4"/>
      <c r="M160" s="4"/>
      <c r="N160" s="4"/>
      <c r="O160" s="4"/>
      <c r="P160" s="4"/>
      <c r="Q160" s="66">
        <f t="shared" si="88"/>
        <v>10863.045999999998</v>
      </c>
      <c r="S160" s="2">
        <f t="shared" si="84"/>
        <v>0.5</v>
      </c>
      <c r="Z160" s="1">
        <f t="shared" si="89"/>
        <v>-10164</v>
      </c>
      <c r="AA160" s="1">
        <f t="shared" si="90"/>
        <v>-5.078399356512997E-3</v>
      </c>
      <c r="AB160" s="1">
        <f t="shared" si="91"/>
        <v>-0.15933518951115283</v>
      </c>
      <c r="AC160" s="1">
        <f t="shared" si="92"/>
        <v>-0.15373320000435342</v>
      </c>
      <c r="AD160" s="1">
        <f t="shared" si="93"/>
        <v>-0.14865480064784042</v>
      </c>
      <c r="AE160" s="1">
        <f t="shared" si="94"/>
        <v>1.104912487782459E-2</v>
      </c>
      <c r="AF160" s="1">
        <f t="shared" si="95"/>
        <v>-0.15373320000435342</v>
      </c>
      <c r="AG160" s="2"/>
      <c r="AH160" s="1">
        <f t="shared" si="96"/>
        <v>5.6019895067994097E-3</v>
      </c>
      <c r="AI160" s="1">
        <f t="shared" si="97"/>
        <v>0.81772380924630583</v>
      </c>
      <c r="AJ160" s="1">
        <f t="shared" si="98"/>
        <v>-0.24157946640364816</v>
      </c>
      <c r="AK160" s="1">
        <f t="shared" si="99"/>
        <v>0.34195703801734117</v>
      </c>
      <c r="AL160" s="1">
        <f t="shared" si="100"/>
        <v>-1.0810687429094892</v>
      </c>
      <c r="AM160" s="1">
        <f t="shared" si="101"/>
        <v>-0.60015623557932496</v>
      </c>
      <c r="AN160" s="1">
        <f t="shared" si="103"/>
        <v>4.8139198861310977</v>
      </c>
      <c r="AO160" s="1">
        <f t="shared" si="103"/>
        <v>4.8139198873604183</v>
      </c>
      <c r="AP160" s="1">
        <f t="shared" si="103"/>
        <v>4.8139198560609202</v>
      </c>
      <c r="AQ160" s="1">
        <f t="shared" si="103"/>
        <v>4.8139206529684984</v>
      </c>
      <c r="AR160" s="1">
        <f t="shared" si="103"/>
        <v>4.8139003611914797</v>
      </c>
      <c r="AS160" s="1">
        <f t="shared" si="103"/>
        <v>4.8144158011211928</v>
      </c>
      <c r="AT160" s="1">
        <f t="shared" si="103"/>
        <v>4.8003954255797234</v>
      </c>
      <c r="AU160" s="1">
        <f t="shared" si="102"/>
        <v>4.4284116280573587</v>
      </c>
    </row>
    <row r="161" spans="1:47" x14ac:dyDescent="0.2">
      <c r="A161" s="5" t="s">
        <v>115</v>
      </c>
      <c r="B161" s="6" t="s">
        <v>97</v>
      </c>
      <c r="C161" s="7">
        <v>25892.62</v>
      </c>
      <c r="D161" s="9"/>
      <c r="E161" s="4">
        <f t="shared" si="86"/>
        <v>-10160.055947830278</v>
      </c>
      <c r="F161" s="4">
        <f t="shared" si="87"/>
        <v>-10160</v>
      </c>
      <c r="G161" s="4">
        <f t="shared" si="82"/>
        <v>-0.15490800000407035</v>
      </c>
      <c r="H161" s="4">
        <f t="shared" si="83"/>
        <v>-0.15490800000407035</v>
      </c>
      <c r="I161" s="4"/>
      <c r="J161" s="4"/>
      <c r="K161" s="4"/>
      <c r="M161" s="4"/>
      <c r="N161" s="4"/>
      <c r="O161" s="4"/>
      <c r="P161" s="4"/>
      <c r="Q161" s="66">
        <f t="shared" si="88"/>
        <v>10874.119999999999</v>
      </c>
      <c r="S161" s="2">
        <f t="shared" si="84"/>
        <v>0.5</v>
      </c>
      <c r="Z161" s="1">
        <f t="shared" si="89"/>
        <v>-10160</v>
      </c>
      <c r="AA161" s="1">
        <f t="shared" si="90"/>
        <v>-5.0831330913688319E-3</v>
      </c>
      <c r="AB161" s="1">
        <f t="shared" si="91"/>
        <v>-0.16038753963726532</v>
      </c>
      <c r="AC161" s="1">
        <f t="shared" si="92"/>
        <v>-0.15490800000407035</v>
      </c>
      <c r="AD161" s="1">
        <f t="shared" si="93"/>
        <v>-0.14982486691270153</v>
      </c>
      <c r="AE161" s="1">
        <f t="shared" si="94"/>
        <v>1.1223745372704362E-2</v>
      </c>
      <c r="AF161" s="1">
        <f t="shared" si="95"/>
        <v>-0.15490800000407035</v>
      </c>
      <c r="AG161" s="2"/>
      <c r="AH161" s="1">
        <f t="shared" si="96"/>
        <v>5.4795396331949612E-3</v>
      </c>
      <c r="AI161" s="1">
        <f t="shared" si="97"/>
        <v>0.81688720716372631</v>
      </c>
      <c r="AJ161" s="1">
        <f t="shared" si="98"/>
        <v>-0.2439543415855584</v>
      </c>
      <c r="AK161" s="1">
        <f t="shared" si="99"/>
        <v>0.34150978121419939</v>
      </c>
      <c r="AL161" s="1">
        <f t="shared" si="100"/>
        <v>-1.0786206308981716</v>
      </c>
      <c r="AM161" s="1">
        <f t="shared" si="101"/>
        <v>-0.59849251127471315</v>
      </c>
      <c r="AN161" s="1">
        <f t="shared" ref="AN161:AT170" si="104">$AU161+$AB$7*SIN(AO161)</f>
        <v>4.8166811997024661</v>
      </c>
      <c r="AO161" s="1">
        <f t="shared" si="104"/>
        <v>4.8166812010708018</v>
      </c>
      <c r="AP161" s="1">
        <f t="shared" si="104"/>
        <v>4.8166811671510725</v>
      </c>
      <c r="AQ161" s="1">
        <f t="shared" si="104"/>
        <v>4.8166820079853796</v>
      </c>
      <c r="AR161" s="1">
        <f t="shared" si="104"/>
        <v>4.8166611625977014</v>
      </c>
      <c r="AS161" s="1">
        <f t="shared" si="104"/>
        <v>4.8171767286829184</v>
      </c>
      <c r="AT161" s="1">
        <f t="shared" si="104"/>
        <v>4.8035768564834038</v>
      </c>
      <c r="AU161" s="1">
        <f t="shared" si="102"/>
        <v>4.431282864722017</v>
      </c>
    </row>
    <row r="162" spans="1:47" x14ac:dyDescent="0.2">
      <c r="A162" s="5" t="s">
        <v>114</v>
      </c>
      <c r="B162" s="6" t="s">
        <v>97</v>
      </c>
      <c r="C162" s="7">
        <v>25917.545999999998</v>
      </c>
      <c r="D162" s="9"/>
      <c r="E162" s="4">
        <f t="shared" si="86"/>
        <v>-10151.053471408868</v>
      </c>
      <c r="F162" s="4">
        <f t="shared" si="87"/>
        <v>-10151</v>
      </c>
      <c r="G162" s="4">
        <f t="shared" si="82"/>
        <v>-0.14805130000240752</v>
      </c>
      <c r="H162" s="4">
        <f t="shared" si="83"/>
        <v>-0.14805130000240752</v>
      </c>
      <c r="I162" s="4"/>
      <c r="J162" s="4"/>
      <c r="K162" s="4"/>
      <c r="M162" s="4"/>
      <c r="N162" s="4"/>
      <c r="O162" s="4"/>
      <c r="P162" s="4"/>
      <c r="Q162" s="66">
        <f t="shared" si="88"/>
        <v>10899.045999999998</v>
      </c>
      <c r="S162" s="2">
        <f t="shared" si="84"/>
        <v>0.5</v>
      </c>
      <c r="Z162" s="1">
        <f t="shared" si="89"/>
        <v>-10151</v>
      </c>
      <c r="AA162" s="1">
        <f t="shared" si="90"/>
        <v>-5.0938520156137979E-3</v>
      </c>
      <c r="AB162" s="1">
        <f t="shared" si="91"/>
        <v>-0.1532556333737326</v>
      </c>
      <c r="AC162" s="1">
        <f t="shared" si="92"/>
        <v>-0.14805130000240752</v>
      </c>
      <c r="AD162" s="1">
        <f t="shared" si="93"/>
        <v>-0.14295744798679372</v>
      </c>
      <c r="AE162" s="1">
        <f t="shared" si="94"/>
        <v>1.0218415967448416E-2</v>
      </c>
      <c r="AF162" s="1">
        <f t="shared" si="95"/>
        <v>-0.14805130000240752</v>
      </c>
      <c r="AG162" s="2"/>
      <c r="AH162" s="1">
        <f t="shared" si="96"/>
        <v>5.2043333713250872E-3</v>
      </c>
      <c r="AI162" s="1">
        <f t="shared" si="97"/>
        <v>0.81501508710130877</v>
      </c>
      <c r="AJ162" s="1">
        <f t="shared" si="98"/>
        <v>-0.2492747683653965</v>
      </c>
      <c r="AK162" s="1">
        <f t="shared" si="99"/>
        <v>0.34049935031528922</v>
      </c>
      <c r="AL162" s="1">
        <f t="shared" si="100"/>
        <v>-1.0731306300354029</v>
      </c>
      <c r="AM162" s="1">
        <f t="shared" si="101"/>
        <v>-0.59477037572559788</v>
      </c>
      <c r="AN162" s="1">
        <f t="shared" si="104"/>
        <v>4.8228838525353535</v>
      </c>
      <c r="AO162" s="1">
        <f t="shared" si="104"/>
        <v>4.8228838542461911</v>
      </c>
      <c r="AP162" s="1">
        <f t="shared" si="104"/>
        <v>4.8228838142079766</v>
      </c>
      <c r="AQ162" s="1">
        <f t="shared" si="104"/>
        <v>4.8228847512066215</v>
      </c>
      <c r="AR162" s="1">
        <f t="shared" si="104"/>
        <v>4.8228628209193465</v>
      </c>
      <c r="AS162" s="1">
        <f t="shared" si="104"/>
        <v>4.8233749638858745</v>
      </c>
      <c r="AT162" s="1">
        <f t="shared" si="104"/>
        <v>4.810723850437542</v>
      </c>
      <c r="AU162" s="1">
        <f t="shared" si="102"/>
        <v>4.437743147217498</v>
      </c>
    </row>
    <row r="163" spans="1:47" x14ac:dyDescent="0.2">
      <c r="A163" s="5" t="s">
        <v>118</v>
      </c>
      <c r="B163" s="6" t="s">
        <v>97</v>
      </c>
      <c r="C163" s="7">
        <v>25945.231</v>
      </c>
      <c r="D163" s="9"/>
      <c r="E163" s="4">
        <f t="shared" si="86"/>
        <v>-10141.05453215962</v>
      </c>
      <c r="F163" s="4">
        <f t="shared" si="87"/>
        <v>-10141</v>
      </c>
      <c r="G163" s="4">
        <f t="shared" si="82"/>
        <v>-0.15098830000351882</v>
      </c>
      <c r="H163" s="4">
        <f t="shared" si="83"/>
        <v>-0.15098830000351882</v>
      </c>
      <c r="I163" s="4"/>
      <c r="J163" s="4"/>
      <c r="K163" s="4"/>
      <c r="M163" s="4"/>
      <c r="N163" s="4"/>
      <c r="O163" s="4"/>
      <c r="P163" s="4"/>
      <c r="Q163" s="66">
        <f t="shared" si="88"/>
        <v>10926.731</v>
      </c>
      <c r="S163" s="2">
        <f t="shared" si="84"/>
        <v>0.5</v>
      </c>
      <c r="Z163" s="1">
        <f t="shared" si="89"/>
        <v>-10141</v>
      </c>
      <c r="AA163" s="1">
        <f t="shared" si="90"/>
        <v>-5.1058651849193969E-3</v>
      </c>
      <c r="AB163" s="1">
        <f t="shared" si="91"/>
        <v>-0.15588735269506848</v>
      </c>
      <c r="AC163" s="1">
        <f t="shared" si="92"/>
        <v>-0.15098830000351882</v>
      </c>
      <c r="AD163" s="1">
        <f t="shared" si="93"/>
        <v>-0.14588243481859942</v>
      </c>
      <c r="AE163" s="1">
        <f t="shared" si="94"/>
        <v>1.0640842394301454E-2</v>
      </c>
      <c r="AF163" s="1">
        <f t="shared" si="95"/>
        <v>-0.15098830000351882</v>
      </c>
      <c r="AG163" s="2"/>
      <c r="AH163" s="1">
        <f t="shared" si="96"/>
        <v>4.8990526915496692E-3</v>
      </c>
      <c r="AI163" s="1">
        <f t="shared" si="97"/>
        <v>0.81295146968918097</v>
      </c>
      <c r="AJ163" s="1">
        <f t="shared" si="98"/>
        <v>-0.25514911664692508</v>
      </c>
      <c r="AK163" s="1">
        <f t="shared" si="99"/>
        <v>0.33937011193361305</v>
      </c>
      <c r="AL163" s="1">
        <f t="shared" si="100"/>
        <v>-1.0670600203396041</v>
      </c>
      <c r="AM163" s="1">
        <f t="shared" si="101"/>
        <v>-0.59066871848877334</v>
      </c>
      <c r="AN163" s="1">
        <f t="shared" si="104"/>
        <v>4.8297590653755682</v>
      </c>
      <c r="AO163" s="1">
        <f t="shared" si="104"/>
        <v>4.8297590675092641</v>
      </c>
      <c r="AP163" s="1">
        <f t="shared" si="104"/>
        <v>4.8297590204877192</v>
      </c>
      <c r="AQ163" s="1">
        <f t="shared" si="104"/>
        <v>4.8297600567252212</v>
      </c>
      <c r="AR163" s="1">
        <f t="shared" si="104"/>
        <v>4.8297372185255663</v>
      </c>
      <c r="AS163" s="1">
        <f t="shared" si="104"/>
        <v>4.8302395405729479</v>
      </c>
      <c r="AT163" s="1">
        <f t="shared" si="104"/>
        <v>4.8186466967323573</v>
      </c>
      <c r="AU163" s="1">
        <f t="shared" si="102"/>
        <v>4.444921238879143</v>
      </c>
    </row>
    <row r="164" spans="1:47" x14ac:dyDescent="0.2">
      <c r="A164" s="5" t="s">
        <v>114</v>
      </c>
      <c r="B164" s="6" t="s">
        <v>97</v>
      </c>
      <c r="C164" s="7">
        <v>25956.306</v>
      </c>
      <c r="D164" s="9"/>
      <c r="E164" s="4">
        <f t="shared" si="86"/>
        <v>-10137.054595291806</v>
      </c>
      <c r="F164" s="4">
        <f t="shared" si="87"/>
        <v>-10137</v>
      </c>
      <c r="G164" s="4">
        <f t="shared" si="82"/>
        <v>-0.15116310000303201</v>
      </c>
      <c r="H164" s="4">
        <f t="shared" si="83"/>
        <v>-0.15116310000303201</v>
      </c>
      <c r="I164" s="4"/>
      <c r="J164" s="4"/>
      <c r="K164" s="4"/>
      <c r="M164" s="4"/>
      <c r="N164" s="4"/>
      <c r="O164" s="4"/>
      <c r="P164" s="4"/>
      <c r="Q164" s="66">
        <f t="shared" si="88"/>
        <v>10937.806</v>
      </c>
      <c r="S164" s="2">
        <f t="shared" si="84"/>
        <v>0.5</v>
      </c>
      <c r="Z164" s="1">
        <f t="shared" si="89"/>
        <v>-10137</v>
      </c>
      <c r="AA164" s="1">
        <f t="shared" si="90"/>
        <v>-5.1106987871484605E-3</v>
      </c>
      <c r="AB164" s="1">
        <f t="shared" si="91"/>
        <v>-0.15594019108453513</v>
      </c>
      <c r="AC164" s="1">
        <f t="shared" si="92"/>
        <v>-0.15116310000303201</v>
      </c>
      <c r="AD164" s="1">
        <f t="shared" si="93"/>
        <v>-0.14605240121588356</v>
      </c>
      <c r="AE164" s="1">
        <f t="shared" si="94"/>
        <v>1.0665651950462712E-2</v>
      </c>
      <c r="AF164" s="1">
        <f t="shared" si="95"/>
        <v>-0.15116310000303201</v>
      </c>
      <c r="AG164" s="2"/>
      <c r="AH164" s="1">
        <f t="shared" si="96"/>
        <v>4.7770910815031148E-3</v>
      </c>
      <c r="AI164" s="1">
        <f t="shared" si="97"/>
        <v>0.81213085996789869</v>
      </c>
      <c r="AJ164" s="1">
        <f t="shared" si="98"/>
        <v>-0.25748793457698416</v>
      </c>
      <c r="AK164" s="1">
        <f t="shared" si="99"/>
        <v>0.33891652628467256</v>
      </c>
      <c r="AL164" s="1">
        <f t="shared" si="100"/>
        <v>-1.0646403668342139</v>
      </c>
      <c r="AM164" s="1">
        <f t="shared" si="101"/>
        <v>-0.5890379603981114</v>
      </c>
      <c r="AN164" s="1">
        <f t="shared" si="104"/>
        <v>4.8325042823460871</v>
      </c>
      <c r="AO164" s="1">
        <f t="shared" si="104"/>
        <v>4.8325042846587944</v>
      </c>
      <c r="AP164" s="1">
        <f t="shared" si="104"/>
        <v>4.8325042348517107</v>
      </c>
      <c r="AQ164" s="1">
        <f t="shared" si="104"/>
        <v>4.8325053075061097</v>
      </c>
      <c r="AR164" s="1">
        <f t="shared" si="104"/>
        <v>4.8324822045175875</v>
      </c>
      <c r="AS164" s="1">
        <f t="shared" si="104"/>
        <v>4.8329788258441351</v>
      </c>
      <c r="AT164" s="1">
        <f t="shared" si="104"/>
        <v>4.8218104456518542</v>
      </c>
      <c r="AU164" s="1">
        <f t="shared" si="102"/>
        <v>4.4477924755438014</v>
      </c>
    </row>
    <row r="165" spans="1:47" x14ac:dyDescent="0.2">
      <c r="A165" s="5" t="s">
        <v>115</v>
      </c>
      <c r="B165" s="6" t="s">
        <v>97</v>
      </c>
      <c r="C165" s="7">
        <v>25964.611000000001</v>
      </c>
      <c r="D165" s="9"/>
      <c r="E165" s="4">
        <f t="shared" si="86"/>
        <v>-10134.055094101088</v>
      </c>
      <c r="F165" s="4">
        <f t="shared" si="87"/>
        <v>-10134</v>
      </c>
      <c r="G165" s="4">
        <f t="shared" ref="G165:G196" si="105">+C165-(C$7+F165*C$8)</f>
        <v>-0.15254420000201208</v>
      </c>
      <c r="H165" s="4">
        <f t="shared" ref="H165:H196" si="106">+G165</f>
        <v>-0.15254420000201208</v>
      </c>
      <c r="I165" s="4"/>
      <c r="J165" s="4"/>
      <c r="K165" s="4"/>
      <c r="M165" s="4"/>
      <c r="N165" s="4"/>
      <c r="O165" s="4"/>
      <c r="P165" s="4"/>
      <c r="Q165" s="66">
        <f t="shared" si="88"/>
        <v>10946.111000000001</v>
      </c>
      <c r="S165" s="2">
        <f t="shared" ref="S165:S198" si="107">S$15</f>
        <v>0.5</v>
      </c>
      <c r="Z165" s="1">
        <f t="shared" si="89"/>
        <v>-10134</v>
      </c>
      <c r="AA165" s="1">
        <f t="shared" si="90"/>
        <v>-5.1143340396531114E-3</v>
      </c>
      <c r="AB165" s="1">
        <f t="shared" si="91"/>
        <v>-0.15722987694878621</v>
      </c>
      <c r="AC165" s="1">
        <f t="shared" si="92"/>
        <v>-0.15254420000201208</v>
      </c>
      <c r="AD165" s="1">
        <f t="shared" si="93"/>
        <v>-0.14742986596235896</v>
      </c>
      <c r="AE165" s="1">
        <f t="shared" si="94"/>
        <v>1.0867782688839565E-2</v>
      </c>
      <c r="AF165" s="1">
        <f t="shared" si="95"/>
        <v>-0.15254420000201208</v>
      </c>
      <c r="AG165" s="2"/>
      <c r="AH165" s="1">
        <f t="shared" si="96"/>
        <v>4.6856769467741319E-3</v>
      </c>
      <c r="AI165" s="1">
        <f t="shared" si="97"/>
        <v>0.8115172081880313</v>
      </c>
      <c r="AJ165" s="1">
        <f t="shared" si="98"/>
        <v>-0.25923796740883304</v>
      </c>
      <c r="AK165" s="1">
        <f t="shared" si="99"/>
        <v>0.33857563816086433</v>
      </c>
      <c r="AL165" s="1">
        <f t="shared" si="100"/>
        <v>-1.0628288282091067</v>
      </c>
      <c r="AM165" s="1">
        <f t="shared" si="101"/>
        <v>-0.58781857043568542</v>
      </c>
      <c r="AN165" s="1">
        <f t="shared" si="104"/>
        <v>4.8345613781780088</v>
      </c>
      <c r="AO165" s="1">
        <f t="shared" si="104"/>
        <v>4.8345613806276999</v>
      </c>
      <c r="AP165" s="1">
        <f t="shared" si="104"/>
        <v>4.8345613287544911</v>
      </c>
      <c r="AQ165" s="1">
        <f t="shared" si="104"/>
        <v>4.8345624271864569</v>
      </c>
      <c r="AR165" s="1">
        <f t="shared" si="104"/>
        <v>4.8345391654350154</v>
      </c>
      <c r="AS165" s="1">
        <f t="shared" si="104"/>
        <v>4.8350308470576442</v>
      </c>
      <c r="AT165" s="1">
        <f t="shared" si="104"/>
        <v>4.8241812339898216</v>
      </c>
      <c r="AU165" s="1">
        <f t="shared" si="102"/>
        <v>4.4499459030422948</v>
      </c>
    </row>
    <row r="166" spans="1:47" x14ac:dyDescent="0.2">
      <c r="A166" s="5" t="s">
        <v>114</v>
      </c>
      <c r="B166" s="6" t="s">
        <v>97</v>
      </c>
      <c r="C166" s="7">
        <v>25964.612000000001</v>
      </c>
      <c r="D166" s="9"/>
      <c r="E166" s="4">
        <f t="shared" si="86"/>
        <v>-10134.054732932975</v>
      </c>
      <c r="F166" s="4">
        <f t="shared" si="87"/>
        <v>-10134</v>
      </c>
      <c r="G166" s="4">
        <f t="shared" si="105"/>
        <v>-0.15154420000180835</v>
      </c>
      <c r="H166" s="4">
        <f t="shared" si="106"/>
        <v>-0.15154420000180835</v>
      </c>
      <c r="I166" s="4"/>
      <c r="J166" s="4"/>
      <c r="K166" s="4"/>
      <c r="M166" s="4"/>
      <c r="N166" s="4"/>
      <c r="O166" s="4"/>
      <c r="P166" s="4"/>
      <c r="Q166" s="66">
        <f t="shared" si="88"/>
        <v>10946.112000000001</v>
      </c>
      <c r="S166" s="2">
        <f t="shared" si="107"/>
        <v>0.5</v>
      </c>
      <c r="Z166" s="1">
        <f t="shared" si="89"/>
        <v>-10134</v>
      </c>
      <c r="AA166" s="1">
        <f t="shared" si="90"/>
        <v>-5.1143340396531114E-3</v>
      </c>
      <c r="AB166" s="1">
        <f t="shared" si="91"/>
        <v>-0.15622987694858248</v>
      </c>
      <c r="AC166" s="1">
        <f t="shared" si="92"/>
        <v>-0.15154420000180835</v>
      </c>
      <c r="AD166" s="1">
        <f t="shared" si="93"/>
        <v>-0.14642986596215524</v>
      </c>
      <c r="AE166" s="1">
        <f t="shared" si="94"/>
        <v>1.0720852822847375E-2</v>
      </c>
      <c r="AF166" s="1">
        <f t="shared" si="95"/>
        <v>-0.15154420000180835</v>
      </c>
      <c r="AG166" s="2"/>
      <c r="AH166" s="1">
        <f t="shared" si="96"/>
        <v>4.6856769467741319E-3</v>
      </c>
      <c r="AI166" s="1">
        <f t="shared" si="97"/>
        <v>0.8115172081880313</v>
      </c>
      <c r="AJ166" s="1">
        <f t="shared" si="98"/>
        <v>-0.25923796740883304</v>
      </c>
      <c r="AK166" s="1">
        <f t="shared" si="99"/>
        <v>0.33857563816086433</v>
      </c>
      <c r="AL166" s="1">
        <f t="shared" si="100"/>
        <v>-1.0628288282091067</v>
      </c>
      <c r="AM166" s="1">
        <f t="shared" si="101"/>
        <v>-0.58781857043568542</v>
      </c>
      <c r="AN166" s="1">
        <f t="shared" si="104"/>
        <v>4.8345613781780088</v>
      </c>
      <c r="AO166" s="1">
        <f t="shared" si="104"/>
        <v>4.8345613806276999</v>
      </c>
      <c r="AP166" s="1">
        <f t="shared" si="104"/>
        <v>4.8345613287544911</v>
      </c>
      <c r="AQ166" s="1">
        <f t="shared" si="104"/>
        <v>4.8345624271864569</v>
      </c>
      <c r="AR166" s="1">
        <f t="shared" si="104"/>
        <v>4.8345391654350154</v>
      </c>
      <c r="AS166" s="1">
        <f t="shared" si="104"/>
        <v>4.8350308470576442</v>
      </c>
      <c r="AT166" s="1">
        <f t="shared" si="104"/>
        <v>4.8241812339898216</v>
      </c>
      <c r="AU166" s="1">
        <f t="shared" si="102"/>
        <v>4.4499459030422948</v>
      </c>
    </row>
    <row r="167" spans="1:47" x14ac:dyDescent="0.2">
      <c r="A167" s="5" t="s">
        <v>114</v>
      </c>
      <c r="B167" s="6" t="s">
        <v>97</v>
      </c>
      <c r="C167" s="7">
        <v>25967.38</v>
      </c>
      <c r="D167" s="9"/>
      <c r="E167" s="4">
        <f t="shared" si="86"/>
        <v>-10133.055019592106</v>
      </c>
      <c r="F167" s="4">
        <f t="shared" si="87"/>
        <v>-10133</v>
      </c>
      <c r="G167" s="4">
        <f t="shared" si="105"/>
        <v>-0.15233789999911096</v>
      </c>
      <c r="H167" s="4">
        <f t="shared" si="106"/>
        <v>-0.15233789999911096</v>
      </c>
      <c r="I167" s="4"/>
      <c r="J167" s="4"/>
      <c r="K167" s="4"/>
      <c r="M167" s="4"/>
      <c r="N167" s="4"/>
      <c r="O167" s="4"/>
      <c r="P167" s="4"/>
      <c r="Q167" s="66">
        <f t="shared" si="88"/>
        <v>10948.880000000001</v>
      </c>
      <c r="S167" s="2">
        <f t="shared" si="107"/>
        <v>0.5</v>
      </c>
      <c r="Z167" s="1">
        <f t="shared" si="89"/>
        <v>-10133</v>
      </c>
      <c r="AA167" s="1">
        <f t="shared" si="90"/>
        <v>-5.1155476538525205E-3</v>
      </c>
      <c r="AB167" s="1">
        <f t="shared" si="91"/>
        <v>-0.15699311648973258</v>
      </c>
      <c r="AC167" s="1">
        <f t="shared" si="92"/>
        <v>-0.15233789999911096</v>
      </c>
      <c r="AD167" s="1">
        <f t="shared" si="93"/>
        <v>-0.14722235234525843</v>
      </c>
      <c r="AE167" s="1">
        <f t="shared" si="94"/>
        <v>1.083721051503571E-2</v>
      </c>
      <c r="AF167" s="1">
        <f t="shared" si="95"/>
        <v>-0.15233789999911096</v>
      </c>
      <c r="AG167" s="2"/>
      <c r="AH167" s="1">
        <f t="shared" si="96"/>
        <v>4.6552164906216217E-3</v>
      </c>
      <c r="AI167" s="1">
        <f t="shared" si="97"/>
        <v>0.81131300074585289</v>
      </c>
      <c r="AJ167" s="1">
        <f t="shared" si="98"/>
        <v>-0.25982053576209851</v>
      </c>
      <c r="AK167" s="1">
        <f t="shared" si="99"/>
        <v>0.338461876549983</v>
      </c>
      <c r="AL167" s="1">
        <f t="shared" si="100"/>
        <v>-1.0622255900382553</v>
      </c>
      <c r="AM167" s="1">
        <f t="shared" si="101"/>
        <v>-0.58741280463393641</v>
      </c>
      <c r="AN167" s="1">
        <f t="shared" si="104"/>
        <v>4.8352467314871452</v>
      </c>
      <c r="AO167" s="1">
        <f t="shared" si="104"/>
        <v>4.8352467339829115</v>
      </c>
      <c r="AP167" s="1">
        <f t="shared" si="104"/>
        <v>4.8352466814273658</v>
      </c>
      <c r="AQ167" s="1">
        <f t="shared" si="104"/>
        <v>4.8352477881309248</v>
      </c>
      <c r="AR167" s="1">
        <f t="shared" si="104"/>
        <v>4.8352244813067591</v>
      </c>
      <c r="AS167" s="1">
        <f t="shared" si="104"/>
        <v>4.8357143899043891</v>
      </c>
      <c r="AT167" s="1">
        <f t="shared" si="104"/>
        <v>4.8249711111693285</v>
      </c>
      <c r="AU167" s="1">
        <f t="shared" si="102"/>
        <v>4.4506637122084589</v>
      </c>
    </row>
    <row r="168" spans="1:47" x14ac:dyDescent="0.2">
      <c r="A168" s="5" t="s">
        <v>115</v>
      </c>
      <c r="B168" s="6" t="s">
        <v>97</v>
      </c>
      <c r="C168" s="7">
        <v>25967.38</v>
      </c>
      <c r="D168" s="9"/>
      <c r="E168" s="4">
        <f t="shared" si="86"/>
        <v>-10133.055019592106</v>
      </c>
      <c r="F168" s="4">
        <f t="shared" si="87"/>
        <v>-10133</v>
      </c>
      <c r="G168" s="4">
        <f t="shared" si="105"/>
        <v>-0.15233789999911096</v>
      </c>
      <c r="H168" s="4">
        <f t="shared" si="106"/>
        <v>-0.15233789999911096</v>
      </c>
      <c r="I168" s="4"/>
      <c r="J168" s="4"/>
      <c r="K168" s="4"/>
      <c r="M168" s="4"/>
      <c r="N168" s="4"/>
      <c r="O168" s="4"/>
      <c r="P168" s="4"/>
      <c r="Q168" s="66">
        <f t="shared" si="88"/>
        <v>10948.880000000001</v>
      </c>
      <c r="S168" s="2">
        <f t="shared" si="107"/>
        <v>0.5</v>
      </c>
      <c r="Z168" s="1">
        <f t="shared" si="89"/>
        <v>-10133</v>
      </c>
      <c r="AA168" s="1">
        <f t="shared" si="90"/>
        <v>-5.1155476538525205E-3</v>
      </c>
      <c r="AB168" s="1">
        <f t="shared" si="91"/>
        <v>-0.15699311648973258</v>
      </c>
      <c r="AC168" s="1">
        <f t="shared" si="92"/>
        <v>-0.15233789999911096</v>
      </c>
      <c r="AD168" s="1">
        <f t="shared" si="93"/>
        <v>-0.14722235234525843</v>
      </c>
      <c r="AE168" s="1">
        <f t="shared" si="94"/>
        <v>1.083721051503571E-2</v>
      </c>
      <c r="AF168" s="1">
        <f t="shared" si="95"/>
        <v>-0.15233789999911096</v>
      </c>
      <c r="AG168" s="2"/>
      <c r="AH168" s="1">
        <f t="shared" si="96"/>
        <v>4.6552164906216217E-3</v>
      </c>
      <c r="AI168" s="1">
        <f t="shared" si="97"/>
        <v>0.81131300074585289</v>
      </c>
      <c r="AJ168" s="1">
        <f t="shared" si="98"/>
        <v>-0.25982053576209851</v>
      </c>
      <c r="AK168" s="1">
        <f t="shared" si="99"/>
        <v>0.338461876549983</v>
      </c>
      <c r="AL168" s="1">
        <f t="shared" si="100"/>
        <v>-1.0622255900382553</v>
      </c>
      <c r="AM168" s="1">
        <f t="shared" si="101"/>
        <v>-0.58741280463393641</v>
      </c>
      <c r="AN168" s="1">
        <f t="shared" si="104"/>
        <v>4.8352467314871452</v>
      </c>
      <c r="AO168" s="1">
        <f t="shared" si="104"/>
        <v>4.8352467339829115</v>
      </c>
      <c r="AP168" s="1">
        <f t="shared" si="104"/>
        <v>4.8352466814273658</v>
      </c>
      <c r="AQ168" s="1">
        <f t="shared" si="104"/>
        <v>4.8352477881309248</v>
      </c>
      <c r="AR168" s="1">
        <f t="shared" si="104"/>
        <v>4.8352244813067591</v>
      </c>
      <c r="AS168" s="1">
        <f t="shared" si="104"/>
        <v>4.8357143899043891</v>
      </c>
      <c r="AT168" s="1">
        <f t="shared" si="104"/>
        <v>4.8249711111693285</v>
      </c>
      <c r="AU168" s="1">
        <f t="shared" si="102"/>
        <v>4.4506637122084589</v>
      </c>
    </row>
    <row r="169" spans="1:47" x14ac:dyDescent="0.2">
      <c r="A169" s="5" t="s">
        <v>109</v>
      </c>
      <c r="B169" s="6" t="s">
        <v>97</v>
      </c>
      <c r="C169" s="7">
        <v>25967.381000000001</v>
      </c>
      <c r="D169" s="9"/>
      <c r="E169" s="4">
        <f t="shared" si="86"/>
        <v>-10133.054658423991</v>
      </c>
      <c r="F169" s="4">
        <f t="shared" si="87"/>
        <v>-10133</v>
      </c>
      <c r="G169" s="4">
        <f t="shared" si="105"/>
        <v>-0.15133789999890723</v>
      </c>
      <c r="H169" s="4">
        <f t="shared" si="106"/>
        <v>-0.15133789999890723</v>
      </c>
      <c r="I169" s="4"/>
      <c r="J169" s="4"/>
      <c r="K169" s="4"/>
      <c r="M169" s="4"/>
      <c r="N169" s="4"/>
      <c r="O169" s="4"/>
      <c r="P169" s="4"/>
      <c r="Q169" s="66">
        <f t="shared" si="88"/>
        <v>10948.881000000001</v>
      </c>
      <c r="S169" s="2">
        <f t="shared" si="107"/>
        <v>0.5</v>
      </c>
      <c r="Z169" s="1">
        <f t="shared" si="89"/>
        <v>-10133</v>
      </c>
      <c r="AA169" s="1">
        <f t="shared" si="90"/>
        <v>-5.1155476538525205E-3</v>
      </c>
      <c r="AB169" s="1">
        <f t="shared" si="91"/>
        <v>-0.15599311648952885</v>
      </c>
      <c r="AC169" s="1">
        <f t="shared" si="92"/>
        <v>-0.15133789999890723</v>
      </c>
      <c r="AD169" s="1">
        <f t="shared" si="93"/>
        <v>-0.14622235234505471</v>
      </c>
      <c r="AE169" s="1">
        <f t="shared" si="94"/>
        <v>1.0690488162660662E-2</v>
      </c>
      <c r="AF169" s="1">
        <f t="shared" si="95"/>
        <v>-0.15133789999890723</v>
      </c>
      <c r="AG169" s="2"/>
      <c r="AH169" s="1">
        <f t="shared" si="96"/>
        <v>4.6552164906216217E-3</v>
      </c>
      <c r="AI169" s="1">
        <f t="shared" si="97"/>
        <v>0.81131300074585289</v>
      </c>
      <c r="AJ169" s="1">
        <f t="shared" si="98"/>
        <v>-0.25982053576209851</v>
      </c>
      <c r="AK169" s="1">
        <f t="shared" si="99"/>
        <v>0.338461876549983</v>
      </c>
      <c r="AL169" s="1">
        <f t="shared" si="100"/>
        <v>-1.0622255900382553</v>
      </c>
      <c r="AM169" s="1">
        <f t="shared" si="101"/>
        <v>-0.58741280463393641</v>
      </c>
      <c r="AN169" s="1">
        <f t="shared" si="104"/>
        <v>4.8352467314871452</v>
      </c>
      <c r="AO169" s="1">
        <f t="shared" si="104"/>
        <v>4.8352467339829115</v>
      </c>
      <c r="AP169" s="1">
        <f t="shared" si="104"/>
        <v>4.8352466814273658</v>
      </c>
      <c r="AQ169" s="1">
        <f t="shared" si="104"/>
        <v>4.8352477881309248</v>
      </c>
      <c r="AR169" s="1">
        <f t="shared" si="104"/>
        <v>4.8352244813067591</v>
      </c>
      <c r="AS169" s="1">
        <f t="shared" si="104"/>
        <v>4.8357143899043891</v>
      </c>
      <c r="AT169" s="1">
        <f t="shared" si="104"/>
        <v>4.8249711111693285</v>
      </c>
      <c r="AU169" s="1">
        <f t="shared" si="102"/>
        <v>4.4506637122084589</v>
      </c>
    </row>
    <row r="170" spans="1:47" x14ac:dyDescent="0.2">
      <c r="A170" s="5" t="s">
        <v>119</v>
      </c>
      <c r="B170" s="6" t="s">
        <v>97</v>
      </c>
      <c r="C170" s="7">
        <v>25978.454000000002</v>
      </c>
      <c r="D170" s="9"/>
      <c r="E170" s="4">
        <f t="shared" si="86"/>
        <v>-10129.055443892406</v>
      </c>
      <c r="F170" s="4">
        <f t="shared" si="87"/>
        <v>-10129</v>
      </c>
      <c r="G170" s="4">
        <f t="shared" si="105"/>
        <v>-0.15351269999882788</v>
      </c>
      <c r="H170" s="4">
        <f t="shared" si="106"/>
        <v>-0.15351269999882788</v>
      </c>
      <c r="I170" s="4"/>
      <c r="J170" s="4"/>
      <c r="K170" s="4"/>
      <c r="M170" s="4"/>
      <c r="N170" s="4"/>
      <c r="O170" s="4"/>
      <c r="P170" s="4"/>
      <c r="Q170" s="66">
        <f t="shared" si="88"/>
        <v>10959.954000000002</v>
      </c>
      <c r="S170" s="2">
        <f t="shared" si="107"/>
        <v>0.5</v>
      </c>
      <c r="Z170" s="1">
        <f t="shared" si="89"/>
        <v>-10129</v>
      </c>
      <c r="AA170" s="1">
        <f t="shared" si="90"/>
        <v>-5.1204111734804427E-3</v>
      </c>
      <c r="AB170" s="1">
        <f t="shared" si="91"/>
        <v>-0.15804612952928432</v>
      </c>
      <c r="AC170" s="1">
        <f t="shared" si="92"/>
        <v>-0.15351269999882788</v>
      </c>
      <c r="AD170" s="1">
        <f t="shared" si="93"/>
        <v>-0.14839228882534744</v>
      </c>
      <c r="AE170" s="1">
        <f t="shared" si="94"/>
        <v>1.1010135691412667E-2</v>
      </c>
      <c r="AF170" s="1">
        <f t="shared" si="95"/>
        <v>-0.15351269999882788</v>
      </c>
      <c r="AG170" s="2"/>
      <c r="AH170" s="1">
        <f t="shared" si="96"/>
        <v>4.5334295304564351E-3</v>
      </c>
      <c r="AI170" s="1">
        <f t="shared" si="97"/>
        <v>0.81049788296103409</v>
      </c>
      <c r="AJ170" s="1">
        <f t="shared" si="98"/>
        <v>-0.26214693623627189</v>
      </c>
      <c r="AK170" s="1">
        <f t="shared" si="99"/>
        <v>0.33800617332087368</v>
      </c>
      <c r="AL170" s="1">
        <f t="shared" si="100"/>
        <v>-1.059815668710925</v>
      </c>
      <c r="AM170" s="1">
        <f t="shared" si="101"/>
        <v>-0.58579321328875922</v>
      </c>
      <c r="AN170" s="1">
        <f t="shared" si="104"/>
        <v>4.8379864220762014</v>
      </c>
      <c r="AO170" s="1">
        <f t="shared" si="104"/>
        <v>4.8379864247577613</v>
      </c>
      <c r="AP170" s="1">
        <f t="shared" si="104"/>
        <v>4.8379863695152672</v>
      </c>
      <c r="AQ170" s="1">
        <f t="shared" si="104"/>
        <v>4.8379875075541863</v>
      </c>
      <c r="AR170" s="1">
        <f t="shared" si="104"/>
        <v>4.8379640609843326</v>
      </c>
      <c r="AS170" s="1">
        <f t="shared" si="104"/>
        <v>4.8384462454754376</v>
      </c>
      <c r="AT170" s="1">
        <f t="shared" si="104"/>
        <v>4.8281286908987324</v>
      </c>
      <c r="AU170" s="1">
        <f t="shared" si="102"/>
        <v>4.4535349488731173</v>
      </c>
    </row>
    <row r="171" spans="1:47" x14ac:dyDescent="0.2">
      <c r="A171" s="5" t="s">
        <v>119</v>
      </c>
      <c r="B171" s="6" t="s">
        <v>97</v>
      </c>
      <c r="C171" s="7">
        <v>25981.223999999998</v>
      </c>
      <c r="D171" s="9"/>
      <c r="E171" s="4">
        <f t="shared" si="86"/>
        <v>-10128.055008215311</v>
      </c>
      <c r="F171" s="4">
        <f t="shared" si="87"/>
        <v>-10128</v>
      </c>
      <c r="G171" s="4">
        <f t="shared" si="105"/>
        <v>-0.152306400002999</v>
      </c>
      <c r="H171" s="4">
        <f t="shared" si="106"/>
        <v>-0.152306400002999</v>
      </c>
      <c r="I171" s="4"/>
      <c r="J171" s="4"/>
      <c r="K171" s="4"/>
      <c r="M171" s="4"/>
      <c r="N171" s="4"/>
      <c r="O171" s="4"/>
      <c r="P171" s="4"/>
      <c r="Q171" s="66">
        <f t="shared" si="88"/>
        <v>10962.723999999998</v>
      </c>
      <c r="S171" s="2">
        <f t="shared" si="107"/>
        <v>0.5</v>
      </c>
      <c r="Z171" s="1">
        <f t="shared" si="89"/>
        <v>-10128</v>
      </c>
      <c r="AA171" s="1">
        <f t="shared" si="90"/>
        <v>-5.1216292716682772E-3</v>
      </c>
      <c r="AB171" s="1">
        <f t="shared" si="91"/>
        <v>-0.15680939655695217</v>
      </c>
      <c r="AC171" s="1">
        <f t="shared" si="92"/>
        <v>-0.152306400002999</v>
      </c>
      <c r="AD171" s="1">
        <f t="shared" si="93"/>
        <v>-0.14718477073133071</v>
      </c>
      <c r="AE171" s="1">
        <f t="shared" si="94"/>
        <v>1.0831678367617193E-2</v>
      </c>
      <c r="AF171" s="1">
        <f t="shared" si="95"/>
        <v>-0.152306400002999</v>
      </c>
      <c r="AG171" s="2"/>
      <c r="AH171" s="1">
        <f t="shared" si="96"/>
        <v>4.5029965539531806E-3</v>
      </c>
      <c r="AI171" s="1">
        <f t="shared" si="97"/>
        <v>0.81029453080463132</v>
      </c>
      <c r="AJ171" s="1">
        <f t="shared" si="98"/>
        <v>-0.26272756937287511</v>
      </c>
      <c r="AK171" s="1">
        <f t="shared" si="99"/>
        <v>0.33789208413728111</v>
      </c>
      <c r="AL171" s="1">
        <f t="shared" si="100"/>
        <v>-1.0592139445667266</v>
      </c>
      <c r="AM171" s="1">
        <f t="shared" si="101"/>
        <v>-0.58538918048256572</v>
      </c>
      <c r="AN171" s="1">
        <f t="shared" ref="AN171:AT180" si="108">$AU171+$AB$7*SIN(AO171)</f>
        <v>4.8386709147840055</v>
      </c>
      <c r="AO171" s="1">
        <f t="shared" si="108"/>
        <v>4.8386709175122675</v>
      </c>
      <c r="AP171" s="1">
        <f t="shared" si="108"/>
        <v>4.8386708616107041</v>
      </c>
      <c r="AQ171" s="1">
        <f t="shared" si="108"/>
        <v>4.8386720070177462</v>
      </c>
      <c r="AR171" s="1">
        <f t="shared" si="108"/>
        <v>4.8386485358915285</v>
      </c>
      <c r="AS171" s="1">
        <f t="shared" si="108"/>
        <v>4.8391286314104294</v>
      </c>
      <c r="AT171" s="1">
        <f t="shared" si="108"/>
        <v>4.8289176033995034</v>
      </c>
      <c r="AU171" s="1">
        <f t="shared" si="102"/>
        <v>4.4542527580392814</v>
      </c>
    </row>
    <row r="172" spans="1:47" x14ac:dyDescent="0.2">
      <c r="A172" s="5" t="s">
        <v>119</v>
      </c>
      <c r="B172" s="6" t="s">
        <v>97</v>
      </c>
      <c r="C172" s="7">
        <v>26003.370999999999</v>
      </c>
      <c r="D172" s="9"/>
      <c r="E172" s="4">
        <f t="shared" si="86"/>
        <v>-10120.056217984027</v>
      </c>
      <c r="F172" s="4">
        <f t="shared" si="87"/>
        <v>-10120</v>
      </c>
      <c r="G172" s="4">
        <f t="shared" si="105"/>
        <v>-0.15565600000263657</v>
      </c>
      <c r="H172" s="4">
        <f t="shared" si="106"/>
        <v>-0.15565600000263657</v>
      </c>
      <c r="I172" s="4"/>
      <c r="J172" s="4"/>
      <c r="K172" s="4"/>
      <c r="M172" s="4"/>
      <c r="N172" s="4"/>
      <c r="O172" s="4"/>
      <c r="P172" s="4"/>
      <c r="Q172" s="66">
        <f t="shared" si="88"/>
        <v>10984.870999999999</v>
      </c>
      <c r="S172" s="2">
        <f t="shared" si="107"/>
        <v>0.5</v>
      </c>
      <c r="Z172" s="1">
        <f t="shared" si="89"/>
        <v>-10120</v>
      </c>
      <c r="AA172" s="1">
        <f t="shared" si="90"/>
        <v>-5.1314045301840356E-3</v>
      </c>
      <c r="AB172" s="1">
        <f t="shared" si="91"/>
        <v>-0.15991573240974008</v>
      </c>
      <c r="AC172" s="1">
        <f t="shared" si="92"/>
        <v>-0.15565600000263657</v>
      </c>
      <c r="AD172" s="1">
        <f t="shared" si="93"/>
        <v>-0.15052459547245253</v>
      </c>
      <c r="AE172" s="1">
        <f t="shared" si="94"/>
        <v>1.1328826921072739E-2</v>
      </c>
      <c r="AF172" s="1">
        <f t="shared" si="95"/>
        <v>-0.15565600000263657</v>
      </c>
      <c r="AG172" s="2"/>
      <c r="AH172" s="1">
        <f t="shared" si="96"/>
        <v>4.2597324071035119E-3</v>
      </c>
      <c r="AI172" s="1">
        <f t="shared" si="97"/>
        <v>0.80867384454353763</v>
      </c>
      <c r="AJ172" s="1">
        <f t="shared" si="98"/>
        <v>-0.26735874901356332</v>
      </c>
      <c r="AK172" s="1">
        <f t="shared" si="99"/>
        <v>0.33697704343696772</v>
      </c>
      <c r="AL172" s="1">
        <f t="shared" si="100"/>
        <v>-1.0544109892104272</v>
      </c>
      <c r="AM172" s="1">
        <f t="shared" si="101"/>
        <v>-0.58216928358881193</v>
      </c>
      <c r="AN172" s="1">
        <f t="shared" si="108"/>
        <v>4.8441406877925077</v>
      </c>
      <c r="AO172" s="1">
        <f t="shared" si="108"/>
        <v>4.8441406908938847</v>
      </c>
      <c r="AP172" s="1">
        <f t="shared" si="108"/>
        <v>4.8441406299711112</v>
      </c>
      <c r="AQ172" s="1">
        <f t="shared" si="108"/>
        <v>4.8441418267193974</v>
      </c>
      <c r="AR172" s="1">
        <f t="shared" si="108"/>
        <v>4.8441183161837085</v>
      </c>
      <c r="AS172" s="1">
        <f t="shared" si="108"/>
        <v>4.8445794274424907</v>
      </c>
      <c r="AT172" s="1">
        <f t="shared" si="108"/>
        <v>4.8352219506912411</v>
      </c>
      <c r="AU172" s="1">
        <f t="shared" si="102"/>
        <v>4.4599952313685982</v>
      </c>
    </row>
    <row r="173" spans="1:47" x14ac:dyDescent="0.2">
      <c r="A173" s="5" t="s">
        <v>119</v>
      </c>
      <c r="B173" s="6" t="s">
        <v>97</v>
      </c>
      <c r="C173" s="7">
        <v>26017.218000000001</v>
      </c>
      <c r="D173" s="9"/>
      <c r="E173" s="4">
        <f t="shared" si="86"/>
        <v>-10115.055123102888</v>
      </c>
      <c r="F173" s="4">
        <f t="shared" si="87"/>
        <v>-10115</v>
      </c>
      <c r="G173" s="4">
        <f t="shared" si="105"/>
        <v>-0.15262450000227545</v>
      </c>
      <c r="H173" s="4">
        <f t="shared" si="106"/>
        <v>-0.15262450000227545</v>
      </c>
      <c r="I173" s="4"/>
      <c r="J173" s="4"/>
      <c r="K173" s="4"/>
      <c r="M173" s="4"/>
      <c r="N173" s="4"/>
      <c r="O173" s="4"/>
      <c r="P173" s="4"/>
      <c r="Q173" s="66">
        <f t="shared" si="88"/>
        <v>10998.718000000001</v>
      </c>
      <c r="S173" s="2">
        <f t="shared" si="107"/>
        <v>0.5</v>
      </c>
      <c r="Z173" s="1">
        <f t="shared" si="89"/>
        <v>-10115</v>
      </c>
      <c r="AA173" s="1">
        <f t="shared" si="90"/>
        <v>-5.1375401594999396E-3</v>
      </c>
      <c r="AB173" s="1">
        <f t="shared" si="91"/>
        <v>-0.15673237398849857</v>
      </c>
      <c r="AC173" s="1">
        <f t="shared" si="92"/>
        <v>-0.15262450000227545</v>
      </c>
      <c r="AD173" s="1">
        <f t="shared" si="93"/>
        <v>-0.14748695984277552</v>
      </c>
      <c r="AE173" s="1">
        <f t="shared" si="94"/>
        <v>1.0876201661832239E-2</v>
      </c>
      <c r="AF173" s="1">
        <f t="shared" si="95"/>
        <v>-0.15262450000227545</v>
      </c>
      <c r="AG173" s="2"/>
      <c r="AH173" s="1">
        <f t="shared" si="96"/>
        <v>4.1078739862231125E-3</v>
      </c>
      <c r="AI173" s="1">
        <f t="shared" si="97"/>
        <v>0.80766642924204857</v>
      </c>
      <c r="AJ173" s="1">
        <f t="shared" si="98"/>
        <v>-0.27024073881212329</v>
      </c>
      <c r="AK173" s="1">
        <f t="shared" si="99"/>
        <v>0.33640306646159829</v>
      </c>
      <c r="AL173" s="1">
        <f t="shared" si="100"/>
        <v>-1.0514188766276928</v>
      </c>
      <c r="AM173" s="1">
        <f t="shared" si="101"/>
        <v>-0.58016792389841587</v>
      </c>
      <c r="AN173" s="1">
        <f t="shared" si="108"/>
        <v>4.8475537487680747</v>
      </c>
      <c r="AO173" s="1">
        <f t="shared" si="108"/>
        <v>4.8475537520975394</v>
      </c>
      <c r="AP173" s="1">
        <f t="shared" si="108"/>
        <v>4.8475536883360855</v>
      </c>
      <c r="AQ173" s="1">
        <f t="shared" si="108"/>
        <v>4.8475549094049022</v>
      </c>
      <c r="AR173" s="1">
        <f t="shared" si="108"/>
        <v>4.8475315233233198</v>
      </c>
      <c r="AS173" s="1">
        <f t="shared" si="108"/>
        <v>4.8479787199828754</v>
      </c>
      <c r="AT173" s="1">
        <f t="shared" si="108"/>
        <v>4.8391558855190464</v>
      </c>
      <c r="AU173" s="1">
        <f t="shared" si="102"/>
        <v>4.4635842771994207</v>
      </c>
    </row>
    <row r="174" spans="1:47" x14ac:dyDescent="0.2">
      <c r="A174" s="5" t="s">
        <v>114</v>
      </c>
      <c r="B174" s="6" t="s">
        <v>97</v>
      </c>
      <c r="C174" s="7">
        <v>26017.218000000001</v>
      </c>
      <c r="D174" s="9"/>
      <c r="E174" s="4">
        <f t="shared" si="86"/>
        <v>-10115.055123102888</v>
      </c>
      <c r="F174" s="4">
        <f t="shared" si="87"/>
        <v>-10115</v>
      </c>
      <c r="G174" s="4">
        <f t="shared" si="105"/>
        <v>-0.15262450000227545</v>
      </c>
      <c r="H174" s="4">
        <f t="shared" si="106"/>
        <v>-0.15262450000227545</v>
      </c>
      <c r="I174" s="4"/>
      <c r="J174" s="4"/>
      <c r="K174" s="4"/>
      <c r="M174" s="4"/>
      <c r="N174" s="4"/>
      <c r="O174" s="4"/>
      <c r="P174" s="4"/>
      <c r="Q174" s="66">
        <f t="shared" si="88"/>
        <v>10998.718000000001</v>
      </c>
      <c r="S174" s="2">
        <f t="shared" si="107"/>
        <v>0.5</v>
      </c>
      <c r="Z174" s="1">
        <f t="shared" si="89"/>
        <v>-10115</v>
      </c>
      <c r="AA174" s="1">
        <f t="shared" si="90"/>
        <v>-5.1375401594999396E-3</v>
      </c>
      <c r="AB174" s="1">
        <f t="shared" si="91"/>
        <v>-0.15673237398849857</v>
      </c>
      <c r="AC174" s="1">
        <f t="shared" si="92"/>
        <v>-0.15262450000227545</v>
      </c>
      <c r="AD174" s="1">
        <f t="shared" si="93"/>
        <v>-0.14748695984277552</v>
      </c>
      <c r="AE174" s="1">
        <f t="shared" si="94"/>
        <v>1.0876201661832239E-2</v>
      </c>
      <c r="AF174" s="1">
        <f t="shared" si="95"/>
        <v>-0.15262450000227545</v>
      </c>
      <c r="AG174" s="2"/>
      <c r="AH174" s="1">
        <f t="shared" si="96"/>
        <v>4.1078739862231125E-3</v>
      </c>
      <c r="AI174" s="1">
        <f t="shared" si="97"/>
        <v>0.80766642924204857</v>
      </c>
      <c r="AJ174" s="1">
        <f t="shared" si="98"/>
        <v>-0.27024073881212329</v>
      </c>
      <c r="AK174" s="1">
        <f t="shared" si="99"/>
        <v>0.33640306646159829</v>
      </c>
      <c r="AL174" s="1">
        <f t="shared" si="100"/>
        <v>-1.0514188766276928</v>
      </c>
      <c r="AM174" s="1">
        <f t="shared" si="101"/>
        <v>-0.58016792389841587</v>
      </c>
      <c r="AN174" s="1">
        <f t="shared" si="108"/>
        <v>4.8475537487680747</v>
      </c>
      <c r="AO174" s="1">
        <f t="shared" si="108"/>
        <v>4.8475537520975394</v>
      </c>
      <c r="AP174" s="1">
        <f t="shared" si="108"/>
        <v>4.8475536883360855</v>
      </c>
      <c r="AQ174" s="1">
        <f t="shared" si="108"/>
        <v>4.8475549094049022</v>
      </c>
      <c r="AR174" s="1">
        <f t="shared" si="108"/>
        <v>4.8475315233233198</v>
      </c>
      <c r="AS174" s="1">
        <f t="shared" si="108"/>
        <v>4.8479787199828754</v>
      </c>
      <c r="AT174" s="1">
        <f t="shared" si="108"/>
        <v>4.8391558855190464</v>
      </c>
      <c r="AU174" s="1">
        <f t="shared" si="102"/>
        <v>4.4635842771994207</v>
      </c>
    </row>
    <row r="175" spans="1:47" x14ac:dyDescent="0.2">
      <c r="A175" s="5" t="s">
        <v>119</v>
      </c>
      <c r="B175" s="6" t="s">
        <v>97</v>
      </c>
      <c r="C175" s="7">
        <v>26028.292000000001</v>
      </c>
      <c r="D175" s="9"/>
      <c r="E175" s="4">
        <f t="shared" si="86"/>
        <v>-10111.055547403188</v>
      </c>
      <c r="F175" s="4">
        <f t="shared" si="87"/>
        <v>-10111</v>
      </c>
      <c r="G175" s="4">
        <f t="shared" si="105"/>
        <v>-0.15379930000199238</v>
      </c>
      <c r="H175" s="4">
        <f t="shared" si="106"/>
        <v>-0.15379930000199238</v>
      </c>
      <c r="I175" s="4"/>
      <c r="J175" s="4"/>
      <c r="K175" s="4"/>
      <c r="M175" s="4"/>
      <c r="N175" s="4"/>
      <c r="O175" s="4"/>
      <c r="P175" s="4"/>
      <c r="Q175" s="66">
        <f t="shared" si="88"/>
        <v>11009.792000000001</v>
      </c>
      <c r="S175" s="2">
        <f t="shared" si="107"/>
        <v>0.5</v>
      </c>
      <c r="Z175" s="1">
        <f t="shared" si="89"/>
        <v>-10111</v>
      </c>
      <c r="AA175" s="1">
        <f t="shared" si="90"/>
        <v>-5.1424621687822256E-3</v>
      </c>
      <c r="AB175" s="1">
        <f t="shared" si="91"/>
        <v>-0.15778578881477673</v>
      </c>
      <c r="AC175" s="1">
        <f t="shared" si="92"/>
        <v>-0.15379930000199238</v>
      </c>
      <c r="AD175" s="1">
        <f t="shared" si="93"/>
        <v>-0.14865683783321015</v>
      </c>
      <c r="AE175" s="1">
        <f t="shared" si="94"/>
        <v>1.1049427717284671E-2</v>
      </c>
      <c r="AF175" s="1">
        <f t="shared" si="95"/>
        <v>-0.15379930000199238</v>
      </c>
      <c r="AG175" s="2"/>
      <c r="AH175" s="1">
        <f t="shared" si="96"/>
        <v>3.9864888127843492E-3</v>
      </c>
      <c r="AI175" s="1">
        <f t="shared" si="97"/>
        <v>0.80686353640431474</v>
      </c>
      <c r="AJ175" s="1">
        <f t="shared" si="98"/>
        <v>-0.27253943452525714</v>
      </c>
      <c r="AK175" s="1">
        <f t="shared" si="99"/>
        <v>0.33594275106783145</v>
      </c>
      <c r="AL175" s="1">
        <f t="shared" si="100"/>
        <v>-1.0490305448045436</v>
      </c>
      <c r="AM175" s="1">
        <f t="shared" si="101"/>
        <v>-0.57857291221952001</v>
      </c>
      <c r="AN175" s="1">
        <f t="shared" si="108"/>
        <v>4.8502811398640695</v>
      </c>
      <c r="AO175" s="1">
        <f t="shared" si="108"/>
        <v>4.8502811433696076</v>
      </c>
      <c r="AP175" s="1">
        <f t="shared" si="108"/>
        <v>4.8502810775558967</v>
      </c>
      <c r="AQ175" s="1">
        <f t="shared" si="108"/>
        <v>4.8502823131511512</v>
      </c>
      <c r="AR175" s="1">
        <f t="shared" si="108"/>
        <v>4.850259114087855</v>
      </c>
      <c r="AS175" s="1">
        <f t="shared" si="108"/>
        <v>4.8506940455683258</v>
      </c>
      <c r="AT175" s="1">
        <f t="shared" si="108"/>
        <v>4.8422995503573061</v>
      </c>
      <c r="AU175" s="1">
        <f t="shared" si="102"/>
        <v>4.4664555138640791</v>
      </c>
    </row>
    <row r="176" spans="1:47" x14ac:dyDescent="0.2">
      <c r="A176" s="5" t="s">
        <v>119</v>
      </c>
      <c r="B176" s="6" t="s">
        <v>97</v>
      </c>
      <c r="C176" s="7">
        <v>26039.366999999998</v>
      </c>
      <c r="D176" s="9"/>
      <c r="E176" s="4">
        <f t="shared" si="86"/>
        <v>-10107.055610535377</v>
      </c>
      <c r="F176" s="4">
        <f t="shared" si="87"/>
        <v>-10107</v>
      </c>
      <c r="G176" s="4">
        <f t="shared" si="105"/>
        <v>-0.15397410000514355</v>
      </c>
      <c r="H176" s="4">
        <f t="shared" si="106"/>
        <v>-0.15397410000514355</v>
      </c>
      <c r="I176" s="4"/>
      <c r="J176" s="4"/>
      <c r="K176" s="4"/>
      <c r="M176" s="4"/>
      <c r="N176" s="4"/>
      <c r="O176" s="4"/>
      <c r="P176" s="4"/>
      <c r="Q176" s="66">
        <f t="shared" si="88"/>
        <v>11020.866999999998</v>
      </c>
      <c r="S176" s="2">
        <f t="shared" si="107"/>
        <v>0.5</v>
      </c>
      <c r="Z176" s="1">
        <f t="shared" si="89"/>
        <v>-10107</v>
      </c>
      <c r="AA176" s="1">
        <f t="shared" si="90"/>
        <v>-5.1473955467011764E-3</v>
      </c>
      <c r="AB176" s="1">
        <f t="shared" si="91"/>
        <v>-0.15783929455949269</v>
      </c>
      <c r="AC176" s="1">
        <f t="shared" si="92"/>
        <v>-0.15397410000514355</v>
      </c>
      <c r="AD176" s="1">
        <f t="shared" si="93"/>
        <v>-0.14882670445844237</v>
      </c>
      <c r="AE176" s="1">
        <f t="shared" si="94"/>
        <v>1.1074693979980276E-2</v>
      </c>
      <c r="AF176" s="1">
        <f t="shared" si="95"/>
        <v>-0.15397410000514355</v>
      </c>
      <c r="AG176" s="2"/>
      <c r="AH176" s="1">
        <f t="shared" si="96"/>
        <v>3.8651945543491458E-3</v>
      </c>
      <c r="AI176" s="1">
        <f t="shared" si="97"/>
        <v>0.80606333557951326</v>
      </c>
      <c r="AJ176" s="1">
        <f t="shared" si="98"/>
        <v>-0.27483201771507065</v>
      </c>
      <c r="AK176" s="1">
        <f t="shared" si="99"/>
        <v>0.33548143876930947</v>
      </c>
      <c r="AL176" s="1">
        <f t="shared" si="100"/>
        <v>-1.0466469534533493</v>
      </c>
      <c r="AM176" s="1">
        <f t="shared" si="101"/>
        <v>-0.57698326235167829</v>
      </c>
      <c r="AN176" s="1">
        <f t="shared" si="108"/>
        <v>4.8530058228899211</v>
      </c>
      <c r="AO176" s="1">
        <f t="shared" si="108"/>
        <v>4.8530058265630558</v>
      </c>
      <c r="AP176" s="1">
        <f t="shared" si="108"/>
        <v>4.8530057589305047</v>
      </c>
      <c r="AQ176" s="1">
        <f t="shared" si="108"/>
        <v>4.8530070042273046</v>
      </c>
      <c r="AR176" s="1">
        <f t="shared" si="108"/>
        <v>4.8529840732141558</v>
      </c>
      <c r="AS176" s="1">
        <f t="shared" si="108"/>
        <v>4.8534057331507858</v>
      </c>
      <c r="AT176" s="1">
        <f t="shared" si="108"/>
        <v>4.8454401167394634</v>
      </c>
      <c r="AU176" s="1">
        <f t="shared" si="102"/>
        <v>4.4693267505287366</v>
      </c>
    </row>
    <row r="177" spans="1:47" x14ac:dyDescent="0.2">
      <c r="A177" s="5" t="s">
        <v>119</v>
      </c>
      <c r="B177" s="6" t="s">
        <v>97</v>
      </c>
      <c r="C177" s="7">
        <v>26042.15</v>
      </c>
      <c r="D177" s="9"/>
      <c r="E177" s="4">
        <f t="shared" si="86"/>
        <v>-10106.050479672791</v>
      </c>
      <c r="F177" s="4">
        <f t="shared" si="87"/>
        <v>-10106</v>
      </c>
      <c r="G177" s="4">
        <f t="shared" si="105"/>
        <v>-0.13976779999939026</v>
      </c>
      <c r="H177" s="4">
        <f t="shared" si="106"/>
        <v>-0.13976779999939026</v>
      </c>
      <c r="I177" s="4"/>
      <c r="J177" s="4"/>
      <c r="K177" s="4"/>
      <c r="M177" s="4"/>
      <c r="N177" s="4"/>
      <c r="O177" s="4"/>
      <c r="P177" s="4"/>
      <c r="Q177" s="66">
        <f t="shared" si="88"/>
        <v>11023.650000000001</v>
      </c>
      <c r="S177" s="2">
        <f t="shared" si="107"/>
        <v>0.5</v>
      </c>
      <c r="Z177" s="1">
        <f t="shared" si="89"/>
        <v>-10106</v>
      </c>
      <c r="AA177" s="1">
        <f t="shared" si="90"/>
        <v>-5.148630599114596E-3</v>
      </c>
      <c r="AB177" s="1">
        <f t="shared" si="91"/>
        <v>-0.14360268526301564</v>
      </c>
      <c r="AC177" s="1">
        <f t="shared" si="92"/>
        <v>-0.13976779999939026</v>
      </c>
      <c r="AD177" s="1">
        <f t="shared" si="93"/>
        <v>-0.13461916940027566</v>
      </c>
      <c r="AE177" s="1">
        <f t="shared" si="94"/>
        <v>9.0611603850100572E-3</v>
      </c>
      <c r="AF177" s="1">
        <f t="shared" si="95"/>
        <v>-0.13976779999939026</v>
      </c>
      <c r="AG177" s="2"/>
      <c r="AH177" s="1">
        <f t="shared" si="96"/>
        <v>3.8348852636253925E-3</v>
      </c>
      <c r="AI177" s="1">
        <f t="shared" si="97"/>
        <v>0.8058637049557853</v>
      </c>
      <c r="AJ177" s="1">
        <f t="shared" si="98"/>
        <v>-0.27540421030893997</v>
      </c>
      <c r="AK177" s="1">
        <f t="shared" si="99"/>
        <v>0.33536595610135511</v>
      </c>
      <c r="AL177" s="1">
        <f t="shared" si="100"/>
        <v>-1.0460517939003373</v>
      </c>
      <c r="AM177" s="1">
        <f t="shared" si="101"/>
        <v>-0.57658668346581676</v>
      </c>
      <c r="AN177" s="1">
        <f t="shared" si="108"/>
        <v>4.8536865715751762</v>
      </c>
      <c r="AO177" s="1">
        <f t="shared" si="108"/>
        <v>4.8536865752885561</v>
      </c>
      <c r="AP177" s="1">
        <f t="shared" si="108"/>
        <v>4.8536865072422213</v>
      </c>
      <c r="AQ177" s="1">
        <f t="shared" si="108"/>
        <v>4.8536877541615029</v>
      </c>
      <c r="AR177" s="1">
        <f t="shared" si="108"/>
        <v>4.8536649031765036</v>
      </c>
      <c r="AS177" s="1">
        <f t="shared" si="108"/>
        <v>4.8540830881201709</v>
      </c>
      <c r="AT177" s="1">
        <f t="shared" si="108"/>
        <v>4.8462247739404782</v>
      </c>
      <c r="AU177" s="1">
        <f t="shared" si="102"/>
        <v>4.4700445596949017</v>
      </c>
    </row>
    <row r="178" spans="1:47" x14ac:dyDescent="0.2">
      <c r="A178" s="5" t="s">
        <v>119</v>
      </c>
      <c r="B178" s="6" t="s">
        <v>97</v>
      </c>
      <c r="C178" s="7">
        <v>26053.205000000002</v>
      </c>
      <c r="D178" s="9"/>
      <c r="E178" s="4">
        <f t="shared" si="86"/>
        <v>-10102.057766167267</v>
      </c>
      <c r="F178" s="4">
        <f t="shared" si="87"/>
        <v>-10102</v>
      </c>
      <c r="G178" s="4">
        <f t="shared" si="105"/>
        <v>-0.15994259999934002</v>
      </c>
      <c r="H178" s="4">
        <f t="shared" si="106"/>
        <v>-0.15994259999934002</v>
      </c>
      <c r="I178" s="4"/>
      <c r="J178" s="4"/>
      <c r="K178" s="4"/>
      <c r="M178" s="4"/>
      <c r="N178" s="4"/>
      <c r="O178" s="4"/>
      <c r="P178" s="4"/>
      <c r="Q178" s="66">
        <f t="shared" si="88"/>
        <v>11034.705000000002</v>
      </c>
      <c r="S178" s="2">
        <f t="shared" si="107"/>
        <v>0.5</v>
      </c>
      <c r="Z178" s="1">
        <f t="shared" si="89"/>
        <v>-10102</v>
      </c>
      <c r="AA178" s="1">
        <f t="shared" si="90"/>
        <v>-5.1535773684680932E-3</v>
      </c>
      <c r="AB178" s="1">
        <f t="shared" si="91"/>
        <v>-0.16365630546764601</v>
      </c>
      <c r="AC178" s="1">
        <f t="shared" si="92"/>
        <v>-0.15994259999934002</v>
      </c>
      <c r="AD178" s="1">
        <f t="shared" si="93"/>
        <v>-0.15478902263087194</v>
      </c>
      <c r="AE178" s="1">
        <f t="shared" si="94"/>
        <v>1.1979820763510292E-2</v>
      </c>
      <c r="AF178" s="1">
        <f t="shared" si="95"/>
        <v>-0.15994259999934002</v>
      </c>
      <c r="AG178" s="2"/>
      <c r="AH178" s="1">
        <f t="shared" si="96"/>
        <v>3.7137054683059776E-3</v>
      </c>
      <c r="AI178" s="1">
        <f t="shared" si="97"/>
        <v>0.80506685662177713</v>
      </c>
      <c r="AJ178" s="1">
        <f t="shared" si="98"/>
        <v>-0.27768917538112492</v>
      </c>
      <c r="AK178" s="1">
        <f t="shared" si="99"/>
        <v>0.33490341171441596</v>
      </c>
      <c r="AL178" s="1">
        <f t="shared" si="100"/>
        <v>-1.0436740992096365</v>
      </c>
      <c r="AM178" s="1">
        <f t="shared" si="101"/>
        <v>-0.57500368555823111</v>
      </c>
      <c r="AN178" s="1">
        <f t="shared" si="108"/>
        <v>4.8564078822789201</v>
      </c>
      <c r="AO178" s="1">
        <f t="shared" si="108"/>
        <v>4.8564078861452327</v>
      </c>
      <c r="AP178" s="1">
        <f t="shared" si="108"/>
        <v>4.8564078166261657</v>
      </c>
      <c r="AQ178" s="1">
        <f t="shared" si="108"/>
        <v>4.8564090666235655</v>
      </c>
      <c r="AR178" s="1">
        <f t="shared" si="108"/>
        <v>4.8563865892237867</v>
      </c>
      <c r="AS178" s="1">
        <f t="shared" si="108"/>
        <v>4.8567902463497417</v>
      </c>
      <c r="AT178" s="1">
        <f t="shared" si="108"/>
        <v>4.849361464133132</v>
      </c>
      <c r="AU178" s="1">
        <f t="shared" si="102"/>
        <v>4.47291579635956</v>
      </c>
    </row>
    <row r="179" spans="1:47" x14ac:dyDescent="0.2">
      <c r="A179" s="5" t="s">
        <v>114</v>
      </c>
      <c r="B179" s="6" t="s">
        <v>97</v>
      </c>
      <c r="C179" s="7">
        <v>26064.287</v>
      </c>
      <c r="D179" s="9"/>
      <c r="E179" s="4">
        <f t="shared" si="86"/>
        <v>-10098.055301122651</v>
      </c>
      <c r="F179" s="4">
        <f t="shared" si="87"/>
        <v>-10098</v>
      </c>
      <c r="G179" s="4">
        <f t="shared" si="105"/>
        <v>-0.15311740000106511</v>
      </c>
      <c r="H179" s="4">
        <f t="shared" si="106"/>
        <v>-0.15311740000106511</v>
      </c>
      <c r="I179" s="4"/>
      <c r="J179" s="4"/>
      <c r="K179" s="4"/>
      <c r="M179" s="4"/>
      <c r="N179" s="4"/>
      <c r="O179" s="4"/>
      <c r="P179" s="4"/>
      <c r="Q179" s="66">
        <f t="shared" si="88"/>
        <v>11045.787</v>
      </c>
      <c r="S179" s="2">
        <f t="shared" si="107"/>
        <v>0.5</v>
      </c>
      <c r="Z179" s="1">
        <f t="shared" si="89"/>
        <v>-10098</v>
      </c>
      <c r="AA179" s="1">
        <f t="shared" si="90"/>
        <v>-5.1585342006711596E-3</v>
      </c>
      <c r="AB179" s="1">
        <f t="shared" si="91"/>
        <v>-0.1567100178948421</v>
      </c>
      <c r="AC179" s="1">
        <f t="shared" si="92"/>
        <v>-0.15311740000106511</v>
      </c>
      <c r="AD179" s="1">
        <f t="shared" si="93"/>
        <v>-0.14795886580039394</v>
      </c>
      <c r="AE179" s="1">
        <f t="shared" si="94"/>
        <v>1.0945912984469492E-2</v>
      </c>
      <c r="AF179" s="1">
        <f t="shared" si="95"/>
        <v>-0.15311740000106511</v>
      </c>
      <c r="AG179" s="2"/>
      <c r="AH179" s="1">
        <f t="shared" si="96"/>
        <v>3.5926178937769962E-3</v>
      </c>
      <c r="AI179" s="1">
        <f t="shared" si="97"/>
        <v>0.80427268028964727</v>
      </c>
      <c r="AJ179" s="1">
        <f t="shared" si="98"/>
        <v>-0.27996806398253943</v>
      </c>
      <c r="AK179" s="1">
        <f t="shared" si="99"/>
        <v>0.33443989278235309</v>
      </c>
      <c r="AL179" s="1">
        <f t="shared" si="100"/>
        <v>-1.0413010988251747</v>
      </c>
      <c r="AM179" s="1">
        <f t="shared" si="101"/>
        <v>-0.57342596935494627</v>
      </c>
      <c r="AN179" s="1">
        <f t="shared" si="108"/>
        <v>4.8591265053008428</v>
      </c>
      <c r="AO179" s="1">
        <f t="shared" si="108"/>
        <v>4.8591265093047493</v>
      </c>
      <c r="AP179" s="1">
        <f t="shared" si="108"/>
        <v>4.8591264386361397</v>
      </c>
      <c r="AQ179" s="1">
        <f t="shared" si="108"/>
        <v>4.8591276859259231</v>
      </c>
      <c r="AR179" s="1">
        <f t="shared" si="108"/>
        <v>4.8591056699118269</v>
      </c>
      <c r="AS179" s="1">
        <f t="shared" si="108"/>
        <v>4.8594937956494304</v>
      </c>
      <c r="AT179" s="1">
        <f t="shared" si="108"/>
        <v>4.8524950509098375</v>
      </c>
      <c r="AU179" s="1">
        <f t="shared" si="102"/>
        <v>4.4757870330242175</v>
      </c>
    </row>
    <row r="180" spans="1:47" x14ac:dyDescent="0.2">
      <c r="A180" s="5" t="s">
        <v>119</v>
      </c>
      <c r="B180" s="6" t="s">
        <v>97</v>
      </c>
      <c r="C180" s="7">
        <v>26078.138999999999</v>
      </c>
      <c r="D180" s="9"/>
      <c r="E180" s="4">
        <f t="shared" si="86"/>
        <v>-10093.05240040094</v>
      </c>
      <c r="F180" s="4">
        <f t="shared" si="87"/>
        <v>-10093</v>
      </c>
      <c r="G180" s="4">
        <f t="shared" si="105"/>
        <v>-0.14508590000332333</v>
      </c>
      <c r="H180" s="4">
        <f t="shared" si="106"/>
        <v>-0.14508590000332333</v>
      </c>
      <c r="I180" s="4"/>
      <c r="J180" s="4"/>
      <c r="K180" s="4"/>
      <c r="M180" s="4"/>
      <c r="N180" s="4"/>
      <c r="O180" s="4"/>
      <c r="P180" s="4"/>
      <c r="Q180" s="66">
        <f t="shared" si="88"/>
        <v>11059.638999999999</v>
      </c>
      <c r="S180" s="2">
        <f t="shared" si="107"/>
        <v>0.5</v>
      </c>
      <c r="Z180" s="1">
        <f t="shared" si="89"/>
        <v>-10093</v>
      </c>
      <c r="AA180" s="1">
        <f t="shared" si="90"/>
        <v>-5.164743518567402E-3</v>
      </c>
      <c r="AB180" s="1">
        <f t="shared" si="91"/>
        <v>-0.14852728898766568</v>
      </c>
      <c r="AC180" s="1">
        <f t="shared" si="92"/>
        <v>-0.14508590000332333</v>
      </c>
      <c r="AD180" s="1">
        <f t="shared" si="93"/>
        <v>-0.13992115648475592</v>
      </c>
      <c r="AE180" s="1">
        <f t="shared" si="94"/>
        <v>9.7889650160157774E-3</v>
      </c>
      <c r="AF180" s="1">
        <f t="shared" si="95"/>
        <v>-0.14508590000332333</v>
      </c>
      <c r="AG180" s="2"/>
      <c r="AH180" s="1">
        <f t="shared" si="96"/>
        <v>3.4413889843423564E-3</v>
      </c>
      <c r="AI180" s="1">
        <f t="shared" si="97"/>
        <v>0.80328370389060177</v>
      </c>
      <c r="AJ180" s="1">
        <f t="shared" si="98"/>
        <v>-0.28280815409373133</v>
      </c>
      <c r="AK180" s="1">
        <f t="shared" si="99"/>
        <v>0.33385913857534283</v>
      </c>
      <c r="AL180" s="1">
        <f t="shared" si="100"/>
        <v>-1.0383414187097997</v>
      </c>
      <c r="AM180" s="1">
        <f t="shared" si="101"/>
        <v>-0.57146119805129736</v>
      </c>
      <c r="AN180" s="1">
        <f t="shared" si="108"/>
        <v>4.8625210182532639</v>
      </c>
      <c r="AO180" s="1">
        <f t="shared" si="108"/>
        <v>4.8625210224021718</v>
      </c>
      <c r="AP180" s="1">
        <f t="shared" si="108"/>
        <v>4.8625209508179577</v>
      </c>
      <c r="AQ180" s="1">
        <f t="shared" si="108"/>
        <v>4.8625221859090715</v>
      </c>
      <c r="AR180" s="1">
        <f t="shared" si="108"/>
        <v>4.8625008746284015</v>
      </c>
      <c r="AS180" s="1">
        <f t="shared" si="108"/>
        <v>4.8628681769672166</v>
      </c>
      <c r="AT180" s="1">
        <f t="shared" si="108"/>
        <v>4.8564076669095719</v>
      </c>
      <c r="AU180" s="1">
        <f t="shared" si="102"/>
        <v>4.4793760788550401</v>
      </c>
    </row>
    <row r="181" spans="1:47" x14ac:dyDescent="0.2">
      <c r="A181" s="5" t="s">
        <v>114</v>
      </c>
      <c r="B181" s="6" t="s">
        <v>97</v>
      </c>
      <c r="C181" s="7">
        <v>26313.484</v>
      </c>
      <c r="D181" s="9"/>
      <c r="E181" s="4">
        <f t="shared" si="86"/>
        <v>-10008.053290499758</v>
      </c>
      <c r="F181" s="4">
        <f t="shared" si="87"/>
        <v>-10008</v>
      </c>
      <c r="G181" s="4">
        <f t="shared" si="105"/>
        <v>-0.14755040000090958</v>
      </c>
      <c r="H181" s="4">
        <f t="shared" si="106"/>
        <v>-0.14755040000090958</v>
      </c>
      <c r="I181" s="4"/>
      <c r="J181" s="4"/>
      <c r="K181" s="4"/>
      <c r="M181" s="4"/>
      <c r="N181" s="4"/>
      <c r="O181" s="4"/>
      <c r="P181" s="4"/>
      <c r="Q181" s="66">
        <f t="shared" si="88"/>
        <v>11294.984</v>
      </c>
      <c r="S181" s="2">
        <f t="shared" si="107"/>
        <v>0.5</v>
      </c>
      <c r="Z181" s="1">
        <f t="shared" si="89"/>
        <v>-10008</v>
      </c>
      <c r="AA181" s="1">
        <f t="shared" si="90"/>
        <v>-5.2715322560511774E-3</v>
      </c>
      <c r="AB181" s="1">
        <f t="shared" si="91"/>
        <v>-0.14844411937434629</v>
      </c>
      <c r="AC181" s="1">
        <f t="shared" si="92"/>
        <v>-0.14755040000090958</v>
      </c>
      <c r="AD181" s="1">
        <f t="shared" si="93"/>
        <v>-0.1422788677448584</v>
      </c>
      <c r="AE181" s="1">
        <f t="shared" si="94"/>
        <v>1.0121638103379455E-2</v>
      </c>
      <c r="AF181" s="1">
        <f t="shared" si="95"/>
        <v>-0.14755040000090958</v>
      </c>
      <c r="AG181" s="2"/>
      <c r="AH181" s="1">
        <f t="shared" si="96"/>
        <v>8.9371937343671196E-4</v>
      </c>
      <c r="AI181" s="1">
        <f t="shared" si="97"/>
        <v>0.78709129817231016</v>
      </c>
      <c r="AJ181" s="1">
        <f t="shared" si="98"/>
        <v>-0.32967105084205284</v>
      </c>
      <c r="AK181" s="1">
        <f t="shared" si="99"/>
        <v>0.32377323893632454</v>
      </c>
      <c r="AL181" s="1">
        <f t="shared" si="100"/>
        <v>-0.98910681527032585</v>
      </c>
      <c r="AM181" s="1">
        <f t="shared" si="101"/>
        <v>-0.53925129255875603</v>
      </c>
      <c r="AN181" s="1">
        <f t="shared" ref="AN181:AT190" si="109">$AU181+$AB$7*SIN(AO181)</f>
        <v>4.9196040844178652</v>
      </c>
      <c r="AO181" s="1">
        <f t="shared" si="109"/>
        <v>4.9196040754243286</v>
      </c>
      <c r="AP181" s="1">
        <f t="shared" si="109"/>
        <v>4.9196041882337642</v>
      </c>
      <c r="AQ181" s="1">
        <f t="shared" si="109"/>
        <v>4.9196027732166892</v>
      </c>
      <c r="AR181" s="1">
        <f t="shared" si="109"/>
        <v>4.9196205216924991</v>
      </c>
      <c r="AS181" s="1">
        <f t="shared" si="109"/>
        <v>4.9193977950285861</v>
      </c>
      <c r="AT181" s="1">
        <f t="shared" si="109"/>
        <v>4.9221759160667506</v>
      </c>
      <c r="AU181" s="1">
        <f t="shared" si="102"/>
        <v>4.5403898579790249</v>
      </c>
    </row>
    <row r="182" spans="1:47" x14ac:dyDescent="0.2">
      <c r="A182" s="5" t="s">
        <v>114</v>
      </c>
      <c r="B182" s="6" t="s">
        <v>97</v>
      </c>
      <c r="C182" s="7">
        <v>26421.464</v>
      </c>
      <c r="D182" s="9"/>
      <c r="E182" s="4">
        <f t="shared" si="86"/>
        <v>-9969.0543574987187</v>
      </c>
      <c r="F182" s="4">
        <f t="shared" si="87"/>
        <v>-9969</v>
      </c>
      <c r="G182" s="4">
        <f t="shared" si="105"/>
        <v>-0.15050470000278438</v>
      </c>
      <c r="H182" s="4">
        <f t="shared" si="106"/>
        <v>-0.15050470000278438</v>
      </c>
      <c r="I182" s="4"/>
      <c r="J182" s="4"/>
      <c r="K182" s="4"/>
      <c r="M182" s="4"/>
      <c r="N182" s="4"/>
      <c r="O182" s="4"/>
      <c r="P182" s="4"/>
      <c r="Q182" s="66">
        <f t="shared" si="88"/>
        <v>11402.964</v>
      </c>
      <c r="S182" s="2">
        <f t="shared" si="107"/>
        <v>0.5</v>
      </c>
      <c r="Z182" s="1">
        <f t="shared" si="89"/>
        <v>-9969</v>
      </c>
      <c r="AA182" s="1">
        <f t="shared" si="90"/>
        <v>-5.3204683502669848E-3</v>
      </c>
      <c r="AB182" s="1">
        <f t="shared" si="91"/>
        <v>-0.15024500731990983</v>
      </c>
      <c r="AC182" s="1">
        <f t="shared" si="92"/>
        <v>-0.15050470000278438</v>
      </c>
      <c r="AD182" s="1">
        <f t="shared" si="93"/>
        <v>-0.1451842316525174</v>
      </c>
      <c r="AE182" s="1">
        <f t="shared" si="94"/>
        <v>1.0539230560265917E-2</v>
      </c>
      <c r="AF182" s="1">
        <f t="shared" si="95"/>
        <v>-0.15050470000278438</v>
      </c>
      <c r="AG182" s="2"/>
      <c r="AH182" s="1">
        <f t="shared" si="96"/>
        <v>-2.5969268287454809E-4</v>
      </c>
      <c r="AI182" s="1">
        <f t="shared" si="97"/>
        <v>0.7800401189020103</v>
      </c>
      <c r="AJ182" s="1">
        <f t="shared" si="98"/>
        <v>-0.35030176424364684</v>
      </c>
      <c r="AK182" s="1">
        <f t="shared" si="99"/>
        <v>0.31902488346934427</v>
      </c>
      <c r="AL182" s="1">
        <f t="shared" si="100"/>
        <v>-0.967168678795159</v>
      </c>
      <c r="AM182" s="1">
        <f t="shared" si="101"/>
        <v>-0.52517520420361741</v>
      </c>
      <c r="AN182" s="1">
        <f t="shared" si="109"/>
        <v>4.9454148470415191</v>
      </c>
      <c r="AO182" s="1">
        <f t="shared" si="109"/>
        <v>4.9454148061429484</v>
      </c>
      <c r="AP182" s="1">
        <f t="shared" si="109"/>
        <v>4.9454152631945396</v>
      </c>
      <c r="AQ182" s="1">
        <f t="shared" si="109"/>
        <v>4.9454101554804959</v>
      </c>
      <c r="AR182" s="1">
        <f t="shared" si="109"/>
        <v>4.9454672297526718</v>
      </c>
      <c r="AS182" s="1">
        <f t="shared" si="109"/>
        <v>4.9448286921422975</v>
      </c>
      <c r="AT182" s="1">
        <f t="shared" si="109"/>
        <v>4.9518772989071627</v>
      </c>
      <c r="AU182" s="1">
        <f t="shared" si="102"/>
        <v>4.568384415459442</v>
      </c>
    </row>
    <row r="183" spans="1:47" x14ac:dyDescent="0.2">
      <c r="A183" s="5" t="s">
        <v>96</v>
      </c>
      <c r="B183" s="6" t="s">
        <v>97</v>
      </c>
      <c r="C183" s="7">
        <v>26501.763999999999</v>
      </c>
      <c r="D183" s="9"/>
      <c r="E183" s="4">
        <f t="shared" si="86"/>
        <v>-9940.052557906356</v>
      </c>
      <c r="F183" s="4">
        <f t="shared" si="87"/>
        <v>-9940</v>
      </c>
      <c r="G183" s="4">
        <f t="shared" si="105"/>
        <v>-0.14552200000252924</v>
      </c>
      <c r="H183" s="4">
        <f t="shared" si="106"/>
        <v>-0.14552200000252924</v>
      </c>
      <c r="I183" s="4"/>
      <c r="J183" s="4"/>
      <c r="K183" s="4"/>
      <c r="M183" s="4"/>
      <c r="N183" s="4"/>
      <c r="O183" s="4"/>
      <c r="P183" s="4"/>
      <c r="Q183" s="66">
        <f t="shared" si="88"/>
        <v>11483.263999999999</v>
      </c>
      <c r="S183" s="2">
        <f t="shared" si="107"/>
        <v>0.5</v>
      </c>
      <c r="Z183" s="1">
        <f t="shared" si="89"/>
        <v>-9940</v>
      </c>
      <c r="AA183" s="1">
        <f t="shared" si="90"/>
        <v>-5.3564541688236314E-3</v>
      </c>
      <c r="AB183" s="1">
        <f t="shared" si="91"/>
        <v>-0.14441134773296838</v>
      </c>
      <c r="AC183" s="1">
        <f t="shared" si="92"/>
        <v>-0.14552200000252924</v>
      </c>
      <c r="AD183" s="1">
        <f t="shared" si="93"/>
        <v>-0.14016554583370561</v>
      </c>
      <c r="AE183" s="1">
        <f t="shared" si="94"/>
        <v>9.8231901194303136E-3</v>
      </c>
      <c r="AF183" s="1">
        <f t="shared" si="95"/>
        <v>-0.14552200000252924</v>
      </c>
      <c r="AG183" s="2"/>
      <c r="AH183" s="1">
        <f t="shared" si="96"/>
        <v>-1.1106522695608623E-3</v>
      </c>
      <c r="AI183" s="1">
        <f t="shared" si="97"/>
        <v>0.77494472746692389</v>
      </c>
      <c r="AJ183" s="1">
        <f t="shared" si="98"/>
        <v>-0.36529962371278479</v>
      </c>
      <c r="AK183" s="1">
        <f t="shared" si="99"/>
        <v>0.31545102610442283</v>
      </c>
      <c r="AL183" s="1">
        <f t="shared" si="100"/>
        <v>-0.95110729074141476</v>
      </c>
      <c r="AM183" s="1">
        <f t="shared" si="101"/>
        <v>-0.51497238380574095</v>
      </c>
      <c r="AN183" s="1">
        <f t="shared" si="109"/>
        <v>4.9644589235759904</v>
      </c>
      <c r="AO183" s="1">
        <f t="shared" si="109"/>
        <v>4.9644588360793964</v>
      </c>
      <c r="AP183" s="1">
        <f t="shared" si="109"/>
        <v>4.9644597413999154</v>
      </c>
      <c r="AQ183" s="1">
        <f t="shared" si="109"/>
        <v>4.9644503739643469</v>
      </c>
      <c r="AR183" s="1">
        <f t="shared" si="109"/>
        <v>4.9645472832208215</v>
      </c>
      <c r="AS183" s="1">
        <f t="shared" si="109"/>
        <v>4.9635429553982959</v>
      </c>
      <c r="AT183" s="1">
        <f t="shared" si="109"/>
        <v>4.9737681920671726</v>
      </c>
      <c r="AU183" s="1">
        <f t="shared" si="102"/>
        <v>4.589200881278213</v>
      </c>
    </row>
    <row r="184" spans="1:47" x14ac:dyDescent="0.2">
      <c r="A184" s="5" t="s">
        <v>115</v>
      </c>
      <c r="B184" s="6" t="s">
        <v>97</v>
      </c>
      <c r="C184" s="7">
        <v>26648.508999999998</v>
      </c>
      <c r="D184" s="9"/>
      <c r="E184" s="4">
        <f t="shared" si="86"/>
        <v>-9887.0529429476828</v>
      </c>
      <c r="F184" s="4">
        <f t="shared" si="87"/>
        <v>-9887</v>
      </c>
      <c r="G184" s="4">
        <f t="shared" si="105"/>
        <v>-0.1465881000040099</v>
      </c>
      <c r="H184" s="4">
        <f t="shared" si="106"/>
        <v>-0.1465881000040099</v>
      </c>
      <c r="I184" s="4"/>
      <c r="J184" s="4"/>
      <c r="K184" s="4"/>
      <c r="M184" s="4"/>
      <c r="N184" s="4"/>
      <c r="O184" s="4"/>
      <c r="P184" s="4"/>
      <c r="Q184" s="66">
        <f t="shared" si="88"/>
        <v>11630.008999999998</v>
      </c>
      <c r="S184" s="2">
        <f t="shared" si="107"/>
        <v>0.5</v>
      </c>
      <c r="Z184" s="1">
        <f t="shared" si="89"/>
        <v>-9887</v>
      </c>
      <c r="AA184" s="1">
        <f t="shared" si="90"/>
        <v>-5.4207347179705441E-3</v>
      </c>
      <c r="AB184" s="1">
        <f t="shared" si="91"/>
        <v>-0.14393762376456715</v>
      </c>
      <c r="AC184" s="1">
        <f t="shared" si="92"/>
        <v>-0.1465881000040099</v>
      </c>
      <c r="AD184" s="1">
        <f t="shared" si="93"/>
        <v>-0.14116736528603935</v>
      </c>
      <c r="AE184" s="1">
        <f t="shared" si="94"/>
        <v>9.9641125109010339E-3</v>
      </c>
      <c r="AF184" s="1">
        <f t="shared" si="95"/>
        <v>-0.1465881000040099</v>
      </c>
      <c r="AG184" s="2"/>
      <c r="AH184" s="1">
        <f t="shared" si="96"/>
        <v>-2.6504762394427457E-3</v>
      </c>
      <c r="AI184" s="1">
        <f t="shared" si="97"/>
        <v>0.76594739688989244</v>
      </c>
      <c r="AJ184" s="1">
        <f t="shared" si="98"/>
        <v>-0.39197469262896067</v>
      </c>
      <c r="AK184" s="1">
        <f t="shared" si="99"/>
        <v>0.30883426711207568</v>
      </c>
      <c r="AL184" s="1">
        <f t="shared" si="100"/>
        <v>-0.92228486675715449</v>
      </c>
      <c r="AM184" s="1">
        <f t="shared" si="101"/>
        <v>-0.49687244147114967</v>
      </c>
      <c r="AN184" s="1">
        <f t="shared" si="109"/>
        <v>4.9989471562272376</v>
      </c>
      <c r="AO184" s="1">
        <f t="shared" si="109"/>
        <v>4.9989468989103738</v>
      </c>
      <c r="AP184" s="1">
        <f t="shared" si="109"/>
        <v>4.9989492482086648</v>
      </c>
      <c r="AQ184" s="1">
        <f t="shared" si="109"/>
        <v>4.9989277984627751</v>
      </c>
      <c r="AR184" s="1">
        <f t="shared" si="109"/>
        <v>4.9991235826835476</v>
      </c>
      <c r="AS184" s="1">
        <f t="shared" si="109"/>
        <v>4.9973316946274053</v>
      </c>
      <c r="AT184" s="1">
        <f t="shared" si="109"/>
        <v>5.0133448431432548</v>
      </c>
      <c r="AU184" s="1">
        <f t="shared" si="102"/>
        <v>4.6272447670849335</v>
      </c>
    </row>
    <row r="185" spans="1:47" x14ac:dyDescent="0.2">
      <c r="A185" s="5" t="s">
        <v>100</v>
      </c>
      <c r="B185" s="6" t="s">
        <v>97</v>
      </c>
      <c r="C185" s="7">
        <v>26676.196</v>
      </c>
      <c r="D185" s="9"/>
      <c r="E185" s="4">
        <f t="shared" si="86"/>
        <v>-9877.0532813622049</v>
      </c>
      <c r="F185" s="4">
        <f t="shared" si="87"/>
        <v>-9877</v>
      </c>
      <c r="G185" s="4">
        <f t="shared" si="105"/>
        <v>-0.14752510000107577</v>
      </c>
      <c r="H185" s="4">
        <f t="shared" si="106"/>
        <v>-0.14752510000107577</v>
      </c>
      <c r="I185" s="4"/>
      <c r="J185" s="4"/>
      <c r="K185" s="4"/>
      <c r="M185" s="4"/>
      <c r="N185" s="4"/>
      <c r="O185" s="4"/>
      <c r="P185" s="4"/>
      <c r="Q185" s="66">
        <f t="shared" si="88"/>
        <v>11657.696</v>
      </c>
      <c r="S185" s="2">
        <f t="shared" si="107"/>
        <v>0.5</v>
      </c>
      <c r="Z185" s="1">
        <f t="shared" si="89"/>
        <v>-9877</v>
      </c>
      <c r="AA185" s="1">
        <f t="shared" si="90"/>
        <v>-5.4325853329225144E-3</v>
      </c>
      <c r="AB185" s="1">
        <f t="shared" si="91"/>
        <v>-0.14458638243684047</v>
      </c>
      <c r="AC185" s="1">
        <f t="shared" si="92"/>
        <v>-0.14752510000107577</v>
      </c>
      <c r="AD185" s="1">
        <f t="shared" si="93"/>
        <v>-0.14209251466815326</v>
      </c>
      <c r="AE185" s="1">
        <f t="shared" si="94"/>
        <v>1.0095141362359674E-2</v>
      </c>
      <c r="AF185" s="1">
        <f t="shared" si="95"/>
        <v>-0.14752510000107577</v>
      </c>
      <c r="AG185" s="2"/>
      <c r="AH185" s="1">
        <f t="shared" si="96"/>
        <v>-2.938717564235306E-3</v>
      </c>
      <c r="AI185" s="1">
        <f t="shared" si="97"/>
        <v>0.76429428686560086</v>
      </c>
      <c r="AJ185" s="1">
        <f t="shared" si="98"/>
        <v>-0.39690347707846141</v>
      </c>
      <c r="AK185" s="1">
        <f t="shared" si="99"/>
        <v>0.307574450110985</v>
      </c>
      <c r="AL185" s="1">
        <f t="shared" si="100"/>
        <v>-0.9169211980908466</v>
      </c>
      <c r="AM185" s="1">
        <f t="shared" si="101"/>
        <v>-0.49353295187836282</v>
      </c>
      <c r="AN185" s="1">
        <f t="shared" si="109"/>
        <v>5.005409665517333</v>
      </c>
      <c r="AO185" s="1">
        <f t="shared" si="109"/>
        <v>5.0054093590734769</v>
      </c>
      <c r="AP185" s="1">
        <f t="shared" si="109"/>
        <v>5.0054120969119325</v>
      </c>
      <c r="AQ185" s="1">
        <f t="shared" si="109"/>
        <v>5.0053876355656461</v>
      </c>
      <c r="AR185" s="1">
        <f t="shared" si="109"/>
        <v>5.0056061163622259</v>
      </c>
      <c r="AS185" s="1">
        <f t="shared" si="109"/>
        <v>5.0036490789657986</v>
      </c>
      <c r="AT185" s="1">
        <f t="shared" si="109"/>
        <v>5.0207495317346869</v>
      </c>
      <c r="AU185" s="1">
        <f t="shared" si="102"/>
        <v>4.6344228587465786</v>
      </c>
    </row>
    <row r="186" spans="1:47" x14ac:dyDescent="0.2">
      <c r="A186" s="5" t="s">
        <v>100</v>
      </c>
      <c r="B186" s="6" t="s">
        <v>97</v>
      </c>
      <c r="C186" s="7">
        <v>26684.5</v>
      </c>
      <c r="D186" s="9"/>
      <c r="E186" s="4">
        <f t="shared" si="86"/>
        <v>-9874.0541413396022</v>
      </c>
      <c r="F186" s="4">
        <f t="shared" si="87"/>
        <v>-9874</v>
      </c>
      <c r="G186" s="4">
        <f t="shared" si="105"/>
        <v>-0.14990620000025956</v>
      </c>
      <c r="H186" s="4">
        <f t="shared" si="106"/>
        <v>-0.14990620000025956</v>
      </c>
      <c r="I186" s="4"/>
      <c r="J186" s="4"/>
      <c r="K186" s="4"/>
      <c r="M186" s="4"/>
      <c r="N186" s="4"/>
      <c r="O186" s="4"/>
      <c r="P186" s="4"/>
      <c r="Q186" s="66">
        <f t="shared" si="88"/>
        <v>11666</v>
      </c>
      <c r="S186" s="2">
        <f t="shared" si="107"/>
        <v>0.5</v>
      </c>
      <c r="Z186" s="1">
        <f t="shared" si="89"/>
        <v>-9874</v>
      </c>
      <c r="AA186" s="1">
        <f t="shared" si="90"/>
        <v>-5.436120670394921E-3</v>
      </c>
      <c r="AB186" s="1">
        <f t="shared" si="91"/>
        <v>-0.14688115454378606</v>
      </c>
      <c r="AC186" s="1">
        <f t="shared" si="92"/>
        <v>-0.14990620000025956</v>
      </c>
      <c r="AD186" s="1">
        <f t="shared" si="93"/>
        <v>-0.14447007932986464</v>
      </c>
      <c r="AE186" s="1">
        <f t="shared" si="94"/>
        <v>1.0435801910788691E-2</v>
      </c>
      <c r="AF186" s="1">
        <f t="shared" si="95"/>
        <v>-0.14990620000025956</v>
      </c>
      <c r="AG186" s="2"/>
      <c r="AH186" s="1">
        <f t="shared" si="96"/>
        <v>-3.0250454564735001E-3</v>
      </c>
      <c r="AI186" s="1">
        <f t="shared" si="97"/>
        <v>0.76380105843852619</v>
      </c>
      <c r="AJ186" s="1">
        <f t="shared" si="98"/>
        <v>-0.39837575858611829</v>
      </c>
      <c r="AK186" s="1">
        <f t="shared" si="99"/>
        <v>0.30719584237178393</v>
      </c>
      <c r="AL186" s="1">
        <f t="shared" si="100"/>
        <v>-0.91531660422130368</v>
      </c>
      <c r="AM186" s="1">
        <f t="shared" si="101"/>
        <v>-0.49253563033397818</v>
      </c>
      <c r="AN186" s="1">
        <f t="shared" si="109"/>
        <v>5.007345701824053</v>
      </c>
      <c r="AO186" s="1">
        <f t="shared" si="109"/>
        <v>5.0073453793350398</v>
      </c>
      <c r="AP186" s="1">
        <f t="shared" si="109"/>
        <v>5.0073482421588897</v>
      </c>
      <c r="AQ186" s="1">
        <f t="shared" si="109"/>
        <v>5.0073228271393377</v>
      </c>
      <c r="AR186" s="1">
        <f t="shared" si="109"/>
        <v>5.0075483773563114</v>
      </c>
      <c r="AS186" s="1">
        <f t="shared" si="109"/>
        <v>5.0055408040546716</v>
      </c>
      <c r="AT186" s="1">
        <f t="shared" si="109"/>
        <v>5.0229670572642346</v>
      </c>
      <c r="AU186" s="1">
        <f t="shared" si="102"/>
        <v>4.6365762862450719</v>
      </c>
    </row>
    <row r="187" spans="1:47" x14ac:dyDescent="0.2">
      <c r="A187" s="5" t="s">
        <v>100</v>
      </c>
      <c r="B187" s="6" t="s">
        <v>97</v>
      </c>
      <c r="C187" s="7">
        <v>26684.511999999999</v>
      </c>
      <c r="D187" s="9"/>
      <c r="E187" s="4">
        <f t="shared" si="86"/>
        <v>-9874.0498073222298</v>
      </c>
      <c r="F187" s="4">
        <f t="shared" si="87"/>
        <v>-9874</v>
      </c>
      <c r="G187" s="4">
        <f t="shared" si="105"/>
        <v>-0.13790620000145282</v>
      </c>
      <c r="H187" s="4">
        <f t="shared" si="106"/>
        <v>-0.13790620000145282</v>
      </c>
      <c r="I187" s="4"/>
      <c r="J187" s="4"/>
      <c r="K187" s="4"/>
      <c r="M187" s="4"/>
      <c r="N187" s="4"/>
      <c r="O187" s="4"/>
      <c r="P187" s="4"/>
      <c r="Q187" s="66">
        <f t="shared" si="88"/>
        <v>11666.011999999999</v>
      </c>
      <c r="S187" s="2">
        <f t="shared" si="107"/>
        <v>0.5</v>
      </c>
      <c r="Z187" s="1">
        <f t="shared" si="89"/>
        <v>-9874</v>
      </c>
      <c r="AA187" s="1">
        <f t="shared" si="90"/>
        <v>-5.436120670394921E-3</v>
      </c>
      <c r="AB187" s="1">
        <f t="shared" si="91"/>
        <v>-0.13488115454497931</v>
      </c>
      <c r="AC187" s="1">
        <f t="shared" si="92"/>
        <v>-0.13790620000145282</v>
      </c>
      <c r="AD187" s="1">
        <f t="shared" si="93"/>
        <v>-0.13247007933105789</v>
      </c>
      <c r="AE187" s="1">
        <f t="shared" si="94"/>
        <v>8.7741609589883866E-3</v>
      </c>
      <c r="AF187" s="1">
        <f t="shared" si="95"/>
        <v>-0.13790620000145282</v>
      </c>
      <c r="AG187" s="2"/>
      <c r="AH187" s="1">
        <f t="shared" si="96"/>
        <v>-3.0250454564735001E-3</v>
      </c>
      <c r="AI187" s="1">
        <f t="shared" si="97"/>
        <v>0.76380105843852619</v>
      </c>
      <c r="AJ187" s="1">
        <f t="shared" si="98"/>
        <v>-0.39837575858611829</v>
      </c>
      <c r="AK187" s="1">
        <f t="shared" si="99"/>
        <v>0.30719584237178393</v>
      </c>
      <c r="AL187" s="1">
        <f t="shared" si="100"/>
        <v>-0.91531660422130368</v>
      </c>
      <c r="AM187" s="1">
        <f t="shared" si="101"/>
        <v>-0.49253563033397818</v>
      </c>
      <c r="AN187" s="1">
        <f t="shared" si="109"/>
        <v>5.007345701824053</v>
      </c>
      <c r="AO187" s="1">
        <f t="shared" si="109"/>
        <v>5.0073453793350398</v>
      </c>
      <c r="AP187" s="1">
        <f t="shared" si="109"/>
        <v>5.0073482421588897</v>
      </c>
      <c r="AQ187" s="1">
        <f t="shared" si="109"/>
        <v>5.0073228271393377</v>
      </c>
      <c r="AR187" s="1">
        <f t="shared" si="109"/>
        <v>5.0075483773563114</v>
      </c>
      <c r="AS187" s="1">
        <f t="shared" si="109"/>
        <v>5.0055408040546716</v>
      </c>
      <c r="AT187" s="1">
        <f t="shared" si="109"/>
        <v>5.0229670572642346</v>
      </c>
      <c r="AU187" s="1">
        <f t="shared" si="102"/>
        <v>4.6365762862450719</v>
      </c>
    </row>
    <row r="188" spans="1:47" x14ac:dyDescent="0.2">
      <c r="A188" s="5" t="s">
        <v>100</v>
      </c>
      <c r="B188" s="6" t="s">
        <v>97</v>
      </c>
      <c r="C188" s="7">
        <v>26695.567999999999</v>
      </c>
      <c r="D188" s="9"/>
      <c r="E188" s="4">
        <f t="shared" si="86"/>
        <v>-9870.0567326485907</v>
      </c>
      <c r="F188" s="4">
        <f t="shared" si="87"/>
        <v>-9870</v>
      </c>
      <c r="G188" s="4">
        <f t="shared" si="105"/>
        <v>-0.15708100000119884</v>
      </c>
      <c r="H188" s="4">
        <f t="shared" si="106"/>
        <v>-0.15708100000119884</v>
      </c>
      <c r="I188" s="4"/>
      <c r="J188" s="4"/>
      <c r="K188" s="4"/>
      <c r="M188" s="4"/>
      <c r="N188" s="4"/>
      <c r="O188" s="4"/>
      <c r="P188" s="4"/>
      <c r="Q188" s="66">
        <f t="shared" si="88"/>
        <v>11677.067999999999</v>
      </c>
      <c r="S188" s="2">
        <f t="shared" si="107"/>
        <v>0.5</v>
      </c>
      <c r="Z188" s="1">
        <f t="shared" si="89"/>
        <v>-9870</v>
      </c>
      <c r="AA188" s="1">
        <f t="shared" si="90"/>
        <v>-5.4408197295816793E-3</v>
      </c>
      <c r="AB188" s="1">
        <f t="shared" si="91"/>
        <v>-0.15394095491070273</v>
      </c>
      <c r="AC188" s="1">
        <f t="shared" si="92"/>
        <v>-0.15708100000119884</v>
      </c>
      <c r="AD188" s="1">
        <f t="shared" si="93"/>
        <v>-0.15164018027161716</v>
      </c>
      <c r="AE188" s="1">
        <f t="shared" si="94"/>
        <v>1.1497372136404276E-2</v>
      </c>
      <c r="AF188" s="1">
        <f t="shared" si="95"/>
        <v>-0.15708100000119884</v>
      </c>
      <c r="AG188" s="2"/>
      <c r="AH188" s="1">
        <f t="shared" si="96"/>
        <v>-3.1400450904961121E-3</v>
      </c>
      <c r="AI188" s="1">
        <f t="shared" si="97"/>
        <v>0.76314535316031562</v>
      </c>
      <c r="AJ188" s="1">
        <f t="shared" si="98"/>
        <v>-0.40033425710537862</v>
      </c>
      <c r="AK188" s="1">
        <f t="shared" si="99"/>
        <v>0.30669056365613673</v>
      </c>
      <c r="AL188" s="1">
        <f t="shared" si="100"/>
        <v>-0.91318036200316355</v>
      </c>
      <c r="AM188" s="1">
        <f t="shared" si="101"/>
        <v>-0.49120908965840321</v>
      </c>
      <c r="AN188" s="1">
        <f t="shared" si="109"/>
        <v>5.009925142556817</v>
      </c>
      <c r="AO188" s="1">
        <f t="shared" si="109"/>
        <v>5.0099247976847137</v>
      </c>
      <c r="AP188" s="1">
        <f t="shared" si="109"/>
        <v>5.0099278334452224</v>
      </c>
      <c r="AQ188" s="1">
        <f t="shared" si="109"/>
        <v>5.0099011099214774</v>
      </c>
      <c r="AR188" s="1">
        <f t="shared" si="109"/>
        <v>5.0101362747420595</v>
      </c>
      <c r="AS188" s="1">
        <f t="shared" si="109"/>
        <v>5.0080606151911642</v>
      </c>
      <c r="AT188" s="1">
        <f t="shared" si="109"/>
        <v>5.0259209706913772</v>
      </c>
      <c r="AU188" s="1">
        <f t="shared" si="102"/>
        <v>4.6394475229097303</v>
      </c>
    </row>
    <row r="189" spans="1:47" x14ac:dyDescent="0.2">
      <c r="A189" s="5" t="s">
        <v>100</v>
      </c>
      <c r="B189" s="6" t="s">
        <v>97</v>
      </c>
      <c r="C189" s="7">
        <v>26695.579000000002</v>
      </c>
      <c r="D189" s="9"/>
      <c r="E189" s="4">
        <f t="shared" si="86"/>
        <v>-9870.0527597993314</v>
      </c>
      <c r="F189" s="4">
        <f t="shared" si="87"/>
        <v>-9870</v>
      </c>
      <c r="G189" s="4">
        <f t="shared" si="105"/>
        <v>-0.14608099999895785</v>
      </c>
      <c r="H189" s="4">
        <f t="shared" si="106"/>
        <v>-0.14608099999895785</v>
      </c>
      <c r="I189" s="4"/>
      <c r="J189" s="4"/>
      <c r="K189" s="4"/>
      <c r="M189" s="4"/>
      <c r="N189" s="4"/>
      <c r="O189" s="4"/>
      <c r="P189" s="4"/>
      <c r="Q189" s="66">
        <f t="shared" si="88"/>
        <v>11677.079000000002</v>
      </c>
      <c r="S189" s="2">
        <f t="shared" si="107"/>
        <v>0.5</v>
      </c>
      <c r="Z189" s="1">
        <f t="shared" si="89"/>
        <v>-9870</v>
      </c>
      <c r="AA189" s="1">
        <f t="shared" si="90"/>
        <v>-5.4408197295816793E-3</v>
      </c>
      <c r="AB189" s="1">
        <f t="shared" si="91"/>
        <v>-0.14294095490846173</v>
      </c>
      <c r="AC189" s="1">
        <f t="shared" si="92"/>
        <v>-0.14608099999895785</v>
      </c>
      <c r="AD189" s="1">
        <f t="shared" si="93"/>
        <v>-0.14064018026937616</v>
      </c>
      <c r="AE189" s="1">
        <f t="shared" si="94"/>
        <v>9.8898301531013116E-3</v>
      </c>
      <c r="AF189" s="1">
        <f t="shared" si="95"/>
        <v>-0.14608099999895785</v>
      </c>
      <c r="AG189" s="2"/>
      <c r="AH189" s="1">
        <f t="shared" si="96"/>
        <v>-3.1400450904961121E-3</v>
      </c>
      <c r="AI189" s="1">
        <f t="shared" si="97"/>
        <v>0.76314535316031562</v>
      </c>
      <c r="AJ189" s="1">
        <f t="shared" si="98"/>
        <v>-0.40033425710537862</v>
      </c>
      <c r="AK189" s="1">
        <f t="shared" si="99"/>
        <v>0.30669056365613673</v>
      </c>
      <c r="AL189" s="1">
        <f t="shared" si="100"/>
        <v>-0.91318036200316355</v>
      </c>
      <c r="AM189" s="1">
        <f t="shared" si="101"/>
        <v>-0.49120908965840321</v>
      </c>
      <c r="AN189" s="1">
        <f t="shared" si="109"/>
        <v>5.009925142556817</v>
      </c>
      <c r="AO189" s="1">
        <f t="shared" si="109"/>
        <v>5.0099247976847137</v>
      </c>
      <c r="AP189" s="1">
        <f t="shared" si="109"/>
        <v>5.0099278334452224</v>
      </c>
      <c r="AQ189" s="1">
        <f t="shared" si="109"/>
        <v>5.0099011099214774</v>
      </c>
      <c r="AR189" s="1">
        <f t="shared" si="109"/>
        <v>5.0101362747420595</v>
      </c>
      <c r="AS189" s="1">
        <f t="shared" si="109"/>
        <v>5.0080606151911642</v>
      </c>
      <c r="AT189" s="1">
        <f t="shared" si="109"/>
        <v>5.0259209706913772</v>
      </c>
      <c r="AU189" s="1">
        <f t="shared" si="102"/>
        <v>4.6394475229097303</v>
      </c>
    </row>
    <row r="190" spans="1:47" x14ac:dyDescent="0.2">
      <c r="A190" s="5" t="s">
        <v>100</v>
      </c>
      <c r="B190" s="6" t="s">
        <v>97</v>
      </c>
      <c r="C190" s="7">
        <v>26698.347000000002</v>
      </c>
      <c r="D190" s="9"/>
      <c r="E190" s="4">
        <f t="shared" si="86"/>
        <v>-9869.0530464584626</v>
      </c>
      <c r="F190" s="4">
        <f t="shared" si="87"/>
        <v>-9869</v>
      </c>
      <c r="G190" s="4">
        <f t="shared" si="105"/>
        <v>-0.14687469999989844</v>
      </c>
      <c r="H190" s="4">
        <f t="shared" si="106"/>
        <v>-0.14687469999989844</v>
      </c>
      <c r="I190" s="4"/>
      <c r="J190" s="4"/>
      <c r="K190" s="4"/>
      <c r="M190" s="4"/>
      <c r="N190" s="4"/>
      <c r="O190" s="4"/>
      <c r="P190" s="4"/>
      <c r="Q190" s="66">
        <f t="shared" si="88"/>
        <v>11679.847000000002</v>
      </c>
      <c r="S190" s="2">
        <f t="shared" si="107"/>
        <v>0.5</v>
      </c>
      <c r="Z190" s="1">
        <f t="shared" si="89"/>
        <v>-9869</v>
      </c>
      <c r="AA190" s="1">
        <f t="shared" si="90"/>
        <v>-5.4419918254781166E-3</v>
      </c>
      <c r="AB190" s="1">
        <f t="shared" si="91"/>
        <v>-0.14370592365161572</v>
      </c>
      <c r="AC190" s="1">
        <f t="shared" si="92"/>
        <v>-0.14687469999989844</v>
      </c>
      <c r="AD190" s="1">
        <f t="shared" si="93"/>
        <v>-0.14143270817442033</v>
      </c>
      <c r="AE190" s="1">
        <f t="shared" si="94"/>
        <v>1.0001605470775372E-2</v>
      </c>
      <c r="AF190" s="1">
        <f t="shared" si="95"/>
        <v>-0.14687469999989844</v>
      </c>
      <c r="AG190" s="2"/>
      <c r="AH190" s="1">
        <f t="shared" si="96"/>
        <v>-3.1687763482827276E-3</v>
      </c>
      <c r="AI190" s="1">
        <f t="shared" si="97"/>
        <v>0.76298177118867039</v>
      </c>
      <c r="AJ190" s="1">
        <f t="shared" si="98"/>
        <v>-0.40082307192545119</v>
      </c>
      <c r="AK190" s="1">
        <f t="shared" si="99"/>
        <v>0.30656416094581351</v>
      </c>
      <c r="AL190" s="1">
        <f t="shared" si="100"/>
        <v>-0.91264687416783807</v>
      </c>
      <c r="AM190" s="1">
        <f t="shared" si="101"/>
        <v>-0.49087802743944087</v>
      </c>
      <c r="AN190" s="1">
        <f t="shared" si="109"/>
        <v>5.010569656908447</v>
      </c>
      <c r="AO190" s="1">
        <f t="shared" si="109"/>
        <v>5.010569306259459</v>
      </c>
      <c r="AP190" s="1">
        <f t="shared" si="109"/>
        <v>5.0105723863978522</v>
      </c>
      <c r="AQ190" s="1">
        <f t="shared" si="109"/>
        <v>5.0105453290757866</v>
      </c>
      <c r="AR190" s="1">
        <f t="shared" si="109"/>
        <v>5.010782931386137</v>
      </c>
      <c r="AS190" s="1">
        <f t="shared" si="109"/>
        <v>5.0086901249266367</v>
      </c>
      <c r="AT190" s="1">
        <f t="shared" si="109"/>
        <v>5.026658951248443</v>
      </c>
      <c r="AU190" s="1">
        <f t="shared" si="102"/>
        <v>4.6401653320758944</v>
      </c>
    </row>
    <row r="191" spans="1:47" x14ac:dyDescent="0.2">
      <c r="A191" s="5" t="s">
        <v>100</v>
      </c>
      <c r="B191" s="6" t="s">
        <v>97</v>
      </c>
      <c r="C191" s="7">
        <v>26712.187000000002</v>
      </c>
      <c r="D191" s="9"/>
      <c r="E191" s="4">
        <f t="shared" si="86"/>
        <v>-9864.0544797541261</v>
      </c>
      <c r="F191" s="4">
        <f t="shared" si="87"/>
        <v>-9864</v>
      </c>
      <c r="G191" s="4">
        <f t="shared" si="105"/>
        <v>-0.15084320000096341</v>
      </c>
      <c r="H191" s="4">
        <f t="shared" si="106"/>
        <v>-0.15084320000096341</v>
      </c>
      <c r="I191" s="4"/>
      <c r="J191" s="4"/>
      <c r="K191" s="4"/>
      <c r="M191" s="4"/>
      <c r="N191" s="4"/>
      <c r="O191" s="4"/>
      <c r="P191" s="4"/>
      <c r="Q191" s="66">
        <f t="shared" si="88"/>
        <v>11693.687000000002</v>
      </c>
      <c r="S191" s="2">
        <f t="shared" si="107"/>
        <v>0.5</v>
      </c>
      <c r="Z191" s="1">
        <f t="shared" si="89"/>
        <v>-9864</v>
      </c>
      <c r="AA191" s="1">
        <f t="shared" si="90"/>
        <v>-5.4478359963093031E-3</v>
      </c>
      <c r="AB191" s="1">
        <f t="shared" si="91"/>
        <v>-0.14753087956331137</v>
      </c>
      <c r="AC191" s="1">
        <f t="shared" si="92"/>
        <v>-0.15084320000096341</v>
      </c>
      <c r="AD191" s="1">
        <f t="shared" si="93"/>
        <v>-0.14539536400465411</v>
      </c>
      <c r="AE191" s="1">
        <f t="shared" si="94"/>
        <v>1.0569905937022934E-2</v>
      </c>
      <c r="AF191" s="1">
        <f t="shared" si="95"/>
        <v>-0.15084320000096341</v>
      </c>
      <c r="AG191" s="2"/>
      <c r="AH191" s="1">
        <f t="shared" si="96"/>
        <v>-3.3123204376520393E-3</v>
      </c>
      <c r="AI191" s="1">
        <f t="shared" si="97"/>
        <v>0.76216592170812769</v>
      </c>
      <c r="AJ191" s="1">
        <f t="shared" si="98"/>
        <v>-0.40326229860444246</v>
      </c>
      <c r="AK191" s="1">
        <f t="shared" si="99"/>
        <v>0.30593165375345849</v>
      </c>
      <c r="AL191" s="1">
        <f t="shared" si="100"/>
        <v>-0.90998285923595501</v>
      </c>
      <c r="AM191" s="1">
        <f t="shared" si="101"/>
        <v>-0.4892261369226607</v>
      </c>
      <c r="AN191" s="1">
        <f t="shared" ref="AN191:AT200" si="110">$AU191+$AB$7*SIN(AO191)</f>
        <v>5.0137901594913146</v>
      </c>
      <c r="AO191" s="1">
        <f t="shared" si="110"/>
        <v>5.0137897788375616</v>
      </c>
      <c r="AP191" s="1">
        <f t="shared" si="110"/>
        <v>5.0137930878836636</v>
      </c>
      <c r="AQ191" s="1">
        <f t="shared" si="110"/>
        <v>5.0137643209678409</v>
      </c>
      <c r="AR191" s="1">
        <f t="shared" si="110"/>
        <v>5.0140143147938065</v>
      </c>
      <c r="AS191" s="1">
        <f t="shared" si="110"/>
        <v>5.0118350259031779</v>
      </c>
      <c r="AT191" s="1">
        <f t="shared" si="110"/>
        <v>5.0303458667170737</v>
      </c>
      <c r="AU191" s="1">
        <f t="shared" si="102"/>
        <v>4.6437543779067179</v>
      </c>
    </row>
    <row r="192" spans="1:47" x14ac:dyDescent="0.2">
      <c r="A192" s="5" t="s">
        <v>100</v>
      </c>
      <c r="B192" s="6" t="s">
        <v>97</v>
      </c>
      <c r="C192" s="7">
        <v>26712.201000000001</v>
      </c>
      <c r="D192" s="9"/>
      <c r="E192" s="4">
        <f t="shared" si="86"/>
        <v>-9864.0494234005237</v>
      </c>
      <c r="F192" s="4">
        <f t="shared" si="87"/>
        <v>-9864</v>
      </c>
      <c r="G192" s="4">
        <f t="shared" si="105"/>
        <v>-0.13684320000174921</v>
      </c>
      <c r="H192" s="4">
        <f t="shared" si="106"/>
        <v>-0.13684320000174921</v>
      </c>
      <c r="I192" s="4"/>
      <c r="J192" s="4"/>
      <c r="K192" s="4"/>
      <c r="M192" s="4"/>
      <c r="N192" s="4"/>
      <c r="O192" s="4"/>
      <c r="P192" s="4"/>
      <c r="Q192" s="66">
        <f t="shared" si="88"/>
        <v>11693.701000000001</v>
      </c>
      <c r="S192" s="2">
        <f t="shared" si="107"/>
        <v>0.5</v>
      </c>
      <c r="Z192" s="1">
        <f t="shared" si="89"/>
        <v>-9864</v>
      </c>
      <c r="AA192" s="1">
        <f t="shared" si="90"/>
        <v>-5.4478359963093031E-3</v>
      </c>
      <c r="AB192" s="1">
        <f t="shared" si="91"/>
        <v>-0.13353087956409718</v>
      </c>
      <c r="AC192" s="1">
        <f t="shared" si="92"/>
        <v>-0.13684320000174921</v>
      </c>
      <c r="AD192" s="1">
        <f t="shared" si="93"/>
        <v>-0.13139536400543991</v>
      </c>
      <c r="AE192" s="1">
        <f t="shared" si="94"/>
        <v>8.6323708410610267E-3</v>
      </c>
      <c r="AF192" s="1">
        <f t="shared" si="95"/>
        <v>-0.13684320000174921</v>
      </c>
      <c r="AG192" s="2"/>
      <c r="AH192" s="1">
        <f t="shared" si="96"/>
        <v>-3.3123204376520393E-3</v>
      </c>
      <c r="AI192" s="1">
        <f t="shared" si="97"/>
        <v>0.76216592170812769</v>
      </c>
      <c r="AJ192" s="1">
        <f t="shared" si="98"/>
        <v>-0.40326229860444246</v>
      </c>
      <c r="AK192" s="1">
        <f t="shared" si="99"/>
        <v>0.30593165375345849</v>
      </c>
      <c r="AL192" s="1">
        <f t="shared" si="100"/>
        <v>-0.90998285923595501</v>
      </c>
      <c r="AM192" s="1">
        <f t="shared" si="101"/>
        <v>-0.4892261369226607</v>
      </c>
      <c r="AN192" s="1">
        <f t="shared" si="110"/>
        <v>5.0137901594913146</v>
      </c>
      <c r="AO192" s="1">
        <f t="shared" si="110"/>
        <v>5.0137897788375616</v>
      </c>
      <c r="AP192" s="1">
        <f t="shared" si="110"/>
        <v>5.0137930878836636</v>
      </c>
      <c r="AQ192" s="1">
        <f t="shared" si="110"/>
        <v>5.0137643209678409</v>
      </c>
      <c r="AR192" s="1">
        <f t="shared" si="110"/>
        <v>5.0140143147938065</v>
      </c>
      <c r="AS192" s="1">
        <f t="shared" si="110"/>
        <v>5.0118350259031779</v>
      </c>
      <c r="AT192" s="1">
        <f t="shared" si="110"/>
        <v>5.0303458667170737</v>
      </c>
      <c r="AU192" s="1">
        <f t="shared" si="102"/>
        <v>4.6437543779067179</v>
      </c>
    </row>
    <row r="193" spans="1:47" x14ac:dyDescent="0.2">
      <c r="A193" s="5" t="s">
        <v>100</v>
      </c>
      <c r="B193" s="6" t="s">
        <v>97</v>
      </c>
      <c r="C193" s="7">
        <v>26720.498</v>
      </c>
      <c r="D193" s="9"/>
      <c r="E193" s="4">
        <f t="shared" si="86"/>
        <v>-9861.0528115547222</v>
      </c>
      <c r="F193" s="4">
        <f t="shared" si="87"/>
        <v>-9861</v>
      </c>
      <c r="G193" s="4">
        <f t="shared" si="105"/>
        <v>-0.14622430000235909</v>
      </c>
      <c r="H193" s="4">
        <f t="shared" si="106"/>
        <v>-0.14622430000235909</v>
      </c>
      <c r="I193" s="4"/>
      <c r="J193" s="4"/>
      <c r="K193" s="4"/>
      <c r="M193" s="4"/>
      <c r="N193" s="4"/>
      <c r="O193" s="4"/>
      <c r="P193" s="4"/>
      <c r="Q193" s="66">
        <f t="shared" si="88"/>
        <v>11701.998</v>
      </c>
      <c r="S193" s="2">
        <f t="shared" si="107"/>
        <v>0.5</v>
      </c>
      <c r="Z193" s="1">
        <f t="shared" si="89"/>
        <v>-9861</v>
      </c>
      <c r="AA193" s="1">
        <f t="shared" si="90"/>
        <v>-5.4513292405313999E-3</v>
      </c>
      <c r="AB193" s="1">
        <f t="shared" si="91"/>
        <v>-0.14282594308209215</v>
      </c>
      <c r="AC193" s="1">
        <f t="shared" si="92"/>
        <v>-0.14622430000235909</v>
      </c>
      <c r="AD193" s="1">
        <f t="shared" si="93"/>
        <v>-0.14077297076182768</v>
      </c>
      <c r="AE193" s="1">
        <f t="shared" si="94"/>
        <v>9.9085146485551959E-3</v>
      </c>
      <c r="AF193" s="1">
        <f t="shared" si="95"/>
        <v>-0.14622430000235909</v>
      </c>
      <c r="AG193" s="2"/>
      <c r="AH193" s="1">
        <f t="shared" si="96"/>
        <v>-3.3983569202669316E-3</v>
      </c>
      <c r="AI193" s="1">
        <f t="shared" si="97"/>
        <v>0.76167805622344176</v>
      </c>
      <c r="AJ193" s="1">
        <f t="shared" si="98"/>
        <v>-0.40472196489322632</v>
      </c>
      <c r="AK193" s="1">
        <f t="shared" si="99"/>
        <v>0.30555175777572197</v>
      </c>
      <c r="AL193" s="1">
        <f t="shared" si="100"/>
        <v>-0.90838718101485871</v>
      </c>
      <c r="AM193" s="1">
        <f t="shared" si="101"/>
        <v>-0.48823772682394651</v>
      </c>
      <c r="AN193" s="1">
        <f t="shared" si="110"/>
        <v>5.0157208098757717</v>
      </c>
      <c r="AO193" s="1">
        <f t="shared" si="110"/>
        <v>5.0157204102982167</v>
      </c>
      <c r="AP193" s="1">
        <f t="shared" si="110"/>
        <v>5.0157238624168858</v>
      </c>
      <c r="AQ193" s="1">
        <f t="shared" si="110"/>
        <v>5.0156940368542031</v>
      </c>
      <c r="AR193" s="1">
        <f t="shared" si="110"/>
        <v>5.0159516295715179</v>
      </c>
      <c r="AS193" s="1">
        <f t="shared" si="110"/>
        <v>5.0137198559523659</v>
      </c>
      <c r="AT193" s="1">
        <f t="shared" si="110"/>
        <v>5.0325556257836617</v>
      </c>
      <c r="AU193" s="1">
        <f t="shared" si="102"/>
        <v>4.6459078054052112</v>
      </c>
    </row>
    <row r="194" spans="1:47" x14ac:dyDescent="0.2">
      <c r="A194" s="5" t="s">
        <v>100</v>
      </c>
      <c r="B194" s="6" t="s">
        <v>97</v>
      </c>
      <c r="C194" s="7">
        <v>26734.34</v>
      </c>
      <c r="D194" s="9"/>
      <c r="E194" s="4">
        <f t="shared" si="86"/>
        <v>-9856.0535225141557</v>
      </c>
      <c r="F194" s="4">
        <f t="shared" si="87"/>
        <v>-9856</v>
      </c>
      <c r="G194" s="4">
        <f t="shared" si="105"/>
        <v>-0.1481928000030166</v>
      </c>
      <c r="H194" s="4">
        <f t="shared" si="106"/>
        <v>-0.1481928000030166</v>
      </c>
      <c r="I194" s="4"/>
      <c r="J194" s="4"/>
      <c r="K194" s="4"/>
      <c r="M194" s="4"/>
      <c r="N194" s="4"/>
      <c r="O194" s="4"/>
      <c r="P194" s="4"/>
      <c r="Q194" s="66">
        <f t="shared" si="88"/>
        <v>11715.84</v>
      </c>
      <c r="S194" s="2">
        <f t="shared" si="107"/>
        <v>0.5</v>
      </c>
      <c r="Z194" s="1">
        <f t="shared" si="89"/>
        <v>-9856</v>
      </c>
      <c r="AA194" s="1">
        <f t="shared" si="90"/>
        <v>-5.4571287114412743E-3</v>
      </c>
      <c r="AB194" s="1">
        <f t="shared" si="91"/>
        <v>-0.14465119940240195</v>
      </c>
      <c r="AC194" s="1">
        <f t="shared" si="92"/>
        <v>-0.1481928000030166</v>
      </c>
      <c r="AD194" s="1">
        <f t="shared" si="93"/>
        <v>-0.14273567129157533</v>
      </c>
      <c r="AE194" s="1">
        <f t="shared" si="94"/>
        <v>1.0186735929528321E-2</v>
      </c>
      <c r="AF194" s="1">
        <f t="shared" si="95"/>
        <v>-0.1481928000030166</v>
      </c>
      <c r="AG194" s="2"/>
      <c r="AH194" s="1">
        <f t="shared" si="96"/>
        <v>-3.5416006006146494E-3</v>
      </c>
      <c r="AI194" s="1">
        <f t="shared" si="97"/>
        <v>0.76086767758734741</v>
      </c>
      <c r="AJ194" s="1">
        <f t="shared" si="98"/>
        <v>-0.40714831225317938</v>
      </c>
      <c r="AK194" s="1">
        <f t="shared" si="99"/>
        <v>0.30491795280501544</v>
      </c>
      <c r="AL194" s="1">
        <f t="shared" si="100"/>
        <v>-0.9057322477854417</v>
      </c>
      <c r="AM194" s="1">
        <f t="shared" si="101"/>
        <v>-0.48659488771480669</v>
      </c>
      <c r="AN194" s="1">
        <f t="shared" si="110"/>
        <v>5.0189358185964208</v>
      </c>
      <c r="AO194" s="1">
        <f t="shared" si="110"/>
        <v>5.0189353858837684</v>
      </c>
      <c r="AP194" s="1">
        <f t="shared" si="110"/>
        <v>5.0189390862786993</v>
      </c>
      <c r="AQ194" s="1">
        <f t="shared" si="110"/>
        <v>5.0189074405039475</v>
      </c>
      <c r="AR194" s="1">
        <f t="shared" si="110"/>
        <v>5.0191779730568253</v>
      </c>
      <c r="AS194" s="1">
        <f t="shared" si="110"/>
        <v>5.0168577401555909</v>
      </c>
      <c r="AT194" s="1">
        <f t="shared" si="110"/>
        <v>5.0362345730318312</v>
      </c>
      <c r="AU194" s="1">
        <f t="shared" si="102"/>
        <v>4.6494968512360337</v>
      </c>
    </row>
    <row r="195" spans="1:47" x14ac:dyDescent="0.2">
      <c r="A195" s="5" t="s">
        <v>100</v>
      </c>
      <c r="B195" s="6" t="s">
        <v>97</v>
      </c>
      <c r="C195" s="7">
        <v>26745.42</v>
      </c>
      <c r="D195" s="9"/>
      <c r="E195" s="4">
        <f t="shared" si="86"/>
        <v>-9852.0517798057699</v>
      </c>
      <c r="F195" s="4">
        <f t="shared" si="87"/>
        <v>-9852</v>
      </c>
      <c r="G195" s="4">
        <f t="shared" si="105"/>
        <v>-0.14336760000514914</v>
      </c>
      <c r="H195" s="4">
        <f t="shared" si="106"/>
        <v>-0.14336760000514914</v>
      </c>
      <c r="I195" s="4"/>
      <c r="J195" s="4"/>
      <c r="K195" s="4"/>
      <c r="M195" s="4"/>
      <c r="N195" s="4"/>
      <c r="O195" s="4"/>
      <c r="P195" s="4"/>
      <c r="Q195" s="66">
        <f t="shared" si="88"/>
        <v>11726.919999999998</v>
      </c>
      <c r="S195" s="2">
        <f t="shared" si="107"/>
        <v>0.5</v>
      </c>
      <c r="Z195" s="1">
        <f t="shared" si="89"/>
        <v>-9852</v>
      </c>
      <c r="AA195" s="1">
        <f t="shared" si="90"/>
        <v>-5.4617475287219528E-3</v>
      </c>
      <c r="AB195" s="1">
        <f t="shared" si="91"/>
        <v>-0.13971154028879887</v>
      </c>
      <c r="AC195" s="1">
        <f t="shared" si="92"/>
        <v>-0.14336760000514914</v>
      </c>
      <c r="AD195" s="1">
        <f t="shared" si="93"/>
        <v>-0.1379058524764272</v>
      </c>
      <c r="AE195" s="1">
        <f t="shared" si="94"/>
        <v>9.5090120736250512E-3</v>
      </c>
      <c r="AF195" s="1">
        <f t="shared" si="95"/>
        <v>-0.14336760000514914</v>
      </c>
      <c r="AG195" s="2"/>
      <c r="AH195" s="1">
        <f t="shared" si="96"/>
        <v>-3.6560597163502822E-3</v>
      </c>
      <c r="AI195" s="1">
        <f t="shared" si="97"/>
        <v>0.76022182399562532</v>
      </c>
      <c r="AJ195" s="1">
        <f t="shared" si="98"/>
        <v>-0.40908361969093532</v>
      </c>
      <c r="AK195" s="1">
        <f t="shared" si="99"/>
        <v>0.30441033470840895</v>
      </c>
      <c r="AL195" s="1">
        <f t="shared" si="100"/>
        <v>-0.90361236146770685</v>
      </c>
      <c r="AM195" s="1">
        <f t="shared" si="101"/>
        <v>-0.48528465223484551</v>
      </c>
      <c r="AN195" s="1">
        <f t="shared" si="110"/>
        <v>5.021505366141799</v>
      </c>
      <c r="AO195" s="1">
        <f t="shared" si="110"/>
        <v>5.0215049054337619</v>
      </c>
      <c r="AP195" s="1">
        <f t="shared" si="110"/>
        <v>5.021508813520887</v>
      </c>
      <c r="AQ195" s="1">
        <f t="shared" si="110"/>
        <v>5.0214756605408972</v>
      </c>
      <c r="AR195" s="1">
        <f t="shared" si="110"/>
        <v>5.0217567938595788</v>
      </c>
      <c r="AS195" s="1">
        <f t="shared" si="110"/>
        <v>5.0193649134659273</v>
      </c>
      <c r="AT195" s="1">
        <f t="shared" si="110"/>
        <v>5.0391741440886539</v>
      </c>
      <c r="AU195" s="1">
        <f t="shared" si="102"/>
        <v>4.6523680879006921</v>
      </c>
    </row>
    <row r="196" spans="1:47" x14ac:dyDescent="0.2">
      <c r="A196" s="5" t="s">
        <v>100</v>
      </c>
      <c r="B196" s="6" t="s">
        <v>97</v>
      </c>
      <c r="C196" s="7">
        <v>26745.422999999999</v>
      </c>
      <c r="D196" s="9"/>
      <c r="E196" s="4">
        <f t="shared" si="86"/>
        <v>-9852.0506963014268</v>
      </c>
      <c r="F196" s="4">
        <f t="shared" si="87"/>
        <v>-9852</v>
      </c>
      <c r="G196" s="4">
        <f t="shared" si="105"/>
        <v>-0.14036760000453796</v>
      </c>
      <c r="H196" s="4">
        <f t="shared" si="106"/>
        <v>-0.14036760000453796</v>
      </c>
      <c r="I196" s="4"/>
      <c r="J196" s="4"/>
      <c r="K196" s="4"/>
      <c r="M196" s="4"/>
      <c r="N196" s="4"/>
      <c r="O196" s="4"/>
      <c r="P196" s="4"/>
      <c r="Q196" s="66">
        <f t="shared" si="88"/>
        <v>11726.922999999999</v>
      </c>
      <c r="S196" s="2">
        <f t="shared" si="107"/>
        <v>0.5</v>
      </c>
      <c r="Z196" s="1">
        <f t="shared" si="89"/>
        <v>-9852</v>
      </c>
      <c r="AA196" s="1">
        <f t="shared" si="90"/>
        <v>-5.4617475287219528E-3</v>
      </c>
      <c r="AB196" s="1">
        <f t="shared" si="91"/>
        <v>-0.13671154028818769</v>
      </c>
      <c r="AC196" s="1">
        <f t="shared" si="92"/>
        <v>-0.14036760000453796</v>
      </c>
      <c r="AD196" s="1">
        <f t="shared" si="93"/>
        <v>-0.13490585247581602</v>
      </c>
      <c r="AE196" s="1">
        <f t="shared" si="94"/>
        <v>9.0997945161133166E-3</v>
      </c>
      <c r="AF196" s="1">
        <f t="shared" si="95"/>
        <v>-0.14036760000453796</v>
      </c>
      <c r="AG196" s="2"/>
      <c r="AH196" s="1">
        <f t="shared" si="96"/>
        <v>-3.6560597163502822E-3</v>
      </c>
      <c r="AI196" s="1">
        <f t="shared" si="97"/>
        <v>0.76022182399562532</v>
      </c>
      <c r="AJ196" s="1">
        <f t="shared" si="98"/>
        <v>-0.40908361969093532</v>
      </c>
      <c r="AK196" s="1">
        <f t="shared" si="99"/>
        <v>0.30441033470840895</v>
      </c>
      <c r="AL196" s="1">
        <f t="shared" si="100"/>
        <v>-0.90361236146770685</v>
      </c>
      <c r="AM196" s="1">
        <f t="shared" si="101"/>
        <v>-0.48528465223484551</v>
      </c>
      <c r="AN196" s="1">
        <f t="shared" si="110"/>
        <v>5.021505366141799</v>
      </c>
      <c r="AO196" s="1">
        <f t="shared" si="110"/>
        <v>5.0215049054337619</v>
      </c>
      <c r="AP196" s="1">
        <f t="shared" si="110"/>
        <v>5.021508813520887</v>
      </c>
      <c r="AQ196" s="1">
        <f t="shared" si="110"/>
        <v>5.0214756605408972</v>
      </c>
      <c r="AR196" s="1">
        <f t="shared" si="110"/>
        <v>5.0217567938595788</v>
      </c>
      <c r="AS196" s="1">
        <f t="shared" si="110"/>
        <v>5.0193649134659273</v>
      </c>
      <c r="AT196" s="1">
        <f t="shared" si="110"/>
        <v>5.0391741440886539</v>
      </c>
      <c r="AU196" s="1">
        <f t="shared" si="102"/>
        <v>4.6523680879006921</v>
      </c>
    </row>
    <row r="197" spans="1:47" x14ac:dyDescent="0.2">
      <c r="A197" s="5" t="s">
        <v>100</v>
      </c>
      <c r="B197" s="6" t="s">
        <v>97</v>
      </c>
      <c r="C197" s="7">
        <v>26767.565999999999</v>
      </c>
      <c r="D197" s="9"/>
      <c r="E197" s="4">
        <f t="shared" si="86"/>
        <v>-9844.0533507426007</v>
      </c>
      <c r="F197" s="4">
        <f t="shared" si="87"/>
        <v>-9844</v>
      </c>
      <c r="G197" s="4">
        <f t="shared" ref="G197:G198" si="111">+C197-(C$7+F197*C$8)</f>
        <v>-0.14771720000135247</v>
      </c>
      <c r="H197" s="4">
        <f t="shared" ref="H197:H198" si="112">+G197</f>
        <v>-0.14771720000135247</v>
      </c>
      <c r="I197" s="4"/>
      <c r="J197" s="4"/>
      <c r="K197" s="4"/>
      <c r="M197" s="4"/>
      <c r="N197" s="4"/>
      <c r="O197" s="4"/>
      <c r="P197" s="4"/>
      <c r="Q197" s="66">
        <f t="shared" si="88"/>
        <v>11749.065999999999</v>
      </c>
      <c r="S197" s="2">
        <f t="shared" si="107"/>
        <v>0.5</v>
      </c>
      <c r="Z197" s="1">
        <f t="shared" si="89"/>
        <v>-9844</v>
      </c>
      <c r="AA197" s="1">
        <f t="shared" si="90"/>
        <v>-5.47092824357839E-3</v>
      </c>
      <c r="AB197" s="1">
        <f t="shared" si="91"/>
        <v>-0.14383258582415617</v>
      </c>
      <c r="AC197" s="1">
        <f t="shared" si="92"/>
        <v>-0.14771720000135247</v>
      </c>
      <c r="AD197" s="1">
        <f t="shared" si="93"/>
        <v>-0.14224627175777407</v>
      </c>
      <c r="AE197" s="1">
        <f t="shared" si="94"/>
        <v>1.0117000914493256E-2</v>
      </c>
      <c r="AF197" s="1">
        <f t="shared" si="95"/>
        <v>-0.14771720000135247</v>
      </c>
      <c r="AG197" s="2"/>
      <c r="AH197" s="1">
        <f t="shared" si="96"/>
        <v>-3.8846141771962908E-3</v>
      </c>
      <c r="AI197" s="1">
        <f t="shared" si="97"/>
        <v>0.75893661772843113</v>
      </c>
      <c r="AJ197" s="1">
        <f t="shared" si="98"/>
        <v>-0.41293890830798641</v>
      </c>
      <c r="AK197" s="1">
        <f t="shared" si="99"/>
        <v>0.30339359138429722</v>
      </c>
      <c r="AL197" s="1">
        <f t="shared" si="100"/>
        <v>-0.89938335176053408</v>
      </c>
      <c r="AM197" s="1">
        <f t="shared" si="101"/>
        <v>-0.48267485308540464</v>
      </c>
      <c r="AN197" s="1">
        <f t="shared" si="110"/>
        <v>5.0266379339653122</v>
      </c>
      <c r="AO197" s="1">
        <f t="shared" si="110"/>
        <v>5.0266374131010156</v>
      </c>
      <c r="AP197" s="1">
        <f t="shared" si="110"/>
        <v>5.0266417616477783</v>
      </c>
      <c r="AQ197" s="1">
        <f t="shared" si="110"/>
        <v>5.026605455091933</v>
      </c>
      <c r="AR197" s="1">
        <f t="shared" si="110"/>
        <v>5.0269084587079096</v>
      </c>
      <c r="AS197" s="1">
        <f t="shared" si="110"/>
        <v>5.0243709601559514</v>
      </c>
      <c r="AT197" s="1">
        <f t="shared" si="110"/>
        <v>5.0450437191844459</v>
      </c>
      <c r="AU197" s="1">
        <f t="shared" si="102"/>
        <v>4.658110561230008</v>
      </c>
    </row>
    <row r="198" spans="1:47" x14ac:dyDescent="0.2">
      <c r="A198" s="5" t="s">
        <v>109</v>
      </c>
      <c r="B198" s="6" t="s">
        <v>97</v>
      </c>
      <c r="C198" s="7">
        <v>26770.338</v>
      </c>
      <c r="D198" s="9"/>
      <c r="E198" s="4">
        <f t="shared" si="86"/>
        <v>-9843.0521927292757</v>
      </c>
      <c r="F198" s="4">
        <f t="shared" si="87"/>
        <v>-9843</v>
      </c>
      <c r="G198" s="4">
        <f t="shared" si="111"/>
        <v>-0.14451090000147815</v>
      </c>
      <c r="H198" s="4">
        <f t="shared" si="112"/>
        <v>-0.14451090000147815</v>
      </c>
      <c r="I198" s="4"/>
      <c r="J198" s="4"/>
      <c r="K198" s="4"/>
      <c r="M198" s="4"/>
      <c r="N198" s="4"/>
      <c r="O198" s="4"/>
      <c r="P198" s="4"/>
      <c r="Q198" s="66">
        <f t="shared" si="88"/>
        <v>11751.838</v>
      </c>
      <c r="S198" s="2">
        <f t="shared" si="107"/>
        <v>0.5</v>
      </c>
      <c r="Z198" s="1">
        <f t="shared" si="89"/>
        <v>-9843</v>
      </c>
      <c r="AA198" s="1">
        <f t="shared" si="90"/>
        <v>-5.4720703856801743E-3</v>
      </c>
      <c r="AB198" s="1">
        <f t="shared" si="91"/>
        <v>-0.1405977507312052</v>
      </c>
      <c r="AC198" s="1">
        <f t="shared" si="92"/>
        <v>-0.14451090000147815</v>
      </c>
      <c r="AD198" s="1">
        <f t="shared" si="93"/>
        <v>-0.13903882961579797</v>
      </c>
      <c r="AE198" s="1">
        <f t="shared" si="94"/>
        <v>9.6658980704654486E-3</v>
      </c>
      <c r="AF198" s="1">
        <f t="shared" si="95"/>
        <v>-0.14451090000147815</v>
      </c>
      <c r="AG198" s="2"/>
      <c r="AH198" s="1">
        <f t="shared" si="96"/>
        <v>-3.9131492702729441E-3</v>
      </c>
      <c r="AI198" s="1">
        <f t="shared" si="97"/>
        <v>0.75877657422180689</v>
      </c>
      <c r="AJ198" s="1">
        <f t="shared" si="98"/>
        <v>-0.41341938695273073</v>
      </c>
      <c r="AK198" s="1">
        <f t="shared" si="99"/>
        <v>0.3032663588680799</v>
      </c>
      <c r="AL198" s="1">
        <f t="shared" si="100"/>
        <v>-0.89885572997556273</v>
      </c>
      <c r="AM198" s="1">
        <f t="shared" si="101"/>
        <v>-0.48234962225228667</v>
      </c>
      <c r="AN198" s="1">
        <f t="shared" si="110"/>
        <v>5.0272788952416025</v>
      </c>
      <c r="AO198" s="1">
        <f t="shared" si="110"/>
        <v>5.0272783664526397</v>
      </c>
      <c r="AP198" s="1">
        <f t="shared" si="110"/>
        <v>5.0272827724718496</v>
      </c>
      <c r="AQ198" s="1">
        <f t="shared" si="110"/>
        <v>5.0272460584527536</v>
      </c>
      <c r="AR198" s="1">
        <f t="shared" si="110"/>
        <v>5.0275518589021315</v>
      </c>
      <c r="AS198" s="1">
        <f t="shared" si="110"/>
        <v>5.0249959419971164</v>
      </c>
      <c r="AT198" s="1">
        <f t="shared" si="110"/>
        <v>5.0457765190023647</v>
      </c>
      <c r="AU198" s="1">
        <f t="shared" si="102"/>
        <v>4.6588283703961721</v>
      </c>
    </row>
    <row r="199" spans="1:47" x14ac:dyDescent="0.2">
      <c r="A199" s="5" t="s">
        <v>100</v>
      </c>
      <c r="B199" s="6" t="s">
        <v>97</v>
      </c>
      <c r="C199" s="7">
        <v>26781.52</v>
      </c>
      <c r="D199" s="9"/>
      <c r="E199" s="4">
        <f t="shared" si="86"/>
        <v>-9839.0136108732113</v>
      </c>
      <c r="F199" s="4">
        <f t="shared" si="87"/>
        <v>-9839</v>
      </c>
      <c r="H199" s="4"/>
      <c r="I199" s="4"/>
      <c r="J199" s="4"/>
      <c r="K199" s="4"/>
      <c r="M199" s="4"/>
      <c r="N199" s="4"/>
      <c r="O199" s="4"/>
      <c r="P199" s="4"/>
      <c r="Q199" s="66">
        <f t="shared" si="88"/>
        <v>11763.02</v>
      </c>
      <c r="U199" s="4">
        <f>+C199-(C$7+F199*C$8)</f>
        <v>-3.768570000102045E-2</v>
      </c>
      <c r="Z199" s="1">
        <f t="shared" si="89"/>
        <v>-9839</v>
      </c>
      <c r="AA199" s="1">
        <f t="shared" si="90"/>
        <v>-5.476626604187412E-3</v>
      </c>
      <c r="AB199" s="1">
        <f t="shared" si="91"/>
        <v>-9999</v>
      </c>
      <c r="AC199" s="1">
        <f t="shared" si="92"/>
        <v>0</v>
      </c>
      <c r="AD199" s="1">
        <f t="shared" si="93"/>
        <v>-9999</v>
      </c>
      <c r="AE199" s="1">
        <f t="shared" si="94"/>
        <v>0</v>
      </c>
      <c r="AF199" s="1">
        <f t="shared" si="95"/>
        <v>-9999</v>
      </c>
      <c r="AG199" s="2"/>
      <c r="AH199" s="1">
        <f t="shared" si="96"/>
        <v>-4.0272133654045746E-3</v>
      </c>
      <c r="AI199" s="1">
        <f t="shared" si="97"/>
        <v>0.75813774486524887</v>
      </c>
      <c r="AJ199" s="1">
        <f t="shared" si="98"/>
        <v>-0.41533812810974935</v>
      </c>
      <c r="AK199" s="1">
        <f t="shared" si="99"/>
        <v>0.30275712230499713</v>
      </c>
      <c r="AL199" s="1">
        <f t="shared" si="100"/>
        <v>-0.89674746473574052</v>
      </c>
      <c r="AM199" s="1">
        <f t="shared" si="101"/>
        <v>-0.48105089378728971</v>
      </c>
      <c r="AN199" s="1">
        <f t="shared" si="110"/>
        <v>5.0298413903917822</v>
      </c>
      <c r="AO199" s="1">
        <f t="shared" si="110"/>
        <v>5.0298408289706753</v>
      </c>
      <c r="AP199" s="1">
        <f t="shared" si="110"/>
        <v>5.0298454703904216</v>
      </c>
      <c r="AQ199" s="1">
        <f t="shared" si="110"/>
        <v>5.0298070965513597</v>
      </c>
      <c r="AR199" s="1">
        <f t="shared" si="110"/>
        <v>5.0301242251887945</v>
      </c>
      <c r="AS199" s="1">
        <f t="shared" si="110"/>
        <v>5.0274941585316295</v>
      </c>
      <c r="AT199" s="1">
        <f t="shared" si="110"/>
        <v>5.0487057244480944</v>
      </c>
      <c r="AU199" s="1">
        <f t="shared" si="102"/>
        <v>4.6616996070608305</v>
      </c>
    </row>
    <row r="200" spans="1:47" x14ac:dyDescent="0.2">
      <c r="A200" s="5" t="s">
        <v>100</v>
      </c>
      <c r="B200" s="6" t="s">
        <v>97</v>
      </c>
      <c r="C200" s="7">
        <v>26792.495999999999</v>
      </c>
      <c r="D200" s="9"/>
      <c r="E200" s="4">
        <f t="shared" si="86"/>
        <v>-9835.0494296487323</v>
      </c>
      <c r="F200" s="4">
        <f t="shared" si="87"/>
        <v>-9835</v>
      </c>
      <c r="G200" s="4">
        <f t="shared" ref="G200:G231" si="113">+C200-(C$7+F200*C$8)</f>
        <v>-0.13686050000251271</v>
      </c>
      <c r="H200" s="4">
        <f t="shared" ref="H200:H231" si="114">+G200</f>
        <v>-0.13686050000251271</v>
      </c>
      <c r="I200" s="4"/>
      <c r="J200" s="4"/>
      <c r="K200" s="4"/>
      <c r="M200" s="4"/>
      <c r="N200" s="4"/>
      <c r="O200" s="4"/>
      <c r="P200" s="4"/>
      <c r="Q200" s="66">
        <f t="shared" si="88"/>
        <v>11773.995999999999</v>
      </c>
      <c r="S200" s="2">
        <f t="shared" ref="S200:S231" si="115">S$15</f>
        <v>0.5</v>
      </c>
      <c r="Z200" s="1">
        <f t="shared" si="89"/>
        <v>-9835</v>
      </c>
      <c r="AA200" s="1">
        <f t="shared" si="90"/>
        <v>-5.4811627936278738E-3</v>
      </c>
      <c r="AB200" s="1">
        <f t="shared" si="91"/>
        <v>-0.1327193448546834</v>
      </c>
      <c r="AC200" s="1">
        <f t="shared" si="92"/>
        <v>-0.13686050000251271</v>
      </c>
      <c r="AD200" s="1">
        <f t="shared" si="93"/>
        <v>-0.13137933720888484</v>
      </c>
      <c r="AE200" s="1">
        <f t="shared" si="94"/>
        <v>8.6302651227229358E-3</v>
      </c>
      <c r="AF200" s="1">
        <f t="shared" si="95"/>
        <v>-0.13686050000251271</v>
      </c>
      <c r="AG200" s="2"/>
      <c r="AH200" s="1">
        <f t="shared" si="96"/>
        <v>-4.1411551478293162E-3</v>
      </c>
      <c r="AI200" s="1">
        <f t="shared" si="97"/>
        <v>0.75750106164769082</v>
      </c>
      <c r="AJ200" s="1">
        <f t="shared" si="98"/>
        <v>-0.41725180257463518</v>
      </c>
      <c r="AK200" s="1">
        <f t="shared" si="99"/>
        <v>0.30224739943177903</v>
      </c>
      <c r="AL200" s="1">
        <f t="shared" si="100"/>
        <v>-0.89464274333400307</v>
      </c>
      <c r="AM200" s="1">
        <f t="shared" si="101"/>
        <v>-0.47975566155518895</v>
      </c>
      <c r="AN200" s="1">
        <f t="shared" si="110"/>
        <v>5.0324017310642919</v>
      </c>
      <c r="AO200" s="1">
        <f t="shared" si="110"/>
        <v>5.0324011354799643</v>
      </c>
      <c r="AP200" s="1">
        <f t="shared" si="110"/>
        <v>5.032406021278633</v>
      </c>
      <c r="AQ200" s="1">
        <f t="shared" si="110"/>
        <v>5.0323659391354685</v>
      </c>
      <c r="AR200" s="1">
        <f t="shared" si="110"/>
        <v>5.0326946221331319</v>
      </c>
      <c r="AS200" s="1">
        <f t="shared" si="110"/>
        <v>5.0299896478781818</v>
      </c>
      <c r="AT200" s="1">
        <f t="shared" si="110"/>
        <v>5.0516317394175907</v>
      </c>
      <c r="AU200" s="1">
        <f t="shared" si="102"/>
        <v>4.6645708437254889</v>
      </c>
    </row>
    <row r="201" spans="1:47" x14ac:dyDescent="0.2">
      <c r="A201" s="5" t="s">
        <v>100</v>
      </c>
      <c r="B201" s="6" t="s">
        <v>97</v>
      </c>
      <c r="C201" s="7">
        <v>26806.331999999999</v>
      </c>
      <c r="D201" s="9"/>
      <c r="E201" s="4">
        <f t="shared" si="86"/>
        <v>-9830.052307616852</v>
      </c>
      <c r="F201" s="4">
        <f t="shared" si="87"/>
        <v>-9830</v>
      </c>
      <c r="G201" s="4">
        <f t="shared" si="113"/>
        <v>-0.14482900000439258</v>
      </c>
      <c r="H201" s="4">
        <f t="shared" si="114"/>
        <v>-0.14482900000439258</v>
      </c>
      <c r="I201" s="4"/>
      <c r="J201" s="4"/>
      <c r="K201" s="4"/>
      <c r="M201" s="4"/>
      <c r="N201" s="4"/>
      <c r="O201" s="4"/>
      <c r="P201" s="4"/>
      <c r="Q201" s="66">
        <f t="shared" si="88"/>
        <v>11787.831999999999</v>
      </c>
      <c r="S201" s="2">
        <f t="shared" si="115"/>
        <v>0.5</v>
      </c>
      <c r="Z201" s="1">
        <f t="shared" si="89"/>
        <v>-9830</v>
      </c>
      <c r="AA201" s="1">
        <f t="shared" si="90"/>
        <v>-5.4868043210611487E-3</v>
      </c>
      <c r="AB201" s="1">
        <f t="shared" si="91"/>
        <v>-0.14054559017426863</v>
      </c>
      <c r="AC201" s="1">
        <f t="shared" si="92"/>
        <v>-0.14482900000439258</v>
      </c>
      <c r="AD201" s="1">
        <f t="shared" si="93"/>
        <v>-0.13934219568333142</v>
      </c>
      <c r="AE201" s="1">
        <f t="shared" si="94"/>
        <v>9.7081237489259134E-3</v>
      </c>
      <c r="AF201" s="1">
        <f t="shared" si="95"/>
        <v>-0.14482900000439258</v>
      </c>
      <c r="AG201" s="2"/>
      <c r="AH201" s="1">
        <f t="shared" si="96"/>
        <v>-4.2834098301239446E-3</v>
      </c>
      <c r="AI201" s="1">
        <f t="shared" si="97"/>
        <v>0.75670821483748119</v>
      </c>
      <c r="AJ201" s="1">
        <f t="shared" si="98"/>
        <v>-0.41963679247360625</v>
      </c>
      <c r="AK201" s="1">
        <f t="shared" si="99"/>
        <v>0.30160957020244772</v>
      </c>
      <c r="AL201" s="1">
        <f t="shared" si="100"/>
        <v>-0.89201680244241799</v>
      </c>
      <c r="AM201" s="1">
        <f t="shared" si="101"/>
        <v>-0.47814150645392439</v>
      </c>
      <c r="AN201" s="1">
        <f t="shared" ref="AN201:AT210" si="116">$AU201+$AB$7*SIN(AO201)</f>
        <v>5.0355991382100012</v>
      </c>
      <c r="AO201" s="1">
        <f t="shared" si="116"/>
        <v>5.0355984976910815</v>
      </c>
      <c r="AP201" s="1">
        <f t="shared" si="116"/>
        <v>5.0356037019192481</v>
      </c>
      <c r="AQ201" s="1">
        <f t="shared" si="116"/>
        <v>5.035561415127594</v>
      </c>
      <c r="AR201" s="1">
        <f t="shared" si="116"/>
        <v>5.0359048607191532</v>
      </c>
      <c r="AS201" s="1">
        <f t="shared" si="116"/>
        <v>5.033105195041764</v>
      </c>
      <c r="AT201" s="1">
        <f t="shared" si="116"/>
        <v>5.0552847708367894</v>
      </c>
      <c r="AU201" s="1">
        <f t="shared" si="102"/>
        <v>4.6681598895563114</v>
      </c>
    </row>
    <row r="202" spans="1:47" x14ac:dyDescent="0.2">
      <c r="A202" s="5" t="s">
        <v>120</v>
      </c>
      <c r="B202" s="6" t="s">
        <v>97</v>
      </c>
      <c r="C202" s="7">
        <v>26947.539000000001</v>
      </c>
      <c r="D202" s="9"/>
      <c r="E202" s="4">
        <f t="shared" si="86"/>
        <v>-9779.0528416761426</v>
      </c>
      <c r="F202" s="4">
        <f t="shared" si="87"/>
        <v>-9779</v>
      </c>
      <c r="G202" s="4">
        <f t="shared" si="113"/>
        <v>-0.14630770000076154</v>
      </c>
      <c r="H202" s="4">
        <f t="shared" si="114"/>
        <v>-0.14630770000076154</v>
      </c>
      <c r="I202" s="4"/>
      <c r="J202" s="4"/>
      <c r="K202" s="4"/>
      <c r="M202" s="4"/>
      <c r="N202" s="4"/>
      <c r="O202" s="4"/>
      <c r="P202" s="4"/>
      <c r="Q202" s="66">
        <f t="shared" si="88"/>
        <v>11929.039000000001</v>
      </c>
      <c r="S202" s="2">
        <f t="shared" si="115"/>
        <v>0.5</v>
      </c>
      <c r="Z202" s="1">
        <f t="shared" si="89"/>
        <v>-9779</v>
      </c>
      <c r="AA202" s="1">
        <f t="shared" si="90"/>
        <v>-5.5423710182927839E-3</v>
      </c>
      <c r="AB202" s="1">
        <f t="shared" si="91"/>
        <v>-0.14058439810870618</v>
      </c>
      <c r="AC202" s="1">
        <f t="shared" si="92"/>
        <v>-0.14630770000076154</v>
      </c>
      <c r="AD202" s="1">
        <f t="shared" si="93"/>
        <v>-0.14076532898246877</v>
      </c>
      <c r="AE202" s="1">
        <f t="shared" si="94"/>
        <v>9.9074389217713305E-3</v>
      </c>
      <c r="AF202" s="1">
        <f t="shared" si="95"/>
        <v>-0.14630770000076154</v>
      </c>
      <c r="AG202" s="2"/>
      <c r="AH202" s="1">
        <f t="shared" si="96"/>
        <v>-5.7233018920553698E-3</v>
      </c>
      <c r="AI202" s="1">
        <f t="shared" si="97"/>
        <v>0.74880892091261742</v>
      </c>
      <c r="AJ202" s="1">
        <f t="shared" si="98"/>
        <v>-0.44351920856354893</v>
      </c>
      <c r="AK202" s="1">
        <f t="shared" si="99"/>
        <v>0.29506315824275098</v>
      </c>
      <c r="AL202" s="1">
        <f t="shared" si="100"/>
        <v>-0.86554053799332842</v>
      </c>
      <c r="AM202" s="1">
        <f t="shared" si="101"/>
        <v>-0.4619782460964153</v>
      </c>
      <c r="AN202" s="1">
        <f t="shared" si="116"/>
        <v>5.0680242964290061</v>
      </c>
      <c r="AO202" s="1">
        <f t="shared" si="116"/>
        <v>5.0680230316056551</v>
      </c>
      <c r="AP202" s="1">
        <f t="shared" si="116"/>
        <v>5.0680324058994906</v>
      </c>
      <c r="AQ202" s="1">
        <f t="shared" si="116"/>
        <v>5.0679629222864904</v>
      </c>
      <c r="AR202" s="1">
        <f t="shared" si="116"/>
        <v>5.0684776363104014</v>
      </c>
      <c r="AS202" s="1">
        <f t="shared" si="116"/>
        <v>5.064647697707322</v>
      </c>
      <c r="AT202" s="1">
        <f t="shared" si="116"/>
        <v>5.0922607439849195</v>
      </c>
      <c r="AU202" s="1">
        <f t="shared" si="102"/>
        <v>4.7047681570307027</v>
      </c>
    </row>
    <row r="203" spans="1:47" x14ac:dyDescent="0.2">
      <c r="A203" s="5" t="s">
        <v>121</v>
      </c>
      <c r="B203" s="6" t="s">
        <v>97</v>
      </c>
      <c r="C203" s="7">
        <v>26972.46</v>
      </c>
      <c r="D203" s="9"/>
      <c r="E203" s="4">
        <f t="shared" si="86"/>
        <v>-9770.0521710953053</v>
      </c>
      <c r="F203" s="4">
        <f t="shared" si="87"/>
        <v>-9770</v>
      </c>
      <c r="G203" s="4">
        <f t="shared" si="113"/>
        <v>-0.14445100000375533</v>
      </c>
      <c r="H203" s="4">
        <f t="shared" si="114"/>
        <v>-0.14445100000375533</v>
      </c>
      <c r="I203" s="4"/>
      <c r="J203" s="4"/>
      <c r="K203" s="4"/>
      <c r="M203" s="4"/>
      <c r="N203" s="4"/>
      <c r="O203" s="4"/>
      <c r="P203" s="4"/>
      <c r="Q203" s="66">
        <f t="shared" si="88"/>
        <v>11953.96</v>
      </c>
      <c r="S203" s="2">
        <f t="shared" si="115"/>
        <v>0.5</v>
      </c>
      <c r="Z203" s="1">
        <f t="shared" si="89"/>
        <v>-9770</v>
      </c>
      <c r="AA203" s="1">
        <f t="shared" si="90"/>
        <v>-5.5517723649274563E-3</v>
      </c>
      <c r="AB203" s="1">
        <f t="shared" si="91"/>
        <v>-0.13847573009007555</v>
      </c>
      <c r="AC203" s="1">
        <f t="shared" si="92"/>
        <v>-0.14445100000375533</v>
      </c>
      <c r="AD203" s="1">
        <f t="shared" si="93"/>
        <v>-0.13889922763882787</v>
      </c>
      <c r="AE203" s="1">
        <f t="shared" si="94"/>
        <v>9.6464977193314611E-3</v>
      </c>
      <c r="AF203" s="1">
        <f t="shared" si="95"/>
        <v>-0.14445100000375533</v>
      </c>
      <c r="AG203" s="2"/>
      <c r="AH203" s="1">
        <f t="shared" si="96"/>
        <v>-5.9752699136797725E-3</v>
      </c>
      <c r="AI203" s="1">
        <f t="shared" si="97"/>
        <v>0.7474497983220364</v>
      </c>
      <c r="AJ203" s="1">
        <f t="shared" si="98"/>
        <v>-0.44765099453861901</v>
      </c>
      <c r="AK203" s="1">
        <f t="shared" si="99"/>
        <v>0.29390069955291082</v>
      </c>
      <c r="AL203" s="1">
        <f t="shared" si="100"/>
        <v>-0.86092524569637885</v>
      </c>
      <c r="AM203" s="1">
        <f t="shared" si="101"/>
        <v>-0.45918107016202775</v>
      </c>
      <c r="AN203" s="1">
        <f t="shared" si="116"/>
        <v>5.0737114070207774</v>
      </c>
      <c r="AO203" s="1">
        <f t="shared" si="116"/>
        <v>5.0737099952722975</v>
      </c>
      <c r="AP203" s="1">
        <f t="shared" si="116"/>
        <v>5.0737203008745242</v>
      </c>
      <c r="AQ203" s="1">
        <f t="shared" si="116"/>
        <v>5.0736450646952482</v>
      </c>
      <c r="AR203" s="1">
        <f t="shared" si="116"/>
        <v>5.0741939833534291</v>
      </c>
      <c r="AS203" s="1">
        <f t="shared" si="116"/>
        <v>5.0701706136382221</v>
      </c>
      <c r="AT203" s="1">
        <f t="shared" si="116"/>
        <v>5.0987320179904918</v>
      </c>
      <c r="AU203" s="1">
        <f t="shared" si="102"/>
        <v>4.7112284395261828</v>
      </c>
    </row>
    <row r="204" spans="1:47" x14ac:dyDescent="0.2">
      <c r="A204" s="5" t="s">
        <v>122</v>
      </c>
      <c r="B204" s="6" t="s">
        <v>97</v>
      </c>
      <c r="C204" s="7">
        <v>27343.481</v>
      </c>
      <c r="D204" s="9"/>
      <c r="E204" s="4">
        <f t="shared" si="86"/>
        <v>-9636.0512160945764</v>
      </c>
      <c r="F204" s="4">
        <f t="shared" si="87"/>
        <v>-9636</v>
      </c>
      <c r="G204" s="4">
        <f t="shared" si="113"/>
        <v>-0.14180680000208667</v>
      </c>
      <c r="H204" s="4">
        <f t="shared" si="114"/>
        <v>-0.14180680000208667</v>
      </c>
      <c r="I204" s="4"/>
      <c r="J204" s="4"/>
      <c r="K204" s="4"/>
      <c r="M204" s="4"/>
      <c r="N204" s="4"/>
      <c r="O204" s="4"/>
      <c r="P204" s="4"/>
      <c r="Q204" s="66">
        <f t="shared" si="88"/>
        <v>12324.981</v>
      </c>
      <c r="S204" s="2">
        <f t="shared" si="115"/>
        <v>0.5</v>
      </c>
      <c r="Z204" s="1">
        <f t="shared" si="89"/>
        <v>-9636</v>
      </c>
      <c r="AA204" s="1">
        <f t="shared" si="90"/>
        <v>-5.6744023443073242E-3</v>
      </c>
      <c r="AB204" s="1">
        <f t="shared" si="91"/>
        <v>-0.132158600559242</v>
      </c>
      <c r="AC204" s="1">
        <f t="shared" si="92"/>
        <v>-0.14180680000208667</v>
      </c>
      <c r="AD204" s="1">
        <f t="shared" si="93"/>
        <v>-0.13613239765777935</v>
      </c>
      <c r="AE204" s="1">
        <f t="shared" si="94"/>
        <v>9.2660148460278844E-3</v>
      </c>
      <c r="AF204" s="1">
        <f t="shared" si="95"/>
        <v>-0.14180680000208667</v>
      </c>
      <c r="AG204" s="2"/>
      <c r="AH204" s="1">
        <f t="shared" si="96"/>
        <v>-9.6481994428446703E-3</v>
      </c>
      <c r="AI204" s="1">
        <f t="shared" si="97"/>
        <v>0.72838810309728563</v>
      </c>
      <c r="AJ204" s="1">
        <f t="shared" si="98"/>
        <v>-0.50636310492330017</v>
      </c>
      <c r="AK204" s="1">
        <f t="shared" si="99"/>
        <v>0.27638054024511149</v>
      </c>
      <c r="AL204" s="1">
        <f t="shared" si="100"/>
        <v>-0.79409996775779068</v>
      </c>
      <c r="AM204" s="1">
        <f t="shared" si="101"/>
        <v>-0.41932019676400961</v>
      </c>
      <c r="AN204" s="1">
        <f t="shared" si="116"/>
        <v>5.1572106389210646</v>
      </c>
      <c r="AO204" s="1">
        <f t="shared" si="116"/>
        <v>5.1572050598115169</v>
      </c>
      <c r="AP204" s="1">
        <f t="shared" si="116"/>
        <v>5.1572385186224423</v>
      </c>
      <c r="AQ204" s="1">
        <f t="shared" si="116"/>
        <v>5.1570378255856681</v>
      </c>
      <c r="AR204" s="1">
        <f t="shared" si="116"/>
        <v>5.1582403612476027</v>
      </c>
      <c r="AS204" s="1">
        <f t="shared" si="116"/>
        <v>5.1509888622229871</v>
      </c>
      <c r="AT204" s="1">
        <f t="shared" si="116"/>
        <v>5.1931704591564856</v>
      </c>
      <c r="AU204" s="1">
        <f t="shared" si="102"/>
        <v>4.8074148677922297</v>
      </c>
    </row>
    <row r="205" spans="1:47" x14ac:dyDescent="0.2">
      <c r="A205" s="5" t="s">
        <v>121</v>
      </c>
      <c r="B205" s="6" t="s">
        <v>97</v>
      </c>
      <c r="C205" s="7">
        <v>27343.482</v>
      </c>
      <c r="D205" s="9"/>
      <c r="E205" s="4">
        <f t="shared" si="86"/>
        <v>-9636.0508549264614</v>
      </c>
      <c r="F205" s="4">
        <f t="shared" si="87"/>
        <v>-9636</v>
      </c>
      <c r="G205" s="4">
        <f t="shared" si="113"/>
        <v>-0.14080680000188295</v>
      </c>
      <c r="H205" s="4">
        <f t="shared" si="114"/>
        <v>-0.14080680000188295</v>
      </c>
      <c r="I205" s="4"/>
      <c r="J205" s="4"/>
      <c r="K205" s="4"/>
      <c r="M205" s="4"/>
      <c r="N205" s="4"/>
      <c r="O205" s="4"/>
      <c r="P205" s="4"/>
      <c r="Q205" s="66">
        <f t="shared" si="88"/>
        <v>12324.982</v>
      </c>
      <c r="S205" s="2">
        <f t="shared" si="115"/>
        <v>0.5</v>
      </c>
      <c r="Z205" s="1">
        <f t="shared" si="89"/>
        <v>-9636</v>
      </c>
      <c r="AA205" s="1">
        <f t="shared" si="90"/>
        <v>-5.6744023443073242E-3</v>
      </c>
      <c r="AB205" s="1">
        <f t="shared" si="91"/>
        <v>-0.13115860055903827</v>
      </c>
      <c r="AC205" s="1">
        <f t="shared" si="92"/>
        <v>-0.14080680000188295</v>
      </c>
      <c r="AD205" s="1">
        <f t="shared" si="93"/>
        <v>-0.13513239765757562</v>
      </c>
      <c r="AE205" s="1">
        <f t="shared" si="94"/>
        <v>9.1303824483425743E-3</v>
      </c>
      <c r="AF205" s="1">
        <f t="shared" si="95"/>
        <v>-0.14080680000188295</v>
      </c>
      <c r="AG205" s="2"/>
      <c r="AH205" s="1">
        <f t="shared" si="96"/>
        <v>-9.6481994428446703E-3</v>
      </c>
      <c r="AI205" s="1">
        <f t="shared" si="97"/>
        <v>0.72838810309728563</v>
      </c>
      <c r="AJ205" s="1">
        <f t="shared" si="98"/>
        <v>-0.50636310492330017</v>
      </c>
      <c r="AK205" s="1">
        <f t="shared" si="99"/>
        <v>0.27638054024511149</v>
      </c>
      <c r="AL205" s="1">
        <f t="shared" si="100"/>
        <v>-0.79409996775779068</v>
      </c>
      <c r="AM205" s="1">
        <f t="shared" si="101"/>
        <v>-0.41932019676400961</v>
      </c>
      <c r="AN205" s="1">
        <f t="shared" si="116"/>
        <v>5.1572106389210646</v>
      </c>
      <c r="AO205" s="1">
        <f t="shared" si="116"/>
        <v>5.1572050598115169</v>
      </c>
      <c r="AP205" s="1">
        <f t="shared" si="116"/>
        <v>5.1572385186224423</v>
      </c>
      <c r="AQ205" s="1">
        <f t="shared" si="116"/>
        <v>5.1570378255856681</v>
      </c>
      <c r="AR205" s="1">
        <f t="shared" si="116"/>
        <v>5.1582403612476027</v>
      </c>
      <c r="AS205" s="1">
        <f t="shared" si="116"/>
        <v>5.1509888622229871</v>
      </c>
      <c r="AT205" s="1">
        <f t="shared" si="116"/>
        <v>5.1931704591564856</v>
      </c>
      <c r="AU205" s="1">
        <f t="shared" si="102"/>
        <v>4.8074148677922297</v>
      </c>
    </row>
    <row r="206" spans="1:47" x14ac:dyDescent="0.2">
      <c r="A206" s="5" t="s">
        <v>121</v>
      </c>
      <c r="B206" s="6" t="s">
        <v>97</v>
      </c>
      <c r="C206" s="7">
        <v>27354.557000000001</v>
      </c>
      <c r="D206" s="9"/>
      <c r="E206" s="4">
        <f t="shared" si="86"/>
        <v>-9632.0509180586487</v>
      </c>
      <c r="F206" s="4">
        <f t="shared" si="87"/>
        <v>-9632</v>
      </c>
      <c r="G206" s="4">
        <f t="shared" si="113"/>
        <v>-0.14098160000139615</v>
      </c>
      <c r="H206" s="4">
        <f t="shared" si="114"/>
        <v>-0.14098160000139615</v>
      </c>
      <c r="I206" s="4"/>
      <c r="J206" s="4"/>
      <c r="K206" s="4"/>
      <c r="M206" s="4"/>
      <c r="N206" s="4"/>
      <c r="O206" s="4"/>
      <c r="P206" s="4"/>
      <c r="Q206" s="66">
        <f t="shared" si="88"/>
        <v>12336.057000000001</v>
      </c>
      <c r="S206" s="2">
        <f t="shared" si="115"/>
        <v>0.5</v>
      </c>
      <c r="Z206" s="1">
        <f t="shared" si="89"/>
        <v>-9632</v>
      </c>
      <c r="AA206" s="1">
        <f t="shared" si="90"/>
        <v>-5.6775033603014592E-3</v>
      </c>
      <c r="AB206" s="1">
        <f t="shared" si="91"/>
        <v>-0.131226084844312</v>
      </c>
      <c r="AC206" s="1">
        <f t="shared" si="92"/>
        <v>-0.14098160000139615</v>
      </c>
      <c r="AD206" s="1">
        <f t="shared" si="93"/>
        <v>-0.13530409664109469</v>
      </c>
      <c r="AE206" s="1">
        <f t="shared" si="94"/>
        <v>9.1535992839313456E-3</v>
      </c>
      <c r="AF206" s="1">
        <f t="shared" si="95"/>
        <v>-0.14098160000139615</v>
      </c>
      <c r="AG206" s="2"/>
      <c r="AH206" s="1">
        <f t="shared" si="96"/>
        <v>-9.7555151570841471E-3</v>
      </c>
      <c r="AI206" s="1">
        <f t="shared" si="97"/>
        <v>0.72785160728745324</v>
      </c>
      <c r="AJ206" s="1">
        <f t="shared" si="98"/>
        <v>-0.50803764106456784</v>
      </c>
      <c r="AK206" s="1">
        <f t="shared" si="99"/>
        <v>0.27585227551943065</v>
      </c>
      <c r="AL206" s="1">
        <f t="shared" si="100"/>
        <v>-0.79215696246823741</v>
      </c>
      <c r="AM206" s="1">
        <f t="shared" si="101"/>
        <v>-0.41817834016513511</v>
      </c>
      <c r="AN206" s="1">
        <f t="shared" si="116"/>
        <v>5.1596706664190766</v>
      </c>
      <c r="AO206" s="1">
        <f t="shared" si="116"/>
        <v>5.1596648890776686</v>
      </c>
      <c r="AP206" s="1">
        <f t="shared" si="116"/>
        <v>5.1596993589154003</v>
      </c>
      <c r="AQ206" s="1">
        <f t="shared" si="116"/>
        <v>5.1594936619138201</v>
      </c>
      <c r="AR206" s="1">
        <f t="shared" si="116"/>
        <v>5.1607198440490336</v>
      </c>
      <c r="AS206" s="1">
        <f t="shared" si="116"/>
        <v>5.1533634372122199</v>
      </c>
      <c r="AT206" s="1">
        <f t="shared" si="116"/>
        <v>5.1959345376792943</v>
      </c>
      <c r="AU206" s="1">
        <f t="shared" si="102"/>
        <v>4.8102861044568881</v>
      </c>
    </row>
    <row r="207" spans="1:47" x14ac:dyDescent="0.2">
      <c r="A207" s="5" t="s">
        <v>109</v>
      </c>
      <c r="B207" s="6" t="s">
        <v>97</v>
      </c>
      <c r="C207" s="7">
        <v>27368.402999999998</v>
      </c>
      <c r="D207" s="9"/>
      <c r="E207" s="4">
        <f t="shared" si="86"/>
        <v>-9627.0501843456241</v>
      </c>
      <c r="F207" s="4">
        <f t="shared" si="87"/>
        <v>-9627</v>
      </c>
      <c r="G207" s="4">
        <f t="shared" si="113"/>
        <v>-0.13895010000487673</v>
      </c>
      <c r="H207" s="4">
        <f t="shared" si="114"/>
        <v>-0.13895010000487673</v>
      </c>
      <c r="I207" s="4"/>
      <c r="J207" s="4"/>
      <c r="K207" s="4"/>
      <c r="M207" s="4"/>
      <c r="N207" s="4"/>
      <c r="O207" s="4"/>
      <c r="P207" s="4"/>
      <c r="Q207" s="66">
        <f t="shared" si="88"/>
        <v>12349.902999999998</v>
      </c>
      <c r="S207" s="2">
        <f t="shared" si="115"/>
        <v>0.5</v>
      </c>
      <c r="Z207" s="1">
        <f t="shared" si="89"/>
        <v>-9627</v>
      </c>
      <c r="AA207" s="1">
        <f t="shared" si="90"/>
        <v>-5.6813295635472962E-3</v>
      </c>
      <c r="AB207" s="1">
        <f t="shared" si="91"/>
        <v>-0.12906063410810917</v>
      </c>
      <c r="AC207" s="1">
        <f t="shared" si="92"/>
        <v>-0.13895010000487673</v>
      </c>
      <c r="AD207" s="1">
        <f t="shared" si="93"/>
        <v>-0.13326877044132943</v>
      </c>
      <c r="AE207" s="1">
        <f t="shared" si="94"/>
        <v>8.8802825874718799E-3</v>
      </c>
      <c r="AF207" s="1">
        <f t="shared" si="95"/>
        <v>-0.13895010000487673</v>
      </c>
      <c r="AG207" s="2"/>
      <c r="AH207" s="1">
        <f t="shared" si="96"/>
        <v>-9.8894658967675544E-3</v>
      </c>
      <c r="AI207" s="1">
        <f t="shared" si="97"/>
        <v>0.72718353767228283</v>
      </c>
      <c r="AJ207" s="1">
        <f t="shared" si="98"/>
        <v>-0.51012465945007535</v>
      </c>
      <c r="AK207" s="1">
        <f t="shared" si="99"/>
        <v>0.27519157590351434</v>
      </c>
      <c r="AL207" s="1">
        <f t="shared" si="100"/>
        <v>-0.78973222154743294</v>
      </c>
      <c r="AM207" s="1">
        <f t="shared" si="101"/>
        <v>-0.41675467977454161</v>
      </c>
      <c r="AN207" s="1">
        <f t="shared" si="116"/>
        <v>5.1627431583175616</v>
      </c>
      <c r="AO207" s="1">
        <f t="shared" si="116"/>
        <v>5.1627371257316081</v>
      </c>
      <c r="AP207" s="1">
        <f t="shared" si="116"/>
        <v>5.1627728895381599</v>
      </c>
      <c r="AQ207" s="1">
        <f t="shared" si="116"/>
        <v>5.1625608273967947</v>
      </c>
      <c r="AR207" s="1">
        <f t="shared" si="116"/>
        <v>5.1638168975868979</v>
      </c>
      <c r="AS207" s="1">
        <f t="shared" si="116"/>
        <v>5.1563287811357963</v>
      </c>
      <c r="AT207" s="1">
        <f t="shared" si="116"/>
        <v>5.1993851650714129</v>
      </c>
      <c r="AU207" s="1">
        <f t="shared" si="102"/>
        <v>4.8138751502877106</v>
      </c>
    </row>
    <row r="208" spans="1:47" x14ac:dyDescent="0.2">
      <c r="A208" s="5" t="s">
        <v>96</v>
      </c>
      <c r="B208" s="6" t="s">
        <v>97</v>
      </c>
      <c r="C208" s="7">
        <v>27387.786</v>
      </c>
      <c r="D208" s="9"/>
      <c r="E208" s="4">
        <f t="shared" si="86"/>
        <v>-9620.0496627827488</v>
      </c>
      <c r="F208" s="4">
        <f t="shared" si="87"/>
        <v>-9620</v>
      </c>
      <c r="G208" s="4">
        <f t="shared" si="113"/>
        <v>-0.13750600000275881</v>
      </c>
      <c r="H208" s="4">
        <f t="shared" si="114"/>
        <v>-0.13750600000275881</v>
      </c>
      <c r="I208" s="4"/>
      <c r="J208" s="4"/>
      <c r="K208" s="4"/>
      <c r="M208" s="4"/>
      <c r="N208" s="4"/>
      <c r="O208" s="4"/>
      <c r="P208" s="4"/>
      <c r="Q208" s="66">
        <f t="shared" si="88"/>
        <v>12369.286</v>
      </c>
      <c r="S208" s="2">
        <f t="shared" si="115"/>
        <v>0.5</v>
      </c>
      <c r="Z208" s="1">
        <f t="shared" si="89"/>
        <v>-9620</v>
      </c>
      <c r="AA208" s="1">
        <f t="shared" si="90"/>
        <v>-5.6865919194304514E-3</v>
      </c>
      <c r="AB208" s="1">
        <f t="shared" si="91"/>
        <v>-0.12742936589365084</v>
      </c>
      <c r="AC208" s="1">
        <f t="shared" si="92"/>
        <v>-0.13750600000275881</v>
      </c>
      <c r="AD208" s="1">
        <f t="shared" si="93"/>
        <v>-0.13181940808332837</v>
      </c>
      <c r="AE208" s="1">
        <f t="shared" si="94"/>
        <v>8.6881781737195279E-3</v>
      </c>
      <c r="AF208" s="1">
        <f t="shared" si="95"/>
        <v>-0.13750600000275881</v>
      </c>
      <c r="AG208" s="2"/>
      <c r="AH208" s="1">
        <f t="shared" si="96"/>
        <v>-1.0076634109107986E-2</v>
      </c>
      <c r="AI208" s="1">
        <f t="shared" si="97"/>
        <v>0.7262529803830523</v>
      </c>
      <c r="AJ208" s="1">
        <f t="shared" si="98"/>
        <v>-0.51303504481341244</v>
      </c>
      <c r="AK208" s="1">
        <f t="shared" si="99"/>
        <v>0.27426591989547094</v>
      </c>
      <c r="AL208" s="1">
        <f t="shared" si="100"/>
        <v>-0.78634503907506914</v>
      </c>
      <c r="AM208" s="1">
        <f t="shared" si="101"/>
        <v>-0.41476833813856795</v>
      </c>
      <c r="AN208" s="1">
        <f t="shared" si="116"/>
        <v>5.1670399224969517</v>
      </c>
      <c r="AO208" s="1">
        <f t="shared" si="116"/>
        <v>5.1670335183363605</v>
      </c>
      <c r="AP208" s="1">
        <f t="shared" si="116"/>
        <v>5.1670711508764686</v>
      </c>
      <c r="AQ208" s="1">
        <f t="shared" si="116"/>
        <v>5.1668499705982969</v>
      </c>
      <c r="AR208" s="1">
        <f t="shared" si="116"/>
        <v>5.1681484974190779</v>
      </c>
      <c r="AS208" s="1">
        <f t="shared" si="116"/>
        <v>5.1604749406062078</v>
      </c>
      <c r="AT208" s="1">
        <f t="shared" si="116"/>
        <v>5.2042077012114474</v>
      </c>
      <c r="AU208" s="1">
        <f t="shared" si="102"/>
        <v>4.8188998144508624</v>
      </c>
    </row>
    <row r="209" spans="1:47" x14ac:dyDescent="0.2">
      <c r="A209" s="5" t="s">
        <v>115</v>
      </c>
      <c r="B209" s="6" t="s">
        <v>97</v>
      </c>
      <c r="C209" s="7">
        <v>27415.47</v>
      </c>
      <c r="D209" s="9"/>
      <c r="E209" s="4">
        <f t="shared" si="86"/>
        <v>-9610.0510847016158</v>
      </c>
      <c r="F209" s="4">
        <f t="shared" si="87"/>
        <v>-9610</v>
      </c>
      <c r="G209" s="4">
        <f t="shared" si="113"/>
        <v>-0.14144300000043586</v>
      </c>
      <c r="H209" s="4">
        <f t="shared" si="114"/>
        <v>-0.14144300000043586</v>
      </c>
      <c r="I209" s="4"/>
      <c r="J209" s="4"/>
      <c r="K209" s="4"/>
      <c r="M209" s="4"/>
      <c r="N209" s="4"/>
      <c r="O209" s="4"/>
      <c r="P209" s="4"/>
      <c r="Q209" s="66">
        <f t="shared" si="88"/>
        <v>12396.970000000001</v>
      </c>
      <c r="S209" s="2">
        <f t="shared" si="115"/>
        <v>0.5</v>
      </c>
      <c r="Z209" s="1">
        <f t="shared" si="89"/>
        <v>-9610</v>
      </c>
      <c r="AA209" s="1">
        <f t="shared" si="90"/>
        <v>-5.6939162708626624E-3</v>
      </c>
      <c r="AB209" s="1">
        <f t="shared" si="91"/>
        <v>-0.13109971941250945</v>
      </c>
      <c r="AC209" s="1">
        <f t="shared" si="92"/>
        <v>-0.14144300000043586</v>
      </c>
      <c r="AD209" s="1">
        <f t="shared" si="93"/>
        <v>-0.1357490837295732</v>
      </c>
      <c r="AE209" s="1">
        <f t="shared" si="94"/>
        <v>9.2139068667093371E-3</v>
      </c>
      <c r="AF209" s="1">
        <f t="shared" si="95"/>
        <v>-0.14144300000043586</v>
      </c>
      <c r="AG209" s="2"/>
      <c r="AH209" s="1">
        <f t="shared" si="96"/>
        <v>-1.0343280587926416E-2</v>
      </c>
      <c r="AI209" s="1">
        <f t="shared" si="97"/>
        <v>0.72493315047357143</v>
      </c>
      <c r="AJ209" s="1">
        <f t="shared" si="98"/>
        <v>-0.51716970396627393</v>
      </c>
      <c r="AK209" s="1">
        <f t="shared" si="99"/>
        <v>0.2729422170659489</v>
      </c>
      <c r="AL209" s="1">
        <f t="shared" si="100"/>
        <v>-0.78152118043334229</v>
      </c>
      <c r="AM209" s="1">
        <f t="shared" si="101"/>
        <v>-0.41194429759630041</v>
      </c>
      <c r="AN209" s="1">
        <f t="shared" si="116"/>
        <v>5.1731686550458642</v>
      </c>
      <c r="AO209" s="1">
        <f t="shared" si="116"/>
        <v>5.1731616903736954</v>
      </c>
      <c r="AP209" s="1">
        <f t="shared" si="116"/>
        <v>5.1732021105407515</v>
      </c>
      <c r="AQ209" s="1">
        <f t="shared" si="116"/>
        <v>5.1729674821889864</v>
      </c>
      <c r="AR209" s="1">
        <f t="shared" si="116"/>
        <v>5.174327894972774</v>
      </c>
      <c r="AS209" s="1">
        <f t="shared" si="116"/>
        <v>5.1663873776653073</v>
      </c>
      <c r="AT209" s="1">
        <f t="shared" si="116"/>
        <v>5.211080164866158</v>
      </c>
      <c r="AU209" s="1">
        <f t="shared" si="102"/>
        <v>4.8260779061125074</v>
      </c>
    </row>
    <row r="210" spans="1:47" x14ac:dyDescent="0.2">
      <c r="A210" s="5" t="s">
        <v>122</v>
      </c>
      <c r="B210" s="6" t="s">
        <v>97</v>
      </c>
      <c r="C210" s="7">
        <v>27429.313999999998</v>
      </c>
      <c r="D210" s="9"/>
      <c r="E210" s="4">
        <f t="shared" si="86"/>
        <v>-9605.0510733248211</v>
      </c>
      <c r="F210" s="4">
        <f t="shared" si="87"/>
        <v>-9605</v>
      </c>
      <c r="G210" s="4">
        <f t="shared" si="113"/>
        <v>-0.1414115000043239</v>
      </c>
      <c r="H210" s="4">
        <f t="shared" si="114"/>
        <v>-0.1414115000043239</v>
      </c>
      <c r="I210" s="4"/>
      <c r="J210" s="4"/>
      <c r="K210" s="4"/>
      <c r="M210" s="4"/>
      <c r="N210" s="4"/>
      <c r="O210" s="4"/>
      <c r="P210" s="4"/>
      <c r="Q210" s="66">
        <f t="shared" si="88"/>
        <v>12410.813999999998</v>
      </c>
      <c r="S210" s="2">
        <f t="shared" si="115"/>
        <v>0.5</v>
      </c>
      <c r="Z210" s="1">
        <f t="shared" si="89"/>
        <v>-9605</v>
      </c>
      <c r="AA210" s="1">
        <f t="shared" si="90"/>
        <v>-5.6974921218884578E-3</v>
      </c>
      <c r="AB210" s="1">
        <f t="shared" si="91"/>
        <v>-0.13093522222896031</v>
      </c>
      <c r="AC210" s="1">
        <f t="shared" si="92"/>
        <v>-0.1414115000043239</v>
      </c>
      <c r="AD210" s="1">
        <f t="shared" si="93"/>
        <v>-0.13571400788243543</v>
      </c>
      <c r="AE210" s="1">
        <f t="shared" si="94"/>
        <v>9.2091459677568731E-3</v>
      </c>
      <c r="AF210" s="1">
        <f t="shared" si="95"/>
        <v>-0.1414115000043239</v>
      </c>
      <c r="AG210" s="2"/>
      <c r="AH210" s="1">
        <f t="shared" si="96"/>
        <v>-1.0476277775363573E-2</v>
      </c>
      <c r="AI210" s="1">
        <f t="shared" si="97"/>
        <v>0.72427741896692022</v>
      </c>
      <c r="AJ210" s="1">
        <f t="shared" si="98"/>
        <v>-0.51922692355370714</v>
      </c>
      <c r="AK210" s="1">
        <f t="shared" si="99"/>
        <v>0.2722797896901773</v>
      </c>
      <c r="AL210" s="1">
        <f t="shared" si="100"/>
        <v>-0.77911580727391838</v>
      </c>
      <c r="AM210" s="1">
        <f t="shared" si="101"/>
        <v>-0.41053821333618651</v>
      </c>
      <c r="AN210" s="1">
        <f t="shared" si="116"/>
        <v>5.1762288553555154</v>
      </c>
      <c r="AO210" s="1">
        <f t="shared" si="116"/>
        <v>5.1762215969349157</v>
      </c>
      <c r="AP210" s="1">
        <f t="shared" si="116"/>
        <v>5.176263463978124</v>
      </c>
      <c r="AQ210" s="1">
        <f t="shared" si="116"/>
        <v>5.1760219239375447</v>
      </c>
      <c r="AR210" s="1">
        <f t="shared" si="116"/>
        <v>5.177413820335901</v>
      </c>
      <c r="AS210" s="1">
        <f t="shared" si="116"/>
        <v>5.1693389526097704</v>
      </c>
      <c r="AT210" s="1">
        <f t="shared" si="116"/>
        <v>5.2145089567358021</v>
      </c>
      <c r="AU210" s="1">
        <f t="shared" si="102"/>
        <v>4.8296669519433308</v>
      </c>
    </row>
    <row r="211" spans="1:47" x14ac:dyDescent="0.2">
      <c r="A211" s="5" t="s">
        <v>122</v>
      </c>
      <c r="B211" s="6" t="s">
        <v>97</v>
      </c>
      <c r="C211" s="7">
        <v>27692.350999999999</v>
      </c>
      <c r="D211" s="9"/>
      <c r="E211" s="4">
        <f t="shared" si="86"/>
        <v>-9510.0504959975897</v>
      </c>
      <c r="F211" s="4">
        <f t="shared" si="87"/>
        <v>-9510</v>
      </c>
      <c r="G211" s="4">
        <f t="shared" si="113"/>
        <v>-0.13981300000159536</v>
      </c>
      <c r="H211" s="4">
        <f t="shared" si="114"/>
        <v>-0.13981300000159536</v>
      </c>
      <c r="I211" s="4"/>
      <c r="J211" s="4"/>
      <c r="K211" s="4"/>
      <c r="M211" s="4"/>
      <c r="N211" s="4"/>
      <c r="O211" s="4"/>
      <c r="P211" s="4"/>
      <c r="Q211" s="66">
        <f t="shared" si="88"/>
        <v>12673.850999999999</v>
      </c>
      <c r="S211" s="2">
        <f t="shared" si="115"/>
        <v>0.5</v>
      </c>
      <c r="Z211" s="1">
        <f t="shared" si="89"/>
        <v>-9510</v>
      </c>
      <c r="AA211" s="1">
        <f t="shared" si="90"/>
        <v>-5.7538680734748483E-3</v>
      </c>
      <c r="AB211" s="1">
        <f t="shared" si="91"/>
        <v>-0.12685170633850537</v>
      </c>
      <c r="AC211" s="1">
        <f t="shared" si="92"/>
        <v>-0.13981300000159536</v>
      </c>
      <c r="AD211" s="1">
        <f t="shared" si="93"/>
        <v>-0.1340591319281205</v>
      </c>
      <c r="AE211" s="1">
        <f t="shared" si="94"/>
        <v>8.9859254266606084E-3</v>
      </c>
      <c r="AF211" s="1">
        <f t="shared" si="95"/>
        <v>-0.13981300000159536</v>
      </c>
      <c r="AG211" s="2"/>
      <c r="AH211" s="1">
        <f t="shared" si="96"/>
        <v>-1.2961293663089972E-2</v>
      </c>
      <c r="AI211" s="1">
        <f t="shared" si="97"/>
        <v>0.71233347897932675</v>
      </c>
      <c r="AJ211" s="1">
        <f t="shared" si="98"/>
        <v>-0.55706572726135295</v>
      </c>
      <c r="AK211" s="1">
        <f t="shared" si="99"/>
        <v>0.25962896265465651</v>
      </c>
      <c r="AL211" s="1">
        <f t="shared" si="100"/>
        <v>-0.73421362027225734</v>
      </c>
      <c r="AM211" s="1">
        <f t="shared" si="101"/>
        <v>-0.38453844817060129</v>
      </c>
      <c r="AN211" s="1">
        <f t="shared" ref="AN211:AT220" si="117">$AU211+$AB$7*SIN(AO211)</f>
        <v>5.2338611280847527</v>
      </c>
      <c r="AO211" s="1">
        <f t="shared" si="117"/>
        <v>5.2338463262185897</v>
      </c>
      <c r="AP211" s="1">
        <f t="shared" si="117"/>
        <v>5.2339230016623537</v>
      </c>
      <c r="AQ211" s="1">
        <f t="shared" si="117"/>
        <v>5.2335257027958013</v>
      </c>
      <c r="AR211" s="1">
        <f t="shared" si="117"/>
        <v>5.2355813663121653</v>
      </c>
      <c r="AS211" s="1">
        <f t="shared" si="117"/>
        <v>5.2248643566486468</v>
      </c>
      <c r="AT211" s="1">
        <f t="shared" si="117"/>
        <v>5.2787168613566324</v>
      </c>
      <c r="AU211" s="1">
        <f t="shared" si="102"/>
        <v>4.8978588227289608</v>
      </c>
    </row>
    <row r="212" spans="1:47" x14ac:dyDescent="0.2">
      <c r="A212" s="5" t="s">
        <v>122</v>
      </c>
      <c r="B212" s="6" t="s">
        <v>97</v>
      </c>
      <c r="C212" s="7">
        <v>27714.501</v>
      </c>
      <c r="D212" s="9"/>
      <c r="E212" s="4">
        <f t="shared" si="86"/>
        <v>-9502.0506222619624</v>
      </c>
      <c r="F212" s="4">
        <f t="shared" si="87"/>
        <v>-9502</v>
      </c>
      <c r="G212" s="4">
        <f t="shared" si="113"/>
        <v>-0.14016260000062175</v>
      </c>
      <c r="H212" s="4">
        <f t="shared" si="114"/>
        <v>-0.14016260000062175</v>
      </c>
      <c r="I212" s="4"/>
      <c r="J212" s="4"/>
      <c r="K212" s="4"/>
      <c r="M212" s="4"/>
      <c r="N212" s="4"/>
      <c r="O212" s="4"/>
      <c r="P212" s="4"/>
      <c r="Q212" s="66">
        <f t="shared" si="88"/>
        <v>12696.001</v>
      </c>
      <c r="S212" s="2">
        <f t="shared" si="115"/>
        <v>0.5</v>
      </c>
      <c r="Z212" s="1">
        <f t="shared" si="89"/>
        <v>-9502</v>
      </c>
      <c r="AA212" s="1">
        <f t="shared" si="90"/>
        <v>-5.7575612348185357E-3</v>
      </c>
      <c r="AB212" s="1">
        <f t="shared" si="91"/>
        <v>-0.12699572993266875</v>
      </c>
      <c r="AC212" s="1">
        <f t="shared" si="92"/>
        <v>-0.14016260000062175</v>
      </c>
      <c r="AD212" s="1">
        <f t="shared" si="93"/>
        <v>-0.1344050387658032</v>
      </c>
      <c r="AE212" s="1">
        <f t="shared" si="94"/>
        <v>9.0323572228185305E-3</v>
      </c>
      <c r="AF212" s="1">
        <f t="shared" si="95"/>
        <v>-0.14016260000062175</v>
      </c>
      <c r="AG212" s="2"/>
      <c r="AH212" s="1">
        <f t="shared" si="96"/>
        <v>-1.3166870067952989E-2</v>
      </c>
      <c r="AI212" s="1">
        <f t="shared" si="97"/>
        <v>0.71137110616798849</v>
      </c>
      <c r="AJ212" s="1">
        <f t="shared" si="98"/>
        <v>-0.56014654880036319</v>
      </c>
      <c r="AK212" s="1">
        <f t="shared" si="99"/>
        <v>0.25855867266556715</v>
      </c>
      <c r="AL212" s="1">
        <f t="shared" si="100"/>
        <v>-0.73049924486347906</v>
      </c>
      <c r="AM212" s="1">
        <f t="shared" si="101"/>
        <v>-0.38240815737755651</v>
      </c>
      <c r="AN212" s="1">
        <f t="shared" si="117"/>
        <v>5.2386713482843543</v>
      </c>
      <c r="AO212" s="1">
        <f t="shared" si="117"/>
        <v>5.2386557193627423</v>
      </c>
      <c r="AP212" s="1">
        <f t="shared" si="117"/>
        <v>5.2387360076615863</v>
      </c>
      <c r="AQ212" s="1">
        <f t="shared" si="117"/>
        <v>5.238323435687291</v>
      </c>
      <c r="AR212" s="1">
        <f t="shared" si="117"/>
        <v>5.2404403857143933</v>
      </c>
      <c r="AS212" s="1">
        <f t="shared" si="117"/>
        <v>5.2294949006129006</v>
      </c>
      <c r="AT212" s="1">
        <f t="shared" si="117"/>
        <v>5.2840427063192124</v>
      </c>
      <c r="AU212" s="1">
        <f t="shared" si="102"/>
        <v>4.9036012960582767</v>
      </c>
    </row>
    <row r="213" spans="1:47" x14ac:dyDescent="0.2">
      <c r="A213" s="5" t="s">
        <v>122</v>
      </c>
      <c r="B213" s="6" t="s">
        <v>97</v>
      </c>
      <c r="C213" s="7">
        <v>27728.346000000001</v>
      </c>
      <c r="D213" s="9"/>
      <c r="E213" s="4">
        <f t="shared" ref="E213:E276" si="118">+(C213-C$7)/C$8</f>
        <v>-9497.0502497170528</v>
      </c>
      <c r="F213" s="4">
        <f t="shared" ref="F213:F276" si="119">ROUND(2*E213,0)/2</f>
        <v>-9497</v>
      </c>
      <c r="G213" s="4">
        <f t="shared" si="113"/>
        <v>-0.13913110000066808</v>
      </c>
      <c r="H213" s="4">
        <f t="shared" si="114"/>
        <v>-0.13913110000066808</v>
      </c>
      <c r="I213" s="4"/>
      <c r="J213" s="4"/>
      <c r="K213" s="4"/>
      <c r="M213" s="4"/>
      <c r="N213" s="4"/>
      <c r="O213" s="4"/>
      <c r="P213" s="4"/>
      <c r="Q213" s="66">
        <f t="shared" ref="Q213:Q276" si="120">+C213-15018.5</f>
        <v>12709.846000000001</v>
      </c>
      <c r="S213" s="2">
        <f t="shared" si="115"/>
        <v>0.5</v>
      </c>
      <c r="Z213" s="1">
        <f t="shared" ref="Z213:Z276" si="121">F213</f>
        <v>-9497</v>
      </c>
      <c r="AA213" s="1">
        <f t="shared" ref="AA213:AA276" si="122">AB$3+AB$4*Z213+AB$5*Z213^2+AH213</f>
        <v>-5.7597824433536227E-3</v>
      </c>
      <c r="AB213" s="1">
        <f t="shared" ref="AB213:AB276" si="123">IF(S213&lt;&gt;0,G213-AH213,-9999)</f>
        <v>-0.12583603946062449</v>
      </c>
      <c r="AC213" s="1">
        <f t="shared" ref="AC213:AC276" si="124">+G213-P213</f>
        <v>-0.13913110000066808</v>
      </c>
      <c r="AD213" s="1">
        <f t="shared" ref="AD213:AD276" si="125">IF(S213&lt;&gt;0,G213-AA213,-9999)</f>
        <v>-0.13337131755731446</v>
      </c>
      <c r="AE213" s="1">
        <f t="shared" ref="AE213:AE276" si="126">+(G213-AA213)^2*S213</f>
        <v>8.8939541734870085E-3</v>
      </c>
      <c r="AF213" s="1">
        <f t="shared" ref="AF213:AF276" si="127">IF(S213&lt;&gt;0,G213-P213,-9999)</f>
        <v>-0.13913110000066808</v>
      </c>
      <c r="AG213" s="2"/>
      <c r="AH213" s="1">
        <f t="shared" ref="AH213:AH276" si="128">$AB$6*($AB$11/AI213*AJ213+$AB$12)</f>
        <v>-1.3295060540043591E-2</v>
      </c>
      <c r="AI213" s="1">
        <f t="shared" ref="AI213:AI276" si="129">1+$AB$7*COS(AL213)</f>
        <v>0.71077295492237824</v>
      </c>
      <c r="AJ213" s="1">
        <f t="shared" ref="AJ213:AJ276" si="130">SIN(AL213+RADIANS($AB$9))</f>
        <v>-0.56206393770340179</v>
      </c>
      <c r="AK213" s="1">
        <f t="shared" ref="AK213:AK276" si="131">$AB$7*SIN(AL213)</f>
        <v>0.25788939869823613</v>
      </c>
      <c r="AL213" s="1">
        <f t="shared" ref="AL213:AL276" si="132">2*ATAN(AM213)</f>
        <v>-0.72818284168059499</v>
      </c>
      <c r="AM213" s="1">
        <f t="shared" ref="AM213:AM276" si="133">SQRT((1+$AB$7)/(1-$AB$7))*TAN(AN213/2)</f>
        <v>-0.3810811721555587</v>
      </c>
      <c r="AN213" s="1">
        <f t="shared" si="117"/>
        <v>5.2416744458593962</v>
      </c>
      <c r="AO213" s="1">
        <f t="shared" si="117"/>
        <v>5.2416582832068404</v>
      </c>
      <c r="AP213" s="1">
        <f t="shared" si="117"/>
        <v>5.2417408866637611</v>
      </c>
      <c r="AQ213" s="1">
        <f t="shared" si="117"/>
        <v>5.2413185975104684</v>
      </c>
      <c r="AR213" s="1">
        <f t="shared" si="117"/>
        <v>5.2434742496524951</v>
      </c>
      <c r="AS213" s="1">
        <f t="shared" si="117"/>
        <v>5.2323856371420456</v>
      </c>
      <c r="AT213" s="1">
        <f t="shared" si="117"/>
        <v>5.2873649878198288</v>
      </c>
      <c r="AU213" s="1">
        <f t="shared" ref="AU213:AU276" si="134">RADIANS($AB$9)+$AB$18*(F213-AB$15)</f>
        <v>4.9071903418890992</v>
      </c>
    </row>
    <row r="214" spans="1:47" x14ac:dyDescent="0.2">
      <c r="A214" s="5" t="s">
        <v>122</v>
      </c>
      <c r="B214" s="6" t="s">
        <v>97</v>
      </c>
      <c r="C214" s="7">
        <v>27739.420999999998</v>
      </c>
      <c r="D214" s="9"/>
      <c r="E214" s="4">
        <f t="shared" si="118"/>
        <v>-9493.0503128492401</v>
      </c>
      <c r="F214" s="4">
        <f t="shared" si="119"/>
        <v>-9493</v>
      </c>
      <c r="G214" s="4">
        <f t="shared" si="113"/>
        <v>-0.13930590000381926</v>
      </c>
      <c r="H214" s="4">
        <f t="shared" si="114"/>
        <v>-0.13930590000381926</v>
      </c>
      <c r="I214" s="4"/>
      <c r="J214" s="4"/>
      <c r="K214" s="4"/>
      <c r="M214" s="4"/>
      <c r="N214" s="4"/>
      <c r="O214" s="4"/>
      <c r="P214" s="4"/>
      <c r="Q214" s="66">
        <f t="shared" si="120"/>
        <v>12720.920999999998</v>
      </c>
      <c r="S214" s="2">
        <f t="shared" si="115"/>
        <v>0.5</v>
      </c>
      <c r="Z214" s="1">
        <f t="shared" si="121"/>
        <v>-9493</v>
      </c>
      <c r="AA214" s="1">
        <f t="shared" si="122"/>
        <v>-5.7615108953774103E-3</v>
      </c>
      <c r="AB214" s="1">
        <f t="shared" si="123"/>
        <v>-0.12590845067000278</v>
      </c>
      <c r="AC214" s="1">
        <f t="shared" si="124"/>
        <v>-0.13930590000381926</v>
      </c>
      <c r="AD214" s="1">
        <f t="shared" si="125"/>
        <v>-0.13354438910844185</v>
      </c>
      <c r="AE214" s="1">
        <f t="shared" si="126"/>
        <v>8.9170519311734617E-3</v>
      </c>
      <c r="AF214" s="1">
        <f t="shared" si="127"/>
        <v>-0.13930590000381926</v>
      </c>
      <c r="AG214" s="2"/>
      <c r="AH214" s="1">
        <f t="shared" si="128"/>
        <v>-1.3397449333816482E-2</v>
      </c>
      <c r="AI214" s="1">
        <f t="shared" si="129"/>
        <v>0.71029627123065997</v>
      </c>
      <c r="AJ214" s="1">
        <f t="shared" si="130"/>
        <v>-0.56359336657079184</v>
      </c>
      <c r="AK214" s="1">
        <f t="shared" si="131"/>
        <v>0.25735379364293631</v>
      </c>
      <c r="AL214" s="1">
        <f t="shared" si="132"/>
        <v>-0.7263325171627667</v>
      </c>
      <c r="AM214" s="1">
        <f t="shared" si="133"/>
        <v>-0.3800220282992593</v>
      </c>
      <c r="AN214" s="1">
        <f t="shared" si="117"/>
        <v>5.2440751105969756</v>
      </c>
      <c r="AO214" s="1">
        <f t="shared" si="117"/>
        <v>5.2440585114989817</v>
      </c>
      <c r="AP214" s="1">
        <f t="shared" si="117"/>
        <v>5.2441429989787309</v>
      </c>
      <c r="AQ214" s="1">
        <f t="shared" si="117"/>
        <v>5.2437128411233296</v>
      </c>
      <c r="AR214" s="1">
        <f t="shared" si="117"/>
        <v>5.2458996727406211</v>
      </c>
      <c r="AS214" s="1">
        <f t="shared" si="117"/>
        <v>5.2346963877542239</v>
      </c>
      <c r="AT214" s="1">
        <f t="shared" si="117"/>
        <v>5.2900192869272997</v>
      </c>
      <c r="AU214" s="1">
        <f t="shared" si="134"/>
        <v>4.9100615785537576</v>
      </c>
    </row>
    <row r="215" spans="1:47" x14ac:dyDescent="0.2">
      <c r="A215" s="5" t="s">
        <v>123</v>
      </c>
      <c r="B215" s="6" t="s">
        <v>97</v>
      </c>
      <c r="C215" s="7">
        <v>27753.262999999999</v>
      </c>
      <c r="D215" s="9"/>
      <c r="E215" s="4">
        <f t="shared" si="118"/>
        <v>-9488.0510238086717</v>
      </c>
      <c r="F215" s="4">
        <f t="shared" si="119"/>
        <v>-9488</v>
      </c>
      <c r="G215" s="4">
        <f t="shared" si="113"/>
        <v>-0.14127440000447677</v>
      </c>
      <c r="H215" s="4">
        <f t="shared" si="114"/>
        <v>-0.14127440000447677</v>
      </c>
      <c r="I215" s="4"/>
      <c r="J215" s="4"/>
      <c r="K215" s="4"/>
      <c r="M215" s="4"/>
      <c r="N215" s="4"/>
      <c r="O215" s="4"/>
      <c r="P215" s="4"/>
      <c r="Q215" s="66">
        <f t="shared" si="120"/>
        <v>12734.762999999999</v>
      </c>
      <c r="S215" s="2">
        <f t="shared" si="115"/>
        <v>0.5</v>
      </c>
      <c r="Z215" s="1">
        <f t="shared" si="121"/>
        <v>-9488</v>
      </c>
      <c r="AA215" s="1">
        <f t="shared" si="122"/>
        <v>-5.7636104897895602E-3</v>
      </c>
      <c r="AB215" s="1">
        <f t="shared" si="123"/>
        <v>-0.12774916948543058</v>
      </c>
      <c r="AC215" s="1">
        <f t="shared" si="124"/>
        <v>-0.14127440000447677</v>
      </c>
      <c r="AD215" s="1">
        <f t="shared" si="125"/>
        <v>-0.1355107895146872</v>
      </c>
      <c r="AE215" s="1">
        <f t="shared" si="126"/>
        <v>9.181587037446929E-3</v>
      </c>
      <c r="AF215" s="1">
        <f t="shared" si="127"/>
        <v>-0.14127440000447677</v>
      </c>
      <c r="AG215" s="2"/>
      <c r="AH215" s="1">
        <f t="shared" si="128"/>
        <v>-1.3525230519046182E-2</v>
      </c>
      <c r="AI215" s="1">
        <f t="shared" si="129"/>
        <v>0.70970270508288325</v>
      </c>
      <c r="AJ215" s="1">
        <f t="shared" si="130"/>
        <v>-0.56549956776214727</v>
      </c>
      <c r="AK215" s="1">
        <f t="shared" si="131"/>
        <v>0.2566840589695335</v>
      </c>
      <c r="AL215" s="1">
        <f t="shared" si="132"/>
        <v>-0.72402309235699647</v>
      </c>
      <c r="AM215" s="1">
        <f t="shared" si="133"/>
        <v>-0.37870113513538717</v>
      </c>
      <c r="AN215" s="1">
        <f t="shared" si="117"/>
        <v>5.2470736839474315</v>
      </c>
      <c r="AO215" s="1">
        <f t="shared" si="117"/>
        <v>5.247056527319236</v>
      </c>
      <c r="AP215" s="1">
        <f t="shared" si="117"/>
        <v>5.2471434099566183</v>
      </c>
      <c r="AQ215" s="1">
        <f t="shared" si="117"/>
        <v>5.2467032975722132</v>
      </c>
      <c r="AR215" s="1">
        <f t="shared" si="117"/>
        <v>5.2489293729524888</v>
      </c>
      <c r="AS215" s="1">
        <f t="shared" si="117"/>
        <v>5.2375825469142798</v>
      </c>
      <c r="AT215" s="1">
        <f t="shared" si="117"/>
        <v>5.293332756129506</v>
      </c>
      <c r="AU215" s="1">
        <f t="shared" si="134"/>
        <v>4.9136506243845801</v>
      </c>
    </row>
    <row r="216" spans="1:47" x14ac:dyDescent="0.2">
      <c r="A216" s="5" t="s">
        <v>122</v>
      </c>
      <c r="B216" s="6" t="s">
        <v>97</v>
      </c>
      <c r="C216" s="7">
        <v>27753.263999999999</v>
      </c>
      <c r="D216" s="9"/>
      <c r="E216" s="4">
        <f t="shared" si="118"/>
        <v>-9488.0506626405586</v>
      </c>
      <c r="F216" s="4">
        <f t="shared" si="119"/>
        <v>-9488</v>
      </c>
      <c r="G216" s="4">
        <f t="shared" si="113"/>
        <v>-0.14027440000427305</v>
      </c>
      <c r="H216" s="4">
        <f t="shared" si="114"/>
        <v>-0.14027440000427305</v>
      </c>
      <c r="I216" s="4"/>
      <c r="J216" s="4"/>
      <c r="K216" s="4"/>
      <c r="M216" s="4"/>
      <c r="N216" s="4"/>
      <c r="O216" s="4"/>
      <c r="P216" s="4"/>
      <c r="Q216" s="66">
        <f t="shared" si="120"/>
        <v>12734.763999999999</v>
      </c>
      <c r="S216" s="2">
        <f t="shared" si="115"/>
        <v>0.5</v>
      </c>
      <c r="Z216" s="1">
        <f t="shared" si="121"/>
        <v>-9488</v>
      </c>
      <c r="AA216" s="1">
        <f t="shared" si="122"/>
        <v>-5.7636104897895602E-3</v>
      </c>
      <c r="AB216" s="1">
        <f t="shared" si="123"/>
        <v>-0.12674916948522685</v>
      </c>
      <c r="AC216" s="1">
        <f t="shared" si="124"/>
        <v>-0.14027440000427305</v>
      </c>
      <c r="AD216" s="1">
        <f t="shared" si="125"/>
        <v>-0.13451078951448348</v>
      </c>
      <c r="AE216" s="1">
        <f t="shared" si="126"/>
        <v>9.0465762479048396E-3</v>
      </c>
      <c r="AF216" s="1">
        <f t="shared" si="127"/>
        <v>-0.14027440000427305</v>
      </c>
      <c r="AG216" s="2"/>
      <c r="AH216" s="1">
        <f t="shared" si="128"/>
        <v>-1.3525230519046182E-2</v>
      </c>
      <c r="AI216" s="1">
        <f t="shared" si="129"/>
        <v>0.70970270508288325</v>
      </c>
      <c r="AJ216" s="1">
        <f t="shared" si="130"/>
        <v>-0.56549956776214727</v>
      </c>
      <c r="AK216" s="1">
        <f t="shared" si="131"/>
        <v>0.2566840589695335</v>
      </c>
      <c r="AL216" s="1">
        <f t="shared" si="132"/>
        <v>-0.72402309235699647</v>
      </c>
      <c r="AM216" s="1">
        <f t="shared" si="133"/>
        <v>-0.37870113513538717</v>
      </c>
      <c r="AN216" s="1">
        <f t="shared" si="117"/>
        <v>5.2470736839474315</v>
      </c>
      <c r="AO216" s="1">
        <f t="shared" si="117"/>
        <v>5.247056527319236</v>
      </c>
      <c r="AP216" s="1">
        <f t="shared" si="117"/>
        <v>5.2471434099566183</v>
      </c>
      <c r="AQ216" s="1">
        <f t="shared" si="117"/>
        <v>5.2467032975722132</v>
      </c>
      <c r="AR216" s="1">
        <f t="shared" si="117"/>
        <v>5.2489293729524888</v>
      </c>
      <c r="AS216" s="1">
        <f t="shared" si="117"/>
        <v>5.2375825469142798</v>
      </c>
      <c r="AT216" s="1">
        <f t="shared" si="117"/>
        <v>5.293332756129506</v>
      </c>
      <c r="AU216" s="1">
        <f t="shared" si="134"/>
        <v>4.9136506243845801</v>
      </c>
    </row>
    <row r="217" spans="1:47" x14ac:dyDescent="0.2">
      <c r="A217" s="5" t="s">
        <v>123</v>
      </c>
      <c r="B217" s="6" t="s">
        <v>97</v>
      </c>
      <c r="C217" s="7">
        <v>27778.177</v>
      </c>
      <c r="D217" s="9"/>
      <c r="E217" s="4">
        <f t="shared" si="118"/>
        <v>-9479.0528814046356</v>
      </c>
      <c r="F217" s="4">
        <f t="shared" si="119"/>
        <v>-9479</v>
      </c>
      <c r="G217" s="4">
        <f t="shared" si="113"/>
        <v>-0.14641770000162069</v>
      </c>
      <c r="H217" s="4">
        <f t="shared" si="114"/>
        <v>-0.14641770000162069</v>
      </c>
      <c r="I217" s="4"/>
      <c r="J217" s="4"/>
      <c r="K217" s="4"/>
      <c r="M217" s="4"/>
      <c r="N217" s="4"/>
      <c r="O217" s="4"/>
      <c r="P217" s="4"/>
      <c r="Q217" s="66">
        <f t="shared" si="120"/>
        <v>12759.677</v>
      </c>
      <c r="S217" s="2">
        <f t="shared" si="115"/>
        <v>0.5</v>
      </c>
      <c r="Z217" s="1">
        <f t="shared" si="121"/>
        <v>-9479</v>
      </c>
      <c r="AA217" s="1">
        <f t="shared" si="122"/>
        <v>-5.767217875262071E-3</v>
      </c>
      <c r="AB217" s="1">
        <f t="shared" si="123"/>
        <v>-0.13266303797546375</v>
      </c>
      <c r="AC217" s="1">
        <f t="shared" si="124"/>
        <v>-0.14641770000162069</v>
      </c>
      <c r="AD217" s="1">
        <f t="shared" si="125"/>
        <v>-0.14065048212635861</v>
      </c>
      <c r="AE217" s="1">
        <f t="shared" si="126"/>
        <v>9.8912790611885622E-3</v>
      </c>
      <c r="AF217" s="1">
        <f t="shared" si="127"/>
        <v>-0.14641770000162069</v>
      </c>
      <c r="AG217" s="2"/>
      <c r="AH217" s="1">
        <f t="shared" si="128"/>
        <v>-1.3754662026156933E-2</v>
      </c>
      <c r="AI217" s="1">
        <f t="shared" si="129"/>
        <v>0.70864066451712504</v>
      </c>
      <c r="AJ217" s="1">
        <f t="shared" si="130"/>
        <v>-0.56891515640405166</v>
      </c>
      <c r="AK217" s="1">
        <f t="shared" si="131"/>
        <v>0.2554779113587865</v>
      </c>
      <c r="AL217" s="1">
        <f t="shared" si="132"/>
        <v>-0.71987581432764081</v>
      </c>
      <c r="AM217" s="1">
        <f t="shared" si="133"/>
        <v>-0.37633196320499129</v>
      </c>
      <c r="AN217" s="1">
        <f t="shared" si="117"/>
        <v>5.2524648273296952</v>
      </c>
      <c r="AO217" s="1">
        <f t="shared" si="117"/>
        <v>5.2524466330944746</v>
      </c>
      <c r="AP217" s="1">
        <f t="shared" si="117"/>
        <v>5.252537940278704</v>
      </c>
      <c r="AQ217" s="1">
        <f t="shared" si="117"/>
        <v>5.2520795777958149</v>
      </c>
      <c r="AR217" s="1">
        <f t="shared" si="117"/>
        <v>5.2543770359867805</v>
      </c>
      <c r="AS217" s="1">
        <f t="shared" si="117"/>
        <v>5.2427713205976305</v>
      </c>
      <c r="AT217" s="1">
        <f t="shared" si="117"/>
        <v>5.2992846783656358</v>
      </c>
      <c r="AU217" s="1">
        <f t="shared" si="134"/>
        <v>4.920110906880061</v>
      </c>
    </row>
    <row r="218" spans="1:47" x14ac:dyDescent="0.2">
      <c r="A218" s="5" t="s">
        <v>123</v>
      </c>
      <c r="B218" s="6" t="s">
        <v>97</v>
      </c>
      <c r="C218" s="7">
        <v>27786.49</v>
      </c>
      <c r="D218" s="9"/>
      <c r="E218" s="4">
        <f t="shared" si="118"/>
        <v>-9476.0504908690018</v>
      </c>
      <c r="F218" s="4">
        <f t="shared" si="119"/>
        <v>-9476</v>
      </c>
      <c r="G218" s="4">
        <f t="shared" si="113"/>
        <v>-0.13979879999897094</v>
      </c>
      <c r="H218" s="4">
        <f t="shared" si="114"/>
        <v>-0.13979879999897094</v>
      </c>
      <c r="I218" s="4"/>
      <c r="J218" s="4"/>
      <c r="K218" s="4"/>
      <c r="M218" s="4"/>
      <c r="N218" s="4"/>
      <c r="O218" s="4"/>
      <c r="P218" s="4"/>
      <c r="Q218" s="66">
        <f t="shared" si="120"/>
        <v>12767.990000000002</v>
      </c>
      <c r="S218" s="2">
        <f t="shared" si="115"/>
        <v>0.5</v>
      </c>
      <c r="Z218" s="1">
        <f t="shared" si="121"/>
        <v>-9476</v>
      </c>
      <c r="AA218" s="1">
        <f t="shared" si="122"/>
        <v>-5.7683709150508859E-3</v>
      </c>
      <c r="AB218" s="1">
        <f t="shared" si="123"/>
        <v>-0.12596782529490758</v>
      </c>
      <c r="AC218" s="1">
        <f t="shared" si="124"/>
        <v>-0.13979879999897094</v>
      </c>
      <c r="AD218" s="1">
        <f t="shared" si="125"/>
        <v>-0.13403042908392004</v>
      </c>
      <c r="AE218" s="1">
        <f t="shared" si="126"/>
        <v>8.9820779602098593E-3</v>
      </c>
      <c r="AF218" s="1">
        <f t="shared" si="127"/>
        <v>-0.13979879999897094</v>
      </c>
      <c r="AG218" s="2"/>
      <c r="AH218" s="1">
        <f t="shared" si="128"/>
        <v>-1.3830974704063354E-2</v>
      </c>
      <c r="AI218" s="1">
        <f t="shared" si="129"/>
        <v>0.7082884655876539</v>
      </c>
      <c r="AJ218" s="1">
        <f t="shared" si="130"/>
        <v>-0.57004925361978565</v>
      </c>
      <c r="AK218" s="1">
        <f t="shared" si="131"/>
        <v>0.25507568730881641</v>
      </c>
      <c r="AL218" s="1">
        <f t="shared" si="132"/>
        <v>-0.71849613989376082</v>
      </c>
      <c r="AM218" s="1">
        <f t="shared" si="133"/>
        <v>-0.37554463154976186</v>
      </c>
      <c r="AN218" s="1">
        <f t="shared" si="117"/>
        <v>5.2542600871160641</v>
      </c>
      <c r="AO218" s="1">
        <f t="shared" si="117"/>
        <v>5.2542415371413282</v>
      </c>
      <c r="AP218" s="1">
        <f t="shared" si="117"/>
        <v>5.2543343517712877</v>
      </c>
      <c r="AQ218" s="1">
        <f t="shared" si="117"/>
        <v>5.2538698111818789</v>
      </c>
      <c r="AR218" s="1">
        <f t="shared" si="117"/>
        <v>5.2561912733829006</v>
      </c>
      <c r="AS218" s="1">
        <f t="shared" si="117"/>
        <v>5.2444991266322711</v>
      </c>
      <c r="AT218" s="1">
        <f t="shared" si="117"/>
        <v>5.3012651347426782</v>
      </c>
      <c r="AU218" s="1">
        <f t="shared" si="134"/>
        <v>4.9222643343785544</v>
      </c>
    </row>
    <row r="219" spans="1:47" x14ac:dyDescent="0.2">
      <c r="A219" s="5" t="s">
        <v>124</v>
      </c>
      <c r="B219" s="6" t="s">
        <v>97</v>
      </c>
      <c r="C219" s="7">
        <v>27800.33</v>
      </c>
      <c r="D219" s="9"/>
      <c r="E219" s="4">
        <f t="shared" si="118"/>
        <v>-9471.0519241646634</v>
      </c>
      <c r="F219" s="4">
        <f t="shared" si="119"/>
        <v>-9471</v>
      </c>
      <c r="G219" s="4">
        <f t="shared" si="113"/>
        <v>-0.1437673000000359</v>
      </c>
      <c r="H219" s="4">
        <f t="shared" si="114"/>
        <v>-0.1437673000000359</v>
      </c>
      <c r="I219" s="4"/>
      <c r="J219" s="4"/>
      <c r="K219" s="4"/>
      <c r="M219" s="4"/>
      <c r="N219" s="4"/>
      <c r="O219" s="4"/>
      <c r="P219" s="4"/>
      <c r="Q219" s="66">
        <f t="shared" si="120"/>
        <v>12781.830000000002</v>
      </c>
      <c r="S219" s="2">
        <f t="shared" si="115"/>
        <v>0.5</v>
      </c>
      <c r="Z219" s="1">
        <f t="shared" si="121"/>
        <v>-9471</v>
      </c>
      <c r="AA219" s="1">
        <f t="shared" si="122"/>
        <v>-5.7702373908352436E-3</v>
      </c>
      <c r="AB219" s="1">
        <f t="shared" si="123"/>
        <v>-0.12980932061120912</v>
      </c>
      <c r="AC219" s="1">
        <f t="shared" si="124"/>
        <v>-0.1437673000000359</v>
      </c>
      <c r="AD219" s="1">
        <f t="shared" si="125"/>
        <v>-0.13799706260920067</v>
      </c>
      <c r="AE219" s="1">
        <f t="shared" si="126"/>
        <v>9.5215946443838236E-3</v>
      </c>
      <c r="AF219" s="1">
        <f t="shared" si="127"/>
        <v>-0.1437673000000359</v>
      </c>
      <c r="AG219" s="2"/>
      <c r="AH219" s="1">
        <f t="shared" si="128"/>
        <v>-1.3957979388826793E-2</v>
      </c>
      <c r="AI219" s="1">
        <f t="shared" si="129"/>
        <v>0.70770347493103525</v>
      </c>
      <c r="AJ219" s="1">
        <f t="shared" si="130"/>
        <v>-0.5719345098934645</v>
      </c>
      <c r="AK219" s="1">
        <f t="shared" si="131"/>
        <v>0.25440512376498725</v>
      </c>
      <c r="AL219" s="1">
        <f t="shared" si="132"/>
        <v>-0.71619972210206817</v>
      </c>
      <c r="AM219" s="1">
        <f t="shared" si="133"/>
        <v>-0.3742350505449058</v>
      </c>
      <c r="AN219" s="1">
        <f t="shared" si="117"/>
        <v>5.2572502097656164</v>
      </c>
      <c r="AO219" s="1">
        <f t="shared" si="117"/>
        <v>5.2572310557689281</v>
      </c>
      <c r="AP219" s="1">
        <f t="shared" si="117"/>
        <v>5.2573264192803908</v>
      </c>
      <c r="AQ219" s="1">
        <f t="shared" si="117"/>
        <v>5.2568514767234031</v>
      </c>
      <c r="AR219" s="1">
        <f t="shared" si="117"/>
        <v>5.2592131754327101</v>
      </c>
      <c r="AS219" s="1">
        <f t="shared" si="117"/>
        <v>5.2473768402437546</v>
      </c>
      <c r="AT219" s="1">
        <f t="shared" si="117"/>
        <v>5.3045619901691445</v>
      </c>
      <c r="AU219" s="1">
        <f t="shared" si="134"/>
        <v>4.9258533802093769</v>
      </c>
    </row>
    <row r="220" spans="1:47" x14ac:dyDescent="0.2">
      <c r="A220" s="5" t="s">
        <v>123</v>
      </c>
      <c r="B220" s="6" t="s">
        <v>97</v>
      </c>
      <c r="C220" s="7">
        <v>27811.407999999999</v>
      </c>
      <c r="D220" s="9"/>
      <c r="E220" s="4">
        <f t="shared" si="118"/>
        <v>-9467.0509037925076</v>
      </c>
      <c r="F220" s="4">
        <f t="shared" si="119"/>
        <v>-9467</v>
      </c>
      <c r="G220" s="4">
        <f t="shared" si="113"/>
        <v>-0.1409421000025759</v>
      </c>
      <c r="H220" s="4">
        <f t="shared" si="114"/>
        <v>-0.1409421000025759</v>
      </c>
      <c r="I220" s="4"/>
      <c r="J220" s="4"/>
      <c r="K220" s="4"/>
      <c r="M220" s="4"/>
      <c r="N220" s="4"/>
      <c r="O220" s="4"/>
      <c r="P220" s="4"/>
      <c r="Q220" s="66">
        <f t="shared" si="120"/>
        <v>12792.907999999999</v>
      </c>
      <c r="S220" s="2">
        <f t="shared" si="115"/>
        <v>0.5</v>
      </c>
      <c r="Z220" s="1">
        <f t="shared" si="121"/>
        <v>-9467</v>
      </c>
      <c r="AA220" s="1">
        <f t="shared" si="122"/>
        <v>-5.7716806233859413E-3</v>
      </c>
      <c r="AB220" s="1">
        <f t="shared" si="123"/>
        <v>-0.12688268188311042</v>
      </c>
      <c r="AC220" s="1">
        <f t="shared" si="124"/>
        <v>-0.1409421000025759</v>
      </c>
      <c r="AD220" s="1">
        <f t="shared" si="125"/>
        <v>-0.13517041937918994</v>
      </c>
      <c r="AE220" s="1">
        <f t="shared" si="126"/>
        <v>9.1355211375730438E-3</v>
      </c>
      <c r="AF220" s="1">
        <f t="shared" si="127"/>
        <v>-0.1409421000025759</v>
      </c>
      <c r="AG220" s="2"/>
      <c r="AH220" s="1">
        <f t="shared" si="128"/>
        <v>-1.4059418119465469E-2</v>
      </c>
      <c r="AI220" s="1">
        <f t="shared" si="129"/>
        <v>0.70723728374225225</v>
      </c>
      <c r="AJ220" s="1">
        <f t="shared" si="130"/>
        <v>-0.57343831178599303</v>
      </c>
      <c r="AK220" s="1">
        <f t="shared" si="131"/>
        <v>0.25386850441647135</v>
      </c>
      <c r="AL220" s="1">
        <f t="shared" si="132"/>
        <v>-0.71436531231881473</v>
      </c>
      <c r="AM220" s="1">
        <f t="shared" si="133"/>
        <v>-0.37318974789746751</v>
      </c>
      <c r="AN220" s="1">
        <f t="shared" si="117"/>
        <v>5.2596405347161879</v>
      </c>
      <c r="AO220" s="1">
        <f t="shared" si="117"/>
        <v>5.2596208873935089</v>
      </c>
      <c r="AP220" s="1">
        <f t="shared" si="117"/>
        <v>5.2597183229904161</v>
      </c>
      <c r="AQ220" s="1">
        <f t="shared" si="117"/>
        <v>5.2592349643584431</v>
      </c>
      <c r="AR220" s="1">
        <f t="shared" si="117"/>
        <v>5.2616290570347317</v>
      </c>
      <c r="AS220" s="1">
        <f t="shared" si="117"/>
        <v>5.2496772572634418</v>
      </c>
      <c r="AT220" s="1">
        <f t="shared" si="117"/>
        <v>5.3071959619983193</v>
      </c>
      <c r="AU220" s="1">
        <f t="shared" si="134"/>
        <v>4.9287246168740353</v>
      </c>
    </row>
    <row r="221" spans="1:47" x14ac:dyDescent="0.2">
      <c r="A221" s="5" t="s">
        <v>123</v>
      </c>
      <c r="B221" s="6" t="s">
        <v>97</v>
      </c>
      <c r="C221" s="7">
        <v>27858.478999999999</v>
      </c>
      <c r="D221" s="9"/>
      <c r="E221" s="4">
        <f t="shared" si="118"/>
        <v>-9450.050359476043</v>
      </c>
      <c r="F221" s="4">
        <f t="shared" si="119"/>
        <v>-9450</v>
      </c>
      <c r="G221" s="4">
        <f t="shared" si="113"/>
        <v>-0.1394350000009581</v>
      </c>
      <c r="H221" s="4">
        <f t="shared" si="114"/>
        <v>-0.1394350000009581</v>
      </c>
      <c r="I221" s="4"/>
      <c r="J221" s="4"/>
      <c r="K221" s="4"/>
      <c r="M221" s="4"/>
      <c r="N221" s="4"/>
      <c r="O221" s="4"/>
      <c r="P221" s="4"/>
      <c r="Q221" s="66">
        <f t="shared" si="120"/>
        <v>12839.978999999999</v>
      </c>
      <c r="S221" s="2">
        <f t="shared" si="115"/>
        <v>0.5</v>
      </c>
      <c r="Z221" s="1">
        <f t="shared" si="121"/>
        <v>-9450</v>
      </c>
      <c r="AA221" s="1">
        <f t="shared" si="122"/>
        <v>-5.7773144428752143E-3</v>
      </c>
      <c r="AB221" s="1">
        <f t="shared" si="123"/>
        <v>-0.12494610829698988</v>
      </c>
      <c r="AC221" s="1">
        <f t="shared" si="124"/>
        <v>-0.1394350000009581</v>
      </c>
      <c r="AD221" s="1">
        <f t="shared" si="125"/>
        <v>-0.13365768555808288</v>
      </c>
      <c r="AE221" s="1">
        <f t="shared" si="126"/>
        <v>8.9321884543716798E-3</v>
      </c>
      <c r="AF221" s="1">
        <f t="shared" si="127"/>
        <v>-0.1394350000009581</v>
      </c>
      <c r="AG221" s="2"/>
      <c r="AH221" s="1">
        <f t="shared" si="128"/>
        <v>-1.4488891703968221E-2</v>
      </c>
      <c r="AI221" s="1">
        <f t="shared" si="129"/>
        <v>0.70527371791371696</v>
      </c>
      <c r="AJ221" s="1">
        <f t="shared" si="130"/>
        <v>-0.57978606270248223</v>
      </c>
      <c r="AK221" s="1">
        <f t="shared" si="131"/>
        <v>0.2515862560094792</v>
      </c>
      <c r="AL221" s="1">
        <f t="shared" si="132"/>
        <v>-0.70659584962984978</v>
      </c>
      <c r="AM221" s="1">
        <f t="shared" si="133"/>
        <v>-0.36877037245730621</v>
      </c>
      <c r="AN221" s="1">
        <f t="shared" ref="AN221:AT230" si="135">$AU221+$AB$7*SIN(AO221)</f>
        <v>5.2697819627352676</v>
      </c>
      <c r="AO221" s="1">
        <f t="shared" si="135"/>
        <v>5.2697601164585883</v>
      </c>
      <c r="AP221" s="1">
        <f t="shared" si="135"/>
        <v>5.2698666886476975</v>
      </c>
      <c r="AQ221" s="1">
        <f t="shared" si="135"/>
        <v>5.2693466274895684</v>
      </c>
      <c r="AR221" s="1">
        <f t="shared" si="135"/>
        <v>5.271880379259561</v>
      </c>
      <c r="AS221" s="1">
        <f t="shared" si="135"/>
        <v>5.2594369134165273</v>
      </c>
      <c r="AT221" s="1">
        <f t="shared" si="135"/>
        <v>5.3183555576082462</v>
      </c>
      <c r="AU221" s="1">
        <f t="shared" si="134"/>
        <v>4.9409273726988321</v>
      </c>
    </row>
    <row r="222" spans="1:47" x14ac:dyDescent="0.2">
      <c r="A222" s="5" t="s">
        <v>123</v>
      </c>
      <c r="B222" s="6" t="s">
        <v>97</v>
      </c>
      <c r="C222" s="7">
        <v>27869.546999999999</v>
      </c>
      <c r="D222" s="9"/>
      <c r="E222" s="4">
        <f t="shared" si="118"/>
        <v>-9446.0529507850315</v>
      </c>
      <c r="F222" s="4">
        <f t="shared" si="119"/>
        <v>-9446</v>
      </c>
      <c r="G222" s="4">
        <f t="shared" si="113"/>
        <v>-0.14660980000189738</v>
      </c>
      <c r="H222" s="4">
        <f t="shared" si="114"/>
        <v>-0.14660980000189738</v>
      </c>
      <c r="I222" s="4"/>
      <c r="J222" s="4"/>
      <c r="K222" s="4"/>
      <c r="M222" s="4"/>
      <c r="N222" s="4"/>
      <c r="O222" s="4"/>
      <c r="P222" s="4"/>
      <c r="Q222" s="66">
        <f t="shared" si="120"/>
        <v>12851.046999999999</v>
      </c>
      <c r="S222" s="2">
        <f t="shared" si="115"/>
        <v>0.5</v>
      </c>
      <c r="Z222" s="1">
        <f t="shared" si="121"/>
        <v>-9446</v>
      </c>
      <c r="AA222" s="1">
        <f t="shared" si="122"/>
        <v>-5.7785213910219301E-3</v>
      </c>
      <c r="AB222" s="1">
        <f t="shared" si="123"/>
        <v>-0.13202024284080527</v>
      </c>
      <c r="AC222" s="1">
        <f t="shared" si="124"/>
        <v>-0.14660980000189738</v>
      </c>
      <c r="AD222" s="1">
        <f t="shared" si="125"/>
        <v>-0.14083127861087547</v>
      </c>
      <c r="AE222" s="1">
        <f t="shared" si="126"/>
        <v>9.9167245175870149E-3</v>
      </c>
      <c r="AF222" s="1">
        <f t="shared" si="127"/>
        <v>-0.14660980000189738</v>
      </c>
      <c r="AG222" s="2"/>
      <c r="AH222" s="1">
        <f t="shared" si="128"/>
        <v>-1.4589557161092127E-2</v>
      </c>
      <c r="AI222" s="1">
        <f t="shared" si="129"/>
        <v>0.70481585197627816</v>
      </c>
      <c r="AJ222" s="1">
        <f t="shared" si="130"/>
        <v>-0.58126949550366991</v>
      </c>
      <c r="AK222" s="1">
        <f t="shared" si="131"/>
        <v>0.25104888830819377</v>
      </c>
      <c r="AL222" s="1">
        <f t="shared" si="132"/>
        <v>-0.70477398812267089</v>
      </c>
      <c r="AM222" s="1">
        <f t="shared" si="133"/>
        <v>-0.36773590999925931</v>
      </c>
      <c r="AN222" s="1">
        <f t="shared" si="135"/>
        <v>5.2721641039498222</v>
      </c>
      <c r="AO222" s="1">
        <f t="shared" si="135"/>
        <v>5.2721417157344233</v>
      </c>
      <c r="AP222" s="1">
        <f t="shared" si="135"/>
        <v>5.2722505160895246</v>
      </c>
      <c r="AQ222" s="1">
        <f t="shared" si="135"/>
        <v>5.2717216000230334</v>
      </c>
      <c r="AR222" s="1">
        <f t="shared" si="135"/>
        <v>5.2742886691421909</v>
      </c>
      <c r="AS222" s="1">
        <f t="shared" si="135"/>
        <v>5.2617293379328514</v>
      </c>
      <c r="AT222" s="1">
        <f t="shared" si="135"/>
        <v>5.3209731712496833</v>
      </c>
      <c r="AU222" s="1">
        <f t="shared" si="134"/>
        <v>4.9437986093634905</v>
      </c>
    </row>
    <row r="223" spans="1:47" x14ac:dyDescent="0.2">
      <c r="A223" s="5" t="s">
        <v>123</v>
      </c>
      <c r="B223" s="6" t="s">
        <v>97</v>
      </c>
      <c r="C223" s="7">
        <v>27872.324000000001</v>
      </c>
      <c r="D223" s="9"/>
      <c r="E223" s="4">
        <f t="shared" si="118"/>
        <v>-9445.0499869311316</v>
      </c>
      <c r="F223" s="4">
        <f t="shared" si="119"/>
        <v>-9445</v>
      </c>
      <c r="G223" s="4">
        <f t="shared" si="113"/>
        <v>-0.13840350000100443</v>
      </c>
      <c r="H223" s="4">
        <f t="shared" si="114"/>
        <v>-0.13840350000100443</v>
      </c>
      <c r="I223" s="4"/>
      <c r="J223" s="4"/>
      <c r="K223" s="4"/>
      <c r="M223" s="4"/>
      <c r="N223" s="4"/>
      <c r="O223" s="4"/>
      <c r="P223" s="4"/>
      <c r="Q223" s="66">
        <f t="shared" si="120"/>
        <v>12853.824000000001</v>
      </c>
      <c r="S223" s="2">
        <f t="shared" si="115"/>
        <v>0.5</v>
      </c>
      <c r="Z223" s="1">
        <f t="shared" si="121"/>
        <v>-9445</v>
      </c>
      <c r="AA223" s="1">
        <f t="shared" si="122"/>
        <v>-5.7788160118562512E-3</v>
      </c>
      <c r="AB223" s="1">
        <f t="shared" si="123"/>
        <v>-0.12378879957365246</v>
      </c>
      <c r="AC223" s="1">
        <f t="shared" si="124"/>
        <v>-0.13840350000100443</v>
      </c>
      <c r="AD223" s="1">
        <f t="shared" si="125"/>
        <v>-0.13262468398914817</v>
      </c>
      <c r="AE223" s="1">
        <f t="shared" si="126"/>
        <v>8.7946534016107077E-3</v>
      </c>
      <c r="AF223" s="1">
        <f t="shared" si="127"/>
        <v>-0.13840350000100443</v>
      </c>
      <c r="AG223" s="2"/>
      <c r="AH223" s="1">
        <f t="shared" si="128"/>
        <v>-1.4614700427351961E-2</v>
      </c>
      <c r="AI223" s="1">
        <f t="shared" si="129"/>
        <v>0.70470163112913631</v>
      </c>
      <c r="AJ223" s="1">
        <f t="shared" si="130"/>
        <v>-0.58163975221006525</v>
      </c>
      <c r="AK223" s="1">
        <f t="shared" si="131"/>
        <v>0.2509145251026289</v>
      </c>
      <c r="AL223" s="1">
        <f t="shared" si="132"/>
        <v>-0.70431889182633156</v>
      </c>
      <c r="AM223" s="1">
        <f t="shared" si="133"/>
        <v>-0.36747761219267921</v>
      </c>
      <c r="AN223" s="1">
        <f t="shared" si="135"/>
        <v>5.272759398101508</v>
      </c>
      <c r="AO223" s="1">
        <f t="shared" si="135"/>
        <v>5.2727368729169424</v>
      </c>
      <c r="AP223" s="1">
        <f t="shared" si="135"/>
        <v>5.2728462350127021</v>
      </c>
      <c r="AQ223" s="1">
        <f t="shared" si="135"/>
        <v>5.2723150922297792</v>
      </c>
      <c r="AR223" s="1">
        <f t="shared" si="135"/>
        <v>5.2748905172852378</v>
      </c>
      <c r="AS223" s="1">
        <f t="shared" si="135"/>
        <v>5.262302211280387</v>
      </c>
      <c r="AT223" s="1">
        <f t="shared" si="135"/>
        <v>5.3216270887301569</v>
      </c>
      <c r="AU223" s="1">
        <f t="shared" si="134"/>
        <v>4.9445164185296555</v>
      </c>
    </row>
    <row r="224" spans="1:47" x14ac:dyDescent="0.2">
      <c r="A224" s="5" t="s">
        <v>123</v>
      </c>
      <c r="B224" s="6" t="s">
        <v>97</v>
      </c>
      <c r="C224" s="7">
        <v>27883.398000000001</v>
      </c>
      <c r="D224" s="9"/>
      <c r="E224" s="4">
        <f t="shared" si="118"/>
        <v>-9441.050411231432</v>
      </c>
      <c r="F224" s="4">
        <f t="shared" si="119"/>
        <v>-9441</v>
      </c>
      <c r="G224" s="4">
        <f t="shared" si="113"/>
        <v>-0.13957830000072136</v>
      </c>
      <c r="H224" s="4">
        <f t="shared" si="114"/>
        <v>-0.13957830000072136</v>
      </c>
      <c r="I224" s="4"/>
      <c r="J224" s="4"/>
      <c r="K224" s="4"/>
      <c r="M224" s="4"/>
      <c r="N224" s="4"/>
      <c r="O224" s="4"/>
      <c r="P224" s="4"/>
      <c r="Q224" s="66">
        <f t="shared" si="120"/>
        <v>12864.898000000001</v>
      </c>
      <c r="S224" s="2">
        <f t="shared" si="115"/>
        <v>0.5</v>
      </c>
      <c r="Z224" s="1">
        <f t="shared" si="121"/>
        <v>-9441</v>
      </c>
      <c r="AA224" s="1">
        <f t="shared" si="122"/>
        <v>-5.7799659440292191E-3</v>
      </c>
      <c r="AB224" s="1">
        <f t="shared" si="123"/>
        <v>-0.12486311898676963</v>
      </c>
      <c r="AC224" s="1">
        <f t="shared" si="124"/>
        <v>-0.13957830000072136</v>
      </c>
      <c r="AD224" s="1">
        <f t="shared" si="125"/>
        <v>-0.13379833405669214</v>
      </c>
      <c r="AE224" s="1">
        <f t="shared" si="126"/>
        <v>8.9509970981730917E-3</v>
      </c>
      <c r="AF224" s="1">
        <f t="shared" si="127"/>
        <v>-0.13957830000072136</v>
      </c>
      <c r="AG224" s="2"/>
      <c r="AH224" s="1">
        <f t="shared" si="128"/>
        <v>-1.4715181013951728E-2</v>
      </c>
      <c r="AI224" s="1">
        <f t="shared" si="129"/>
        <v>0.70424572808002694</v>
      </c>
      <c r="AJ224" s="1">
        <f t="shared" si="130"/>
        <v>-0.58311837795436683</v>
      </c>
      <c r="AK224" s="1">
        <f t="shared" si="131"/>
        <v>0.25037698817254977</v>
      </c>
      <c r="AL224" s="1">
        <f t="shared" si="132"/>
        <v>-0.70249997843425571</v>
      </c>
      <c r="AM224" s="1">
        <f t="shared" si="133"/>
        <v>-0.3664456872403733</v>
      </c>
      <c r="AN224" s="1">
        <f t="shared" si="135"/>
        <v>5.2751396126002419</v>
      </c>
      <c r="AO224" s="1">
        <f t="shared" si="135"/>
        <v>5.275116533562521</v>
      </c>
      <c r="AP224" s="1">
        <f t="shared" si="135"/>
        <v>5.2752281614696557</v>
      </c>
      <c r="AQ224" s="1">
        <f t="shared" si="135"/>
        <v>5.2746880599512567</v>
      </c>
      <c r="AR224" s="1">
        <f t="shared" si="135"/>
        <v>5.277297014202639</v>
      </c>
      <c r="AS224" s="1">
        <f t="shared" si="135"/>
        <v>5.264592778819865</v>
      </c>
      <c r="AT224" s="1">
        <f t="shared" si="135"/>
        <v>5.3242408159201124</v>
      </c>
      <c r="AU224" s="1">
        <f t="shared" si="134"/>
        <v>4.947387655194313</v>
      </c>
    </row>
    <row r="225" spans="1:47" x14ac:dyDescent="0.2">
      <c r="A225" s="5" t="s">
        <v>122</v>
      </c>
      <c r="B225" s="6" t="s">
        <v>97</v>
      </c>
      <c r="C225" s="7">
        <v>28135.363000000001</v>
      </c>
      <c r="D225" s="9"/>
      <c r="E225" s="4">
        <f t="shared" si="118"/>
        <v>-9350.048687267672</v>
      </c>
      <c r="F225" s="4">
        <f t="shared" si="119"/>
        <v>-9350</v>
      </c>
      <c r="G225" s="4">
        <f t="shared" si="113"/>
        <v>-0.13480500000150641</v>
      </c>
      <c r="H225" s="4">
        <f t="shared" si="114"/>
        <v>-0.13480500000150641</v>
      </c>
      <c r="I225" s="4"/>
      <c r="J225" s="4"/>
      <c r="K225" s="4"/>
      <c r="M225" s="4"/>
      <c r="N225" s="4"/>
      <c r="O225" s="4"/>
      <c r="P225" s="4"/>
      <c r="Q225" s="66">
        <f t="shared" si="120"/>
        <v>13116.863000000001</v>
      </c>
      <c r="S225" s="2">
        <f t="shared" si="115"/>
        <v>0.5</v>
      </c>
      <c r="Z225" s="1">
        <f t="shared" si="121"/>
        <v>-9350</v>
      </c>
      <c r="AA225" s="1">
        <f t="shared" si="122"/>
        <v>-5.7934026276508857E-3</v>
      </c>
      <c r="AB225" s="1">
        <f t="shared" si="123"/>
        <v>-0.11784424248038744</v>
      </c>
      <c r="AC225" s="1">
        <f t="shared" si="124"/>
        <v>-0.13480500000150641</v>
      </c>
      <c r="AD225" s="1">
        <f t="shared" si="125"/>
        <v>-0.12901159737385554</v>
      </c>
      <c r="AE225" s="1">
        <f t="shared" si="126"/>
        <v>8.3219961284769044E-3</v>
      </c>
      <c r="AF225" s="1">
        <f t="shared" si="127"/>
        <v>-0.13480500000150641</v>
      </c>
      <c r="AG225" s="2"/>
      <c r="AH225" s="1">
        <f t="shared" si="128"/>
        <v>-1.6960757521118981E-2</v>
      </c>
      <c r="AI225" s="1">
        <f t="shared" si="129"/>
        <v>0.69428777435864231</v>
      </c>
      <c r="AJ225" s="1">
        <f t="shared" si="130"/>
        <v>-0.61574129357772056</v>
      </c>
      <c r="AK225" s="1">
        <f t="shared" si="131"/>
        <v>0.2381160655199015</v>
      </c>
      <c r="AL225" s="1">
        <f t="shared" si="132"/>
        <v>-0.6617355309280033</v>
      </c>
      <c r="AM225" s="1">
        <f t="shared" si="133"/>
        <v>-0.34349473060583569</v>
      </c>
      <c r="AN225" s="1">
        <f t="shared" si="135"/>
        <v>5.3288849351957843</v>
      </c>
      <c r="AO225" s="1">
        <f t="shared" si="135"/>
        <v>5.3288465075537044</v>
      </c>
      <c r="AP225" s="1">
        <f t="shared" si="135"/>
        <v>5.3290180121887749</v>
      </c>
      <c r="AQ225" s="1">
        <f t="shared" si="135"/>
        <v>5.3282522566745287</v>
      </c>
      <c r="AR225" s="1">
        <f t="shared" si="135"/>
        <v>5.3316649260391804</v>
      </c>
      <c r="AS225" s="1">
        <f t="shared" si="135"/>
        <v>5.3163268276686901</v>
      </c>
      <c r="AT225" s="1">
        <f t="shared" si="135"/>
        <v>5.3828682621871069</v>
      </c>
      <c r="AU225" s="1">
        <f t="shared" si="134"/>
        <v>5.0127082893152854</v>
      </c>
    </row>
    <row r="226" spans="1:47" x14ac:dyDescent="0.2">
      <c r="A226" s="5" t="s">
        <v>125</v>
      </c>
      <c r="B226" s="6" t="s">
        <v>97</v>
      </c>
      <c r="C226" s="7">
        <v>28182.435000000001</v>
      </c>
      <c r="D226" s="9"/>
      <c r="E226" s="4">
        <f t="shared" si="118"/>
        <v>-9333.0477817830924</v>
      </c>
      <c r="F226" s="4">
        <f t="shared" si="119"/>
        <v>-9333</v>
      </c>
      <c r="G226" s="4">
        <f t="shared" si="113"/>
        <v>-0.13229789999968489</v>
      </c>
      <c r="H226" s="4">
        <f t="shared" si="114"/>
        <v>-0.13229789999968489</v>
      </c>
      <c r="I226" s="4"/>
      <c r="J226" s="4"/>
      <c r="K226" s="4"/>
      <c r="M226" s="4"/>
      <c r="N226" s="4"/>
      <c r="O226" s="4"/>
      <c r="P226" s="4"/>
      <c r="Q226" s="66">
        <f t="shared" si="120"/>
        <v>13163.935000000001</v>
      </c>
      <c r="S226" s="2">
        <f t="shared" si="115"/>
        <v>0.5</v>
      </c>
      <c r="Z226" s="1">
        <f t="shared" si="121"/>
        <v>-9333</v>
      </c>
      <c r="AA226" s="1">
        <f t="shared" si="122"/>
        <v>-5.7931195629855707E-3</v>
      </c>
      <c r="AB226" s="1">
        <f t="shared" si="123"/>
        <v>-0.11492630091323718</v>
      </c>
      <c r="AC226" s="1">
        <f t="shared" si="124"/>
        <v>-0.13229789999968489</v>
      </c>
      <c r="AD226" s="1">
        <f t="shared" si="125"/>
        <v>-0.12650478043669933</v>
      </c>
      <c r="AE226" s="1">
        <f t="shared" si="126"/>
        <v>8.0017297366687529E-3</v>
      </c>
      <c r="AF226" s="1">
        <f t="shared" si="127"/>
        <v>-0.13229789999968489</v>
      </c>
      <c r="AG226" s="2"/>
      <c r="AH226" s="1">
        <f t="shared" si="128"/>
        <v>-1.7371599086447708E-2</v>
      </c>
      <c r="AI226" s="1">
        <f t="shared" si="129"/>
        <v>0.69251300744135724</v>
      </c>
      <c r="AJ226" s="1">
        <f t="shared" si="130"/>
        <v>-0.62162526672328478</v>
      </c>
      <c r="AK226" s="1">
        <f t="shared" si="131"/>
        <v>0.23581979342818446</v>
      </c>
      <c r="AL226" s="1">
        <f t="shared" si="132"/>
        <v>-0.65424608446411825</v>
      </c>
      <c r="AM226" s="1">
        <f t="shared" si="133"/>
        <v>-0.33931353131204811</v>
      </c>
      <c r="AN226" s="1">
        <f t="shared" si="135"/>
        <v>5.3388420967910761</v>
      </c>
      <c r="AO226" s="1">
        <f t="shared" si="135"/>
        <v>5.3388001813320409</v>
      </c>
      <c r="AP226" s="1">
        <f t="shared" si="135"/>
        <v>5.3389846686780116</v>
      </c>
      <c r="AQ226" s="1">
        <f t="shared" si="135"/>
        <v>5.3381723108164216</v>
      </c>
      <c r="AR226" s="1">
        <f t="shared" si="135"/>
        <v>5.3417425855046803</v>
      </c>
      <c r="AS226" s="1">
        <f t="shared" si="135"/>
        <v>5.3259172655934837</v>
      </c>
      <c r="AT226" s="1">
        <f t="shared" si="135"/>
        <v>5.3936446497341874</v>
      </c>
      <c r="AU226" s="1">
        <f t="shared" si="134"/>
        <v>5.0249110451400822</v>
      </c>
    </row>
    <row r="227" spans="1:47" x14ac:dyDescent="0.2">
      <c r="A227" s="5" t="s">
        <v>119</v>
      </c>
      <c r="B227" s="6" t="s">
        <v>97</v>
      </c>
      <c r="C227" s="7">
        <v>28207.350999999999</v>
      </c>
      <c r="D227" s="9"/>
      <c r="E227" s="4">
        <f t="shared" si="118"/>
        <v>-9324.0489170428282</v>
      </c>
      <c r="F227" s="4">
        <f t="shared" si="119"/>
        <v>-9324</v>
      </c>
      <c r="G227" s="4">
        <f t="shared" si="113"/>
        <v>-0.1354412000036973</v>
      </c>
      <c r="H227" s="4">
        <f t="shared" si="114"/>
        <v>-0.1354412000036973</v>
      </c>
      <c r="I227" s="4"/>
      <c r="J227" s="4"/>
      <c r="K227" s="4"/>
      <c r="M227" s="4"/>
      <c r="N227" s="4"/>
      <c r="O227" s="4"/>
      <c r="P227" s="4"/>
      <c r="Q227" s="66">
        <f t="shared" si="120"/>
        <v>13188.850999999999</v>
      </c>
      <c r="S227" s="2">
        <f t="shared" si="115"/>
        <v>0.5</v>
      </c>
      <c r="Z227" s="1">
        <f t="shared" si="121"/>
        <v>-9324</v>
      </c>
      <c r="AA227" s="1">
        <f t="shared" si="122"/>
        <v>-5.7926021556366156E-3</v>
      </c>
      <c r="AB227" s="1">
        <f t="shared" si="123"/>
        <v>-0.11785321205783814</v>
      </c>
      <c r="AC227" s="1">
        <f t="shared" si="124"/>
        <v>-0.1354412000036973</v>
      </c>
      <c r="AD227" s="1">
        <f t="shared" si="125"/>
        <v>-0.12964859784806068</v>
      </c>
      <c r="AE227" s="1">
        <f t="shared" si="126"/>
        <v>8.4043794619840829E-3</v>
      </c>
      <c r="AF227" s="1">
        <f t="shared" si="127"/>
        <v>-0.1354412000036973</v>
      </c>
      <c r="AG227" s="2"/>
      <c r="AH227" s="1">
        <f t="shared" si="128"/>
        <v>-1.7587987945859161E-2</v>
      </c>
      <c r="AI227" s="1">
        <f t="shared" si="129"/>
        <v>0.69158401695088867</v>
      </c>
      <c r="AJ227" s="1">
        <f t="shared" si="130"/>
        <v>-0.62471418140608281</v>
      </c>
      <c r="AK227" s="1">
        <f t="shared" si="131"/>
        <v>0.23460351012958164</v>
      </c>
      <c r="AL227" s="1">
        <f t="shared" si="132"/>
        <v>-0.65029649576044357</v>
      </c>
      <c r="AM227" s="1">
        <f t="shared" si="133"/>
        <v>-0.33711284339796466</v>
      </c>
      <c r="AN227" s="1">
        <f t="shared" si="135"/>
        <v>5.3441032921860483</v>
      </c>
      <c r="AO227" s="1">
        <f t="shared" si="135"/>
        <v>5.3440594469305536</v>
      </c>
      <c r="AP227" s="1">
        <f t="shared" si="135"/>
        <v>5.3442510376460755</v>
      </c>
      <c r="AQ227" s="1">
        <f t="shared" si="135"/>
        <v>5.343413473526482</v>
      </c>
      <c r="AR227" s="1">
        <f t="shared" si="135"/>
        <v>5.347067963088473</v>
      </c>
      <c r="AS227" s="1">
        <f t="shared" si="135"/>
        <v>5.3309858512403796</v>
      </c>
      <c r="AT227" s="1">
        <f t="shared" si="135"/>
        <v>5.3993275537129364</v>
      </c>
      <c r="AU227" s="1">
        <f t="shared" si="134"/>
        <v>5.0313713276355632</v>
      </c>
    </row>
    <row r="228" spans="1:47" x14ac:dyDescent="0.2">
      <c r="A228" s="5" t="s">
        <v>119</v>
      </c>
      <c r="B228" s="6" t="s">
        <v>97</v>
      </c>
      <c r="C228" s="7">
        <v>28257.198</v>
      </c>
      <c r="D228" s="9"/>
      <c r="E228" s="4">
        <f t="shared" si="118"/>
        <v>-9306.0457700405786</v>
      </c>
      <c r="F228" s="4">
        <f t="shared" si="119"/>
        <v>-9306</v>
      </c>
      <c r="G228" s="4">
        <f t="shared" si="113"/>
        <v>-0.12672780000139028</v>
      </c>
      <c r="H228" s="4">
        <f t="shared" si="114"/>
        <v>-0.12672780000139028</v>
      </c>
      <c r="I228" s="4"/>
      <c r="J228" s="4"/>
      <c r="K228" s="4"/>
      <c r="M228" s="4"/>
      <c r="N228" s="4"/>
      <c r="O228" s="4"/>
      <c r="P228" s="4"/>
      <c r="Q228" s="66">
        <f t="shared" si="120"/>
        <v>13238.698</v>
      </c>
      <c r="S228" s="2">
        <f t="shared" si="115"/>
        <v>0.5</v>
      </c>
      <c r="Z228" s="1">
        <f t="shared" si="121"/>
        <v>-9306</v>
      </c>
      <c r="AA228" s="1">
        <f t="shared" si="122"/>
        <v>-5.7907953956220296E-3</v>
      </c>
      <c r="AB228" s="1">
        <f t="shared" si="123"/>
        <v>-0.10870935971481013</v>
      </c>
      <c r="AC228" s="1">
        <f t="shared" si="124"/>
        <v>-0.12672780000139028</v>
      </c>
      <c r="AD228" s="1">
        <f t="shared" si="125"/>
        <v>-0.12093700460576826</v>
      </c>
      <c r="AE228" s="1">
        <f t="shared" si="126"/>
        <v>7.312879541507806E-3</v>
      </c>
      <c r="AF228" s="1">
        <f t="shared" si="127"/>
        <v>-0.12672780000139028</v>
      </c>
      <c r="AG228" s="2"/>
      <c r="AH228" s="1">
        <f t="shared" si="128"/>
        <v>-1.8018440286580152E-2</v>
      </c>
      <c r="AI228" s="1">
        <f t="shared" si="129"/>
        <v>0.68974780438671868</v>
      </c>
      <c r="AJ228" s="1">
        <f t="shared" si="130"/>
        <v>-0.63083826099985263</v>
      </c>
      <c r="AK228" s="1">
        <f t="shared" si="131"/>
        <v>0.23216976694308974</v>
      </c>
      <c r="AL228" s="1">
        <f t="shared" si="132"/>
        <v>-0.6424288513061357</v>
      </c>
      <c r="AM228" s="1">
        <f t="shared" si="133"/>
        <v>-0.33273774111033405</v>
      </c>
      <c r="AN228" s="1">
        <f t="shared" si="135"/>
        <v>5.3546046811769088</v>
      </c>
      <c r="AO228" s="1">
        <f t="shared" si="135"/>
        <v>5.354556800685609</v>
      </c>
      <c r="AP228" s="1">
        <f t="shared" si="135"/>
        <v>5.3547630747295942</v>
      </c>
      <c r="AQ228" s="1">
        <f t="shared" si="135"/>
        <v>5.3538740192870504</v>
      </c>
      <c r="AR228" s="1">
        <f t="shared" si="135"/>
        <v>5.3576984078080914</v>
      </c>
      <c r="AS228" s="1">
        <f t="shared" si="135"/>
        <v>5.3411055084209202</v>
      </c>
      <c r="AT228" s="1">
        <f t="shared" si="135"/>
        <v>5.4106473246803839</v>
      </c>
      <c r="AU228" s="1">
        <f t="shared" si="134"/>
        <v>5.044291892626525</v>
      </c>
    </row>
    <row r="229" spans="1:47" x14ac:dyDescent="0.2">
      <c r="A229" s="5" t="s">
        <v>96</v>
      </c>
      <c r="B229" s="6" t="s">
        <v>97</v>
      </c>
      <c r="C229" s="7">
        <v>28301.491999999998</v>
      </c>
      <c r="D229" s="9"/>
      <c r="E229" s="4">
        <f t="shared" si="118"/>
        <v>-9290.0481895780122</v>
      </c>
      <c r="F229" s="4">
        <f t="shared" si="119"/>
        <v>-9290</v>
      </c>
      <c r="G229" s="4">
        <f t="shared" si="113"/>
        <v>-0.13342700000430341</v>
      </c>
      <c r="H229" s="4">
        <f t="shared" si="114"/>
        <v>-0.13342700000430341</v>
      </c>
      <c r="I229" s="4"/>
      <c r="J229" s="4"/>
      <c r="K229" s="4"/>
      <c r="M229" s="4"/>
      <c r="N229" s="4"/>
      <c r="O229" s="4"/>
      <c r="P229" s="4"/>
      <c r="Q229" s="66">
        <f t="shared" si="120"/>
        <v>13282.991999999998</v>
      </c>
      <c r="S229" s="2">
        <f t="shared" si="115"/>
        <v>0.5</v>
      </c>
      <c r="Z229" s="1">
        <f t="shared" si="121"/>
        <v>-9290</v>
      </c>
      <c r="AA229" s="1">
        <f t="shared" si="122"/>
        <v>-5.7883161430559715E-3</v>
      </c>
      <c r="AB229" s="1">
        <f t="shared" si="123"/>
        <v>-0.11502854748040725</v>
      </c>
      <c r="AC229" s="1">
        <f t="shared" si="124"/>
        <v>-0.13342700000430341</v>
      </c>
      <c r="AD229" s="1">
        <f t="shared" si="125"/>
        <v>-0.12763868386124744</v>
      </c>
      <c r="AE229" s="1">
        <f t="shared" si="126"/>
        <v>8.1458168089157332E-3</v>
      </c>
      <c r="AF229" s="1">
        <f t="shared" si="127"/>
        <v>-0.13342700000430341</v>
      </c>
      <c r="AG229" s="2"/>
      <c r="AH229" s="1">
        <f t="shared" si="128"/>
        <v>-1.8398452523896158E-2</v>
      </c>
      <c r="AI229" s="1">
        <f t="shared" si="129"/>
        <v>0.68813973398672479</v>
      </c>
      <c r="AJ229" s="1">
        <f t="shared" si="130"/>
        <v>-0.63622228359012656</v>
      </c>
      <c r="AK229" s="1">
        <f t="shared" si="131"/>
        <v>0.23000521743516969</v>
      </c>
      <c r="AL229" s="1">
        <f t="shared" si="132"/>
        <v>-0.63547017130247763</v>
      </c>
      <c r="AM229" s="1">
        <f t="shared" si="133"/>
        <v>-0.32887764134343545</v>
      </c>
      <c r="AN229" s="1">
        <f t="shared" si="135"/>
        <v>5.3639160356406492</v>
      </c>
      <c r="AO229" s="1">
        <f t="shared" si="135"/>
        <v>5.3638643691677501</v>
      </c>
      <c r="AP229" s="1">
        <f t="shared" si="135"/>
        <v>5.3640842257434995</v>
      </c>
      <c r="AQ229" s="1">
        <f t="shared" si="135"/>
        <v>5.3631482295471384</v>
      </c>
      <c r="AR229" s="1">
        <f t="shared" si="135"/>
        <v>5.3671251228590089</v>
      </c>
      <c r="AS229" s="1">
        <f t="shared" si="135"/>
        <v>5.3500817645922814</v>
      </c>
      <c r="AT229" s="1">
        <f t="shared" si="135"/>
        <v>5.4206579915128295</v>
      </c>
      <c r="AU229" s="1">
        <f t="shared" si="134"/>
        <v>5.0557768392851568</v>
      </c>
    </row>
    <row r="230" spans="1:47" x14ac:dyDescent="0.2">
      <c r="A230" s="5" t="s">
        <v>119</v>
      </c>
      <c r="B230" s="6" t="s">
        <v>97</v>
      </c>
      <c r="C230" s="7">
        <v>28459.319</v>
      </c>
      <c r="D230" s="9"/>
      <c r="E230" s="4">
        <f t="shared" si="118"/>
        <v>-9233.0461095747232</v>
      </c>
      <c r="F230" s="4">
        <f t="shared" si="119"/>
        <v>-9233</v>
      </c>
      <c r="G230" s="4">
        <f t="shared" si="113"/>
        <v>-0.12766790000387118</v>
      </c>
      <c r="H230" s="4">
        <f t="shared" si="114"/>
        <v>-0.12766790000387118</v>
      </c>
      <c r="I230" s="4"/>
      <c r="J230" s="4"/>
      <c r="K230" s="4"/>
      <c r="M230" s="4"/>
      <c r="N230" s="4"/>
      <c r="O230" s="4"/>
      <c r="P230" s="4"/>
      <c r="Q230" s="66">
        <f t="shared" si="120"/>
        <v>13440.819</v>
      </c>
      <c r="S230" s="2">
        <f t="shared" si="115"/>
        <v>0.5</v>
      </c>
      <c r="Z230" s="1">
        <f t="shared" si="121"/>
        <v>-9233</v>
      </c>
      <c r="AA230" s="1">
        <f t="shared" si="122"/>
        <v>-5.7726612299907921E-3</v>
      </c>
      <c r="AB230" s="1">
        <f t="shared" si="123"/>
        <v>-0.10793577652992223</v>
      </c>
      <c r="AC230" s="1">
        <f t="shared" si="124"/>
        <v>-0.12766790000387118</v>
      </c>
      <c r="AD230" s="1">
        <f t="shared" si="125"/>
        <v>-0.12189523877388039</v>
      </c>
      <c r="AE230" s="1">
        <f t="shared" si="126"/>
        <v>7.4292246178706573E-3</v>
      </c>
      <c r="AF230" s="1">
        <f t="shared" si="127"/>
        <v>-0.12766790000387118</v>
      </c>
      <c r="AG230" s="2"/>
      <c r="AH230" s="1">
        <f t="shared" si="128"/>
        <v>-1.9732123473948957E-2</v>
      </c>
      <c r="AI230" s="1">
        <f t="shared" si="129"/>
        <v>0.68259156455379588</v>
      </c>
      <c r="AJ230" s="1">
        <f t="shared" si="130"/>
        <v>-0.65495581680771109</v>
      </c>
      <c r="AK230" s="1">
        <f t="shared" si="131"/>
        <v>0.22228610094394854</v>
      </c>
      <c r="AL230" s="1">
        <f t="shared" si="132"/>
        <v>-0.61093779163216078</v>
      </c>
      <c r="AM230" s="1">
        <f t="shared" si="133"/>
        <v>-0.31533867244137243</v>
      </c>
      <c r="AN230" s="1">
        <f t="shared" si="135"/>
        <v>5.3969148622724683</v>
      </c>
      <c r="AO230" s="1">
        <f t="shared" si="135"/>
        <v>5.3968481556206136</v>
      </c>
      <c r="AP230" s="1">
        <f t="shared" si="135"/>
        <v>5.3971203812794375</v>
      </c>
      <c r="AQ230" s="1">
        <f t="shared" si="135"/>
        <v>5.3960088738956076</v>
      </c>
      <c r="AR230" s="1">
        <f t="shared" si="135"/>
        <v>5.4005377217367858</v>
      </c>
      <c r="AS230" s="1">
        <f t="shared" si="135"/>
        <v>5.3819240101108115</v>
      </c>
      <c r="AT230" s="1">
        <f t="shared" si="135"/>
        <v>5.4559312630811085</v>
      </c>
      <c r="AU230" s="1">
        <f t="shared" si="134"/>
        <v>5.0966919617565356</v>
      </c>
    </row>
    <row r="231" spans="1:47" x14ac:dyDescent="0.2">
      <c r="A231" s="5" t="s">
        <v>122</v>
      </c>
      <c r="B231" s="6" t="s">
        <v>97</v>
      </c>
      <c r="C231" s="7">
        <v>28484.233</v>
      </c>
      <c r="D231" s="9"/>
      <c r="E231" s="4">
        <f t="shared" si="118"/>
        <v>-9224.0479671706853</v>
      </c>
      <c r="F231" s="4">
        <f t="shared" si="119"/>
        <v>-9224</v>
      </c>
      <c r="G231" s="4">
        <f t="shared" si="113"/>
        <v>-0.1328112000010151</v>
      </c>
      <c r="H231" s="4">
        <f t="shared" si="114"/>
        <v>-0.1328112000010151</v>
      </c>
      <c r="I231" s="4"/>
      <c r="J231" s="4"/>
      <c r="K231" s="4"/>
      <c r="M231" s="4"/>
      <c r="N231" s="4"/>
      <c r="O231" s="4"/>
      <c r="P231" s="4"/>
      <c r="Q231" s="66">
        <f t="shared" si="120"/>
        <v>13465.733</v>
      </c>
      <c r="S231" s="2">
        <f t="shared" si="115"/>
        <v>0.5</v>
      </c>
      <c r="Z231" s="1">
        <f t="shared" si="121"/>
        <v>-9224</v>
      </c>
      <c r="AA231" s="1">
        <f t="shared" si="122"/>
        <v>-5.7691976732667967E-3</v>
      </c>
      <c r="AB231" s="1">
        <f t="shared" si="123"/>
        <v>-0.11287138727178957</v>
      </c>
      <c r="AC231" s="1">
        <f t="shared" si="124"/>
        <v>-0.1328112000010151</v>
      </c>
      <c r="AD231" s="1">
        <f t="shared" si="125"/>
        <v>-0.12704200232774829</v>
      </c>
      <c r="AE231" s="1">
        <f t="shared" si="126"/>
        <v>8.0698351777218E-3</v>
      </c>
      <c r="AF231" s="1">
        <f t="shared" si="127"/>
        <v>-0.1328112000010151</v>
      </c>
      <c r="AG231" s="2"/>
      <c r="AH231" s="1">
        <f t="shared" si="128"/>
        <v>-1.9939812729225532E-2</v>
      </c>
      <c r="AI231" s="1">
        <f t="shared" si="129"/>
        <v>0.68174082903669286</v>
      </c>
      <c r="AJ231" s="1">
        <f t="shared" si="130"/>
        <v>-0.65785103651136401</v>
      </c>
      <c r="AK231" s="1">
        <f t="shared" si="131"/>
        <v>0.2210663376975763</v>
      </c>
      <c r="AL231" s="1">
        <f t="shared" si="132"/>
        <v>-0.60710005714012172</v>
      </c>
      <c r="AM231" s="1">
        <f t="shared" si="133"/>
        <v>-0.31323026914870622</v>
      </c>
      <c r="AN231" s="1">
        <f t="shared" ref="AN231:AT240" si="136">$AU231+$AB$7*SIN(AO231)</f>
        <v>5.402101116681524</v>
      </c>
      <c r="AO231" s="1">
        <f t="shared" si="136"/>
        <v>5.4020318112840338</v>
      </c>
      <c r="AP231" s="1">
        <f t="shared" si="136"/>
        <v>5.4023128598005821</v>
      </c>
      <c r="AQ231" s="1">
        <f t="shared" si="136"/>
        <v>5.4011725526987453</v>
      </c>
      <c r="AR231" s="1">
        <f t="shared" si="136"/>
        <v>5.4057894312053723</v>
      </c>
      <c r="AS231" s="1">
        <f t="shared" si="136"/>
        <v>5.3869335715339748</v>
      </c>
      <c r="AT231" s="1">
        <f t="shared" si="136"/>
        <v>5.4614455042283243</v>
      </c>
      <c r="AU231" s="1">
        <f t="shared" si="134"/>
        <v>5.1031522442520156</v>
      </c>
    </row>
    <row r="232" spans="1:47" x14ac:dyDescent="0.2">
      <c r="A232" s="5" t="s">
        <v>119</v>
      </c>
      <c r="B232" s="6" t="s">
        <v>97</v>
      </c>
      <c r="C232" s="7">
        <v>28495.312999999998</v>
      </c>
      <c r="D232" s="9"/>
      <c r="E232" s="4">
        <f t="shared" si="118"/>
        <v>-9220.0462244623013</v>
      </c>
      <c r="F232" s="4">
        <f t="shared" si="119"/>
        <v>-9220</v>
      </c>
      <c r="G232" s="4">
        <f t="shared" ref="G232:G263" si="137">+C232-(C$7+F232*C$8)</f>
        <v>-0.12798600000314764</v>
      </c>
      <c r="H232" s="4">
        <f t="shared" ref="H232:H263" si="138">+G232</f>
        <v>-0.12798600000314764</v>
      </c>
      <c r="I232" s="4"/>
      <c r="J232" s="4"/>
      <c r="K232" s="4"/>
      <c r="M232" s="4"/>
      <c r="N232" s="4"/>
      <c r="O232" s="4"/>
      <c r="P232" s="4"/>
      <c r="Q232" s="66">
        <f t="shared" si="120"/>
        <v>13476.812999999998</v>
      </c>
      <c r="S232" s="2">
        <f t="shared" ref="S232:S266" si="139">S$15</f>
        <v>0.5</v>
      </c>
      <c r="Z232" s="1">
        <f t="shared" si="121"/>
        <v>-9220</v>
      </c>
      <c r="AA232" s="1">
        <f t="shared" si="122"/>
        <v>-5.7675702079715736E-3</v>
      </c>
      <c r="AB232" s="1">
        <f t="shared" si="123"/>
        <v>-0.10795413525591026</v>
      </c>
      <c r="AC232" s="1">
        <f t="shared" si="124"/>
        <v>-0.12798600000314764</v>
      </c>
      <c r="AD232" s="1">
        <f t="shared" si="125"/>
        <v>-0.12221842979517607</v>
      </c>
      <c r="AE232" s="1">
        <f t="shared" si="126"/>
        <v>7.4686722907991903E-3</v>
      </c>
      <c r="AF232" s="1">
        <f t="shared" si="127"/>
        <v>-0.12798600000314764</v>
      </c>
      <c r="AG232" s="2"/>
      <c r="AH232" s="1">
        <f t="shared" si="128"/>
        <v>-2.0031864747237383E-2</v>
      </c>
      <c r="AI232" s="1">
        <f t="shared" si="129"/>
        <v>0.68136490286222928</v>
      </c>
      <c r="AJ232" s="1">
        <f t="shared" si="130"/>
        <v>-0.65913239263714207</v>
      </c>
      <c r="AK232" s="1">
        <f t="shared" si="131"/>
        <v>0.22052414932898801</v>
      </c>
      <c r="AL232" s="1">
        <f t="shared" si="132"/>
        <v>-0.60539745667795075</v>
      </c>
      <c r="AM232" s="1">
        <f t="shared" si="133"/>
        <v>-0.31229569410797481</v>
      </c>
      <c r="AN232" s="1">
        <f t="shared" si="136"/>
        <v>5.4044040535931099</v>
      </c>
      <c r="AO232" s="1">
        <f t="shared" si="136"/>
        <v>5.4043335735155127</v>
      </c>
      <c r="AP232" s="1">
        <f t="shared" si="136"/>
        <v>5.4046185904593331</v>
      </c>
      <c r="AQ232" s="1">
        <f t="shared" si="136"/>
        <v>5.4034653959720123</v>
      </c>
      <c r="AR232" s="1">
        <f t="shared" si="136"/>
        <v>5.4081214491190854</v>
      </c>
      <c r="AS232" s="1">
        <f t="shared" si="136"/>
        <v>5.3891585413802403</v>
      </c>
      <c r="AT232" s="1">
        <f t="shared" si="136"/>
        <v>5.4638914758429253</v>
      </c>
      <c r="AU232" s="1">
        <f t="shared" si="134"/>
        <v>5.106023480916674</v>
      </c>
    </row>
    <row r="233" spans="1:47" x14ac:dyDescent="0.2">
      <c r="A233" s="5" t="s">
        <v>119</v>
      </c>
      <c r="B233" s="6" t="s">
        <v>97</v>
      </c>
      <c r="C233" s="7">
        <v>28517.457999999999</v>
      </c>
      <c r="D233" s="9"/>
      <c r="E233" s="4">
        <f t="shared" si="118"/>
        <v>-9212.0481565672453</v>
      </c>
      <c r="F233" s="4">
        <f t="shared" si="119"/>
        <v>-9212</v>
      </c>
      <c r="G233" s="4">
        <f t="shared" si="137"/>
        <v>-0.13333560000319267</v>
      </c>
      <c r="H233" s="4">
        <f t="shared" si="138"/>
        <v>-0.13333560000319267</v>
      </c>
      <c r="I233" s="4"/>
      <c r="J233" s="4"/>
      <c r="K233" s="4"/>
      <c r="M233" s="4"/>
      <c r="N233" s="4"/>
      <c r="O233" s="4"/>
      <c r="P233" s="4"/>
      <c r="Q233" s="66">
        <f t="shared" si="120"/>
        <v>13498.957999999999</v>
      </c>
      <c r="S233" s="2">
        <f t="shared" si="139"/>
        <v>0.5</v>
      </c>
      <c r="Z233" s="1">
        <f t="shared" si="121"/>
        <v>-9212</v>
      </c>
      <c r="AA233" s="1">
        <f t="shared" si="122"/>
        <v>-5.764151924147573E-3</v>
      </c>
      <c r="AB233" s="1">
        <f t="shared" si="123"/>
        <v>-0.11312010142408542</v>
      </c>
      <c r="AC233" s="1">
        <f t="shared" si="124"/>
        <v>-0.13333560000319267</v>
      </c>
      <c r="AD233" s="1">
        <f t="shared" si="125"/>
        <v>-0.12757144807904508</v>
      </c>
      <c r="AE233" s="1">
        <f t="shared" si="126"/>
        <v>8.1372371824922473E-3</v>
      </c>
      <c r="AF233" s="1">
        <f t="shared" si="127"/>
        <v>-0.13333560000319267</v>
      </c>
      <c r="AG233" s="2"/>
      <c r="AH233" s="1">
        <f t="shared" si="128"/>
        <v>-2.0215498579107247E-2</v>
      </c>
      <c r="AI233" s="1">
        <f t="shared" si="129"/>
        <v>0.68061705310698994</v>
      </c>
      <c r="AJ233" s="1">
        <f t="shared" si="130"/>
        <v>-0.66168516468389516</v>
      </c>
      <c r="AK233" s="1">
        <f t="shared" si="131"/>
        <v>0.21943964728190557</v>
      </c>
      <c r="AL233" s="1">
        <f t="shared" si="132"/>
        <v>-0.60199786316255877</v>
      </c>
      <c r="AM233" s="1">
        <f t="shared" si="133"/>
        <v>-0.31043110655165895</v>
      </c>
      <c r="AN233" s="1">
        <f t="shared" si="136"/>
        <v>5.40900613880323</v>
      </c>
      <c r="AO233" s="1">
        <f t="shared" si="136"/>
        <v>5.4089332730407742</v>
      </c>
      <c r="AP233" s="1">
        <f t="shared" si="136"/>
        <v>5.4092263130128897</v>
      </c>
      <c r="AQ233" s="1">
        <f t="shared" si="136"/>
        <v>5.4080471867270026</v>
      </c>
      <c r="AR233" s="1">
        <f t="shared" si="136"/>
        <v>5.4127816660097103</v>
      </c>
      <c r="AS233" s="1">
        <f t="shared" si="136"/>
        <v>5.3936057560244377</v>
      </c>
      <c r="AT233" s="1">
        <f t="shared" si="136"/>
        <v>5.4687745718171792</v>
      </c>
      <c r="AU233" s="1">
        <f t="shared" si="134"/>
        <v>5.1117659542459908</v>
      </c>
    </row>
    <row r="234" spans="1:47" x14ac:dyDescent="0.2">
      <c r="A234" s="5" t="s">
        <v>119</v>
      </c>
      <c r="B234" s="6" t="s">
        <v>97</v>
      </c>
      <c r="C234" s="7">
        <v>28520.227999999999</v>
      </c>
      <c r="D234" s="9"/>
      <c r="E234" s="4">
        <f t="shared" si="118"/>
        <v>-9211.0477208901484</v>
      </c>
      <c r="F234" s="4">
        <f t="shared" si="119"/>
        <v>-9211</v>
      </c>
      <c r="G234" s="4">
        <f t="shared" si="137"/>
        <v>-0.1321293000037258</v>
      </c>
      <c r="H234" s="4">
        <f t="shared" si="138"/>
        <v>-0.1321293000037258</v>
      </c>
      <c r="I234" s="4"/>
      <c r="J234" s="4"/>
      <c r="K234" s="4"/>
      <c r="M234" s="4"/>
      <c r="N234" s="4"/>
      <c r="O234" s="4"/>
      <c r="P234" s="4"/>
      <c r="Q234" s="66">
        <f t="shared" si="120"/>
        <v>13501.727999999999</v>
      </c>
      <c r="S234" s="2">
        <f t="shared" si="139"/>
        <v>0.5</v>
      </c>
      <c r="Z234" s="1">
        <f t="shared" si="121"/>
        <v>-9211</v>
      </c>
      <c r="AA234" s="1">
        <f t="shared" si="122"/>
        <v>-5.7637092842947844E-3</v>
      </c>
      <c r="AB234" s="1">
        <f t="shared" si="123"/>
        <v>-0.11189089131728344</v>
      </c>
      <c r="AC234" s="1">
        <f t="shared" si="124"/>
        <v>-0.1321293000037258</v>
      </c>
      <c r="AD234" s="1">
        <f t="shared" si="125"/>
        <v>-0.12636559071943101</v>
      </c>
      <c r="AE234" s="1">
        <f t="shared" si="126"/>
        <v>7.9841312589353751E-3</v>
      </c>
      <c r="AF234" s="1">
        <f t="shared" si="127"/>
        <v>-0.1321293000037258</v>
      </c>
      <c r="AG234" s="2"/>
      <c r="AH234" s="1">
        <f t="shared" si="128"/>
        <v>-2.0238408686442357E-2</v>
      </c>
      <c r="AI234" s="1">
        <f t="shared" si="129"/>
        <v>0.68052394602045785</v>
      </c>
      <c r="AJ234" s="1">
        <f t="shared" si="130"/>
        <v>-0.66200333184307725</v>
      </c>
      <c r="AK234" s="1">
        <f t="shared" si="131"/>
        <v>0.21930407314715139</v>
      </c>
      <c r="AL234" s="1">
        <f t="shared" si="132"/>
        <v>-0.6015734373267051</v>
      </c>
      <c r="AM234" s="1">
        <f t="shared" si="133"/>
        <v>-0.31019845853409911</v>
      </c>
      <c r="AN234" s="1">
        <f t="shared" si="136"/>
        <v>5.4095810456468998</v>
      </c>
      <c r="AO234" s="1">
        <f t="shared" si="136"/>
        <v>5.4095078782699524</v>
      </c>
      <c r="AP234" s="1">
        <f t="shared" si="136"/>
        <v>5.4098019291456989</v>
      </c>
      <c r="AQ234" s="1">
        <f t="shared" si="136"/>
        <v>5.4086195469309581</v>
      </c>
      <c r="AR234" s="1">
        <f t="shared" si="136"/>
        <v>5.4133638357961136</v>
      </c>
      <c r="AS234" s="1">
        <f t="shared" si="136"/>
        <v>5.3941614051317677</v>
      </c>
      <c r="AT234" s="1">
        <f t="shared" si="136"/>
        <v>5.4693841304617319</v>
      </c>
      <c r="AU234" s="1">
        <f t="shared" si="134"/>
        <v>5.1124837634121549</v>
      </c>
    </row>
    <row r="235" spans="1:47" x14ac:dyDescent="0.2">
      <c r="A235" s="5" t="s">
        <v>119</v>
      </c>
      <c r="B235" s="6" t="s">
        <v>97</v>
      </c>
      <c r="C235" s="7">
        <v>28531.307000000001</v>
      </c>
      <c r="D235" s="9"/>
      <c r="E235" s="4">
        <f t="shared" si="118"/>
        <v>-9207.0463393498776</v>
      </c>
      <c r="F235" s="4">
        <f t="shared" si="119"/>
        <v>-9207</v>
      </c>
      <c r="G235" s="4">
        <f t="shared" si="137"/>
        <v>-0.12830410000242409</v>
      </c>
      <c r="H235" s="4">
        <f t="shared" si="138"/>
        <v>-0.12830410000242409</v>
      </c>
      <c r="I235" s="4"/>
      <c r="J235" s="4"/>
      <c r="K235" s="4"/>
      <c r="M235" s="4"/>
      <c r="N235" s="4"/>
      <c r="O235" s="4"/>
      <c r="P235" s="4"/>
      <c r="Q235" s="66">
        <f t="shared" si="120"/>
        <v>13512.807000000001</v>
      </c>
      <c r="S235" s="2">
        <f t="shared" si="139"/>
        <v>0.5</v>
      </c>
      <c r="Z235" s="1">
        <f t="shared" si="121"/>
        <v>-9207</v>
      </c>
      <c r="AA235" s="1">
        <f t="shared" si="122"/>
        <v>-5.7619045156563492E-3</v>
      </c>
      <c r="AB235" s="1">
        <f t="shared" si="123"/>
        <v>-0.10797414902314366</v>
      </c>
      <c r="AC235" s="1">
        <f t="shared" si="124"/>
        <v>-0.12830410000242409</v>
      </c>
      <c r="AD235" s="1">
        <f t="shared" si="125"/>
        <v>-0.12254219548676774</v>
      </c>
      <c r="AE235" s="1">
        <f t="shared" si="126"/>
        <v>7.5082948373586004E-3</v>
      </c>
      <c r="AF235" s="1">
        <f t="shared" si="127"/>
        <v>-0.12830410000242409</v>
      </c>
      <c r="AG235" s="2"/>
      <c r="AH235" s="1">
        <f t="shared" si="128"/>
        <v>-2.0329950979280434E-2</v>
      </c>
      <c r="AI235" s="1">
        <f t="shared" si="129"/>
        <v>0.68015234662541402</v>
      </c>
      <c r="AJ235" s="1">
        <f t="shared" si="130"/>
        <v>-0.6632739409019397</v>
      </c>
      <c r="AK235" s="1">
        <f t="shared" si="131"/>
        <v>0.21876175213240798</v>
      </c>
      <c r="AL235" s="1">
        <f t="shared" si="132"/>
        <v>-0.59987689181016501</v>
      </c>
      <c r="AM235" s="1">
        <f t="shared" si="133"/>
        <v>-0.30926880675421775</v>
      </c>
      <c r="AN235" s="1">
        <f t="shared" si="136"/>
        <v>5.411879889828537</v>
      </c>
      <c r="AO235" s="1">
        <f t="shared" si="136"/>
        <v>5.4118055084344325</v>
      </c>
      <c r="AP235" s="1">
        <f t="shared" si="136"/>
        <v>5.4121036206349737</v>
      </c>
      <c r="AQ235" s="1">
        <f t="shared" si="136"/>
        <v>5.4109081831861534</v>
      </c>
      <c r="AR235" s="1">
        <f t="shared" si="136"/>
        <v>5.4156917224327907</v>
      </c>
      <c r="AS235" s="1">
        <f t="shared" si="136"/>
        <v>5.3963834460354283</v>
      </c>
      <c r="AT235" s="1">
        <f t="shared" si="136"/>
        <v>5.4718205266700668</v>
      </c>
      <c r="AU235" s="1">
        <f t="shared" si="134"/>
        <v>5.1153550000768133</v>
      </c>
    </row>
    <row r="236" spans="1:47" x14ac:dyDescent="0.2">
      <c r="A236" s="5" t="s">
        <v>122</v>
      </c>
      <c r="B236" s="6" t="s">
        <v>97</v>
      </c>
      <c r="C236" s="7">
        <v>28592.217000000001</v>
      </c>
      <c r="D236" s="9"/>
      <c r="E236" s="4">
        <f t="shared" si="118"/>
        <v>-9185.0475894971878</v>
      </c>
      <c r="F236" s="4">
        <f t="shared" si="119"/>
        <v>-9185</v>
      </c>
      <c r="G236" s="4">
        <f t="shared" si="137"/>
        <v>-0.13176550000207499</v>
      </c>
      <c r="H236" s="4">
        <f t="shared" si="138"/>
        <v>-0.13176550000207499</v>
      </c>
      <c r="I236" s="4"/>
      <c r="J236" s="4"/>
      <c r="K236" s="4"/>
      <c r="M236" s="4"/>
      <c r="N236" s="4"/>
      <c r="O236" s="4"/>
      <c r="P236" s="4"/>
      <c r="Q236" s="66">
        <f t="shared" si="120"/>
        <v>13573.717000000001</v>
      </c>
      <c r="S236" s="2">
        <f t="shared" si="139"/>
        <v>0.5</v>
      </c>
      <c r="Z236" s="1">
        <f t="shared" si="121"/>
        <v>-9185</v>
      </c>
      <c r="AA236" s="1">
        <f t="shared" si="122"/>
        <v>-5.7509947155609496E-3</v>
      </c>
      <c r="AB236" s="1">
        <f t="shared" si="123"/>
        <v>-0.11093487830483678</v>
      </c>
      <c r="AC236" s="1">
        <f t="shared" si="124"/>
        <v>-0.13176550000207499</v>
      </c>
      <c r="AD236" s="1">
        <f t="shared" si="125"/>
        <v>-0.12601450528651403</v>
      </c>
      <c r="AE236" s="1">
        <f t="shared" si="126"/>
        <v>7.9398277713024368E-3</v>
      </c>
      <c r="AF236" s="1">
        <f t="shared" si="127"/>
        <v>-0.13176550000207499</v>
      </c>
      <c r="AG236" s="2"/>
      <c r="AH236" s="1">
        <f t="shared" si="128"/>
        <v>-2.0830621697238202E-2</v>
      </c>
      <c r="AI236" s="1">
        <f t="shared" si="129"/>
        <v>0.67813211356512371</v>
      </c>
      <c r="AJ236" s="1">
        <f t="shared" si="130"/>
        <v>-0.67020371868270801</v>
      </c>
      <c r="AK236" s="1">
        <f t="shared" si="131"/>
        <v>0.2157783335907848</v>
      </c>
      <c r="AL236" s="1">
        <f t="shared" si="132"/>
        <v>-0.5905787001290026</v>
      </c>
      <c r="AM236" s="1">
        <f t="shared" si="133"/>
        <v>-0.30418231475286811</v>
      </c>
      <c r="AN236" s="1">
        <f t="shared" si="136"/>
        <v>5.4245013133225211</v>
      </c>
      <c r="AO236" s="1">
        <f t="shared" si="136"/>
        <v>5.4244200391283588</v>
      </c>
      <c r="AP236" s="1">
        <f t="shared" si="136"/>
        <v>5.4247409873254764</v>
      </c>
      <c r="AQ236" s="1">
        <f t="shared" si="136"/>
        <v>5.4234728812671653</v>
      </c>
      <c r="AR236" s="1">
        <f t="shared" si="136"/>
        <v>5.428472523857848</v>
      </c>
      <c r="AS236" s="1">
        <f t="shared" si="136"/>
        <v>5.4085891405493891</v>
      </c>
      <c r="AT236" s="1">
        <f t="shared" si="136"/>
        <v>5.4851682738923486</v>
      </c>
      <c r="AU236" s="1">
        <f t="shared" si="134"/>
        <v>5.1311468017324326</v>
      </c>
    </row>
    <row r="237" spans="1:47" x14ac:dyDescent="0.2">
      <c r="A237" s="5" t="s">
        <v>119</v>
      </c>
      <c r="B237" s="6" t="s">
        <v>97</v>
      </c>
      <c r="C237" s="7">
        <v>28600.527999999998</v>
      </c>
      <c r="D237" s="9"/>
      <c r="E237" s="4">
        <f t="shared" si="118"/>
        <v>-9182.0459212977858</v>
      </c>
      <c r="F237" s="4">
        <f t="shared" si="119"/>
        <v>-9182</v>
      </c>
      <c r="G237" s="4">
        <f t="shared" si="137"/>
        <v>-0.12714660000347067</v>
      </c>
      <c r="H237" s="4">
        <f t="shared" si="138"/>
        <v>-0.12714660000347067</v>
      </c>
      <c r="I237" s="4"/>
      <c r="J237" s="4"/>
      <c r="K237" s="4"/>
      <c r="M237" s="4"/>
      <c r="N237" s="4"/>
      <c r="O237" s="4"/>
      <c r="P237" s="4"/>
      <c r="Q237" s="66">
        <f t="shared" si="120"/>
        <v>13582.027999999998</v>
      </c>
      <c r="S237" s="2">
        <f t="shared" si="139"/>
        <v>0.5</v>
      </c>
      <c r="Z237" s="1">
        <f t="shared" si="121"/>
        <v>-9182</v>
      </c>
      <c r="AA237" s="1">
        <f t="shared" si="122"/>
        <v>-5.7493773272376432E-3</v>
      </c>
      <c r="AB237" s="1">
        <f t="shared" si="123"/>
        <v>-0.10624807444210303</v>
      </c>
      <c r="AC237" s="1">
        <f t="shared" si="124"/>
        <v>-0.12714660000347067</v>
      </c>
      <c r="AD237" s="1">
        <f t="shared" si="125"/>
        <v>-0.12139722267623303</v>
      </c>
      <c r="AE237" s="1">
        <f t="shared" si="126"/>
        <v>7.3686428367514527E-3</v>
      </c>
      <c r="AF237" s="1">
        <f t="shared" si="127"/>
        <v>-0.12714660000347067</v>
      </c>
      <c r="AG237" s="2"/>
      <c r="AH237" s="1">
        <f t="shared" si="128"/>
        <v>-2.0898525561367638E-2</v>
      </c>
      <c r="AI237" s="1">
        <f t="shared" si="129"/>
        <v>0.67785969671325486</v>
      </c>
      <c r="AJ237" s="1">
        <f t="shared" si="130"/>
        <v>-0.67114105486484821</v>
      </c>
      <c r="AK237" s="1">
        <f t="shared" si="131"/>
        <v>0.21537142466816328</v>
      </c>
      <c r="AL237" s="1">
        <f t="shared" si="132"/>
        <v>-0.589315024061005</v>
      </c>
      <c r="AM237" s="1">
        <f t="shared" si="133"/>
        <v>-0.30349214727070944</v>
      </c>
      <c r="AN237" s="1">
        <f t="shared" si="136"/>
        <v>5.4262195283191268</v>
      </c>
      <c r="AO237" s="1">
        <f t="shared" si="136"/>
        <v>5.4261372860065435</v>
      </c>
      <c r="AP237" s="1">
        <f t="shared" si="136"/>
        <v>5.4264614124364998</v>
      </c>
      <c r="AQ237" s="1">
        <f t="shared" si="136"/>
        <v>5.4251832888892615</v>
      </c>
      <c r="AR237" s="1">
        <f t="shared" si="136"/>
        <v>5.4302124130299285</v>
      </c>
      <c r="AS237" s="1">
        <f t="shared" si="136"/>
        <v>5.4102515670170739</v>
      </c>
      <c r="AT237" s="1">
        <f t="shared" si="136"/>
        <v>5.4869815671669944</v>
      </c>
      <c r="AU237" s="1">
        <f t="shared" si="134"/>
        <v>5.133300229230926</v>
      </c>
    </row>
    <row r="238" spans="1:47" x14ac:dyDescent="0.2">
      <c r="A238" s="5" t="s">
        <v>126</v>
      </c>
      <c r="B238" s="6" t="s">
        <v>97</v>
      </c>
      <c r="C238" s="7">
        <v>28780.502</v>
      </c>
      <c r="D238" s="9"/>
      <c r="E238" s="4">
        <f t="shared" si="118"/>
        <v>-9117.0450510632127</v>
      </c>
      <c r="F238" s="4">
        <f t="shared" si="119"/>
        <v>-9117</v>
      </c>
      <c r="G238" s="4">
        <f t="shared" si="137"/>
        <v>-0.12473710000267602</v>
      </c>
      <c r="H238" s="4">
        <f t="shared" si="138"/>
        <v>-0.12473710000267602</v>
      </c>
      <c r="I238" s="4"/>
      <c r="J238" s="4"/>
      <c r="K238" s="4"/>
      <c r="M238" s="4"/>
      <c r="N238" s="4"/>
      <c r="O238" s="4"/>
      <c r="P238" s="4"/>
      <c r="Q238" s="66">
        <f t="shared" si="120"/>
        <v>13762.002</v>
      </c>
      <c r="S238" s="2">
        <f t="shared" si="139"/>
        <v>0.5</v>
      </c>
      <c r="Z238" s="1">
        <f t="shared" si="121"/>
        <v>-9117</v>
      </c>
      <c r="AA238" s="1">
        <f t="shared" si="122"/>
        <v>-5.7065626947058364E-3</v>
      </c>
      <c r="AB238" s="1">
        <f t="shared" si="123"/>
        <v>-0.10238922319849457</v>
      </c>
      <c r="AC238" s="1">
        <f t="shared" si="124"/>
        <v>-0.12473710000267602</v>
      </c>
      <c r="AD238" s="1">
        <f t="shared" si="125"/>
        <v>-0.11903053730797018</v>
      </c>
      <c r="AE238" s="1">
        <f t="shared" si="126"/>
        <v>7.0841344059120407E-3</v>
      </c>
      <c r="AF238" s="1">
        <f t="shared" si="127"/>
        <v>-0.12473710000267602</v>
      </c>
      <c r="AG238" s="2"/>
      <c r="AH238" s="1">
        <f t="shared" si="128"/>
        <v>-2.234787680418145E-2</v>
      </c>
      <c r="AI238" s="1">
        <f t="shared" si="129"/>
        <v>0.67213463689128017</v>
      </c>
      <c r="AJ238" s="1">
        <f t="shared" si="130"/>
        <v>-0.6910084205369772</v>
      </c>
      <c r="AK238" s="1">
        <f t="shared" si="131"/>
        <v>0.20655151715457754</v>
      </c>
      <c r="AL238" s="1">
        <f t="shared" si="132"/>
        <v>-0.56217874900630016</v>
      </c>
      <c r="AM238" s="1">
        <f t="shared" si="133"/>
        <v>-0.28873414793988733</v>
      </c>
      <c r="AN238" s="1">
        <f t="shared" si="136"/>
        <v>5.4632818397863323</v>
      </c>
      <c r="AO238" s="1">
        <f t="shared" si="136"/>
        <v>5.4631769907110046</v>
      </c>
      <c r="AP238" s="1">
        <f t="shared" si="136"/>
        <v>5.4635735197428188</v>
      </c>
      <c r="AQ238" s="1">
        <f t="shared" si="136"/>
        <v>5.4620729977068896</v>
      </c>
      <c r="AR238" s="1">
        <f t="shared" si="136"/>
        <v>5.4677385511309868</v>
      </c>
      <c r="AS238" s="1">
        <f t="shared" si="136"/>
        <v>5.4461626153584337</v>
      </c>
      <c r="AT238" s="1">
        <f t="shared" si="136"/>
        <v>5.5258695944246403</v>
      </c>
      <c r="AU238" s="1">
        <f t="shared" si="134"/>
        <v>5.1799578250316207</v>
      </c>
    </row>
    <row r="239" spans="1:47" x14ac:dyDescent="0.2">
      <c r="A239" s="5" t="s">
        <v>119</v>
      </c>
      <c r="B239" s="6" t="s">
        <v>97</v>
      </c>
      <c r="C239" s="7">
        <v>28838.644</v>
      </c>
      <c r="D239" s="9"/>
      <c r="E239" s="4">
        <f t="shared" si="118"/>
        <v>-9096.0460145513916</v>
      </c>
      <c r="F239" s="4">
        <f t="shared" si="119"/>
        <v>-9096</v>
      </c>
      <c r="G239" s="4">
        <f t="shared" si="137"/>
        <v>-0.12740480000138632</v>
      </c>
      <c r="H239" s="4">
        <f t="shared" si="138"/>
        <v>-0.12740480000138632</v>
      </c>
      <c r="I239" s="4"/>
      <c r="J239" s="4"/>
      <c r="K239" s="4"/>
      <c r="M239" s="4"/>
      <c r="N239" s="4"/>
      <c r="O239" s="4"/>
      <c r="P239" s="4"/>
      <c r="Q239" s="66">
        <f t="shared" si="120"/>
        <v>13820.144</v>
      </c>
      <c r="S239" s="2">
        <f t="shared" si="139"/>
        <v>0.5</v>
      </c>
      <c r="Z239" s="1">
        <f t="shared" si="121"/>
        <v>-9096</v>
      </c>
      <c r="AA239" s="1">
        <f t="shared" si="122"/>
        <v>-5.6895049926120878E-3</v>
      </c>
      <c r="AB239" s="1">
        <f t="shared" si="123"/>
        <v>-0.10459766917251409</v>
      </c>
      <c r="AC239" s="1">
        <f t="shared" si="124"/>
        <v>-0.12740480000138632</v>
      </c>
      <c r="AD239" s="1">
        <f t="shared" si="125"/>
        <v>-0.12171529500877423</v>
      </c>
      <c r="AE239" s="1">
        <f t="shared" si="126"/>
        <v>7.4073065195364709E-3</v>
      </c>
      <c r="AF239" s="1">
        <f t="shared" si="127"/>
        <v>-0.12740480000138632</v>
      </c>
      <c r="AG239" s="2"/>
      <c r="AH239" s="1">
        <f t="shared" si="128"/>
        <v>-2.280713082887223E-2</v>
      </c>
      <c r="AI239" s="1">
        <f t="shared" si="129"/>
        <v>0.67035604421573258</v>
      </c>
      <c r="AJ239" s="1">
        <f t="shared" si="130"/>
        <v>-0.69724993062364671</v>
      </c>
      <c r="AK239" s="1">
        <f t="shared" si="131"/>
        <v>0.20370097687583738</v>
      </c>
      <c r="AL239" s="1">
        <f t="shared" si="132"/>
        <v>-0.55350808126650786</v>
      </c>
      <c r="AM239" s="1">
        <f t="shared" si="133"/>
        <v>-0.28404323102995233</v>
      </c>
      <c r="AN239" s="1">
        <f t="shared" si="136"/>
        <v>5.4751899166465696</v>
      </c>
      <c r="AO239" s="1">
        <f t="shared" si="136"/>
        <v>5.4750771165323027</v>
      </c>
      <c r="AP239" s="1">
        <f t="shared" si="136"/>
        <v>5.4754983696418913</v>
      </c>
      <c r="AQ239" s="1">
        <f t="shared" si="136"/>
        <v>5.4739242462899043</v>
      </c>
      <c r="AR239" s="1">
        <f t="shared" si="136"/>
        <v>5.4797931961951649</v>
      </c>
      <c r="AS239" s="1">
        <f t="shared" si="136"/>
        <v>5.4577239032964604</v>
      </c>
      <c r="AT239" s="1">
        <f t="shared" si="136"/>
        <v>5.5382716433873931</v>
      </c>
      <c r="AU239" s="1">
        <f t="shared" si="134"/>
        <v>5.1950318175210759</v>
      </c>
    </row>
    <row r="240" spans="1:47" x14ac:dyDescent="0.2">
      <c r="A240" s="5" t="s">
        <v>119</v>
      </c>
      <c r="B240" s="6" t="s">
        <v>97</v>
      </c>
      <c r="C240" s="7">
        <v>28866.332999999999</v>
      </c>
      <c r="D240" s="9"/>
      <c r="E240" s="4">
        <f t="shared" si="118"/>
        <v>-9086.0456306296874</v>
      </c>
      <c r="F240" s="4">
        <f t="shared" si="119"/>
        <v>-9086</v>
      </c>
      <c r="G240" s="4">
        <f t="shared" si="137"/>
        <v>-0.12634180000168271</v>
      </c>
      <c r="H240" s="4">
        <f t="shared" si="138"/>
        <v>-0.12634180000168271</v>
      </c>
      <c r="I240" s="4"/>
      <c r="J240" s="4"/>
      <c r="K240" s="4"/>
      <c r="M240" s="4"/>
      <c r="N240" s="4"/>
      <c r="O240" s="4"/>
      <c r="P240" s="4"/>
      <c r="Q240" s="66">
        <f t="shared" si="120"/>
        <v>13847.832999999999</v>
      </c>
      <c r="S240" s="2">
        <f t="shared" si="139"/>
        <v>0.5</v>
      </c>
      <c r="Z240" s="1">
        <f t="shared" si="121"/>
        <v>-9086</v>
      </c>
      <c r="AA240" s="1">
        <f t="shared" si="122"/>
        <v>-5.6808196911919823E-3</v>
      </c>
      <c r="AB240" s="1">
        <f t="shared" si="123"/>
        <v>-0.10331753023900205</v>
      </c>
      <c r="AC240" s="1">
        <f t="shared" si="124"/>
        <v>-0.12634180000168271</v>
      </c>
      <c r="AD240" s="1">
        <f t="shared" si="125"/>
        <v>-0.12066098031049073</v>
      </c>
      <c r="AE240" s="1">
        <f t="shared" si="126"/>
        <v>7.2795360847443162E-3</v>
      </c>
      <c r="AF240" s="1">
        <f t="shared" si="127"/>
        <v>-0.12634180000168271</v>
      </c>
      <c r="AG240" s="2"/>
      <c r="AH240" s="1">
        <f t="shared" si="128"/>
        <v>-2.3024269762680669E-2</v>
      </c>
      <c r="AI240" s="1">
        <f t="shared" si="129"/>
        <v>0.66952103703667198</v>
      </c>
      <c r="AJ240" s="1">
        <f t="shared" si="130"/>
        <v>-0.70019225288345333</v>
      </c>
      <c r="AK240" s="1">
        <f t="shared" si="131"/>
        <v>0.20234347185899945</v>
      </c>
      <c r="AL240" s="1">
        <f t="shared" si="132"/>
        <v>-0.54939520148403287</v>
      </c>
      <c r="AM240" s="1">
        <f t="shared" si="133"/>
        <v>-0.28182217065271503</v>
      </c>
      <c r="AN240" s="1">
        <f t="shared" si="136"/>
        <v>5.4808494443816409</v>
      </c>
      <c r="AO240" s="1">
        <f t="shared" si="136"/>
        <v>5.4807327516050659</v>
      </c>
      <c r="AP240" s="1">
        <f t="shared" si="136"/>
        <v>5.4811659831297934</v>
      </c>
      <c r="AQ240" s="1">
        <f t="shared" si="136"/>
        <v>5.4795565961794521</v>
      </c>
      <c r="AR240" s="1">
        <f t="shared" si="136"/>
        <v>5.485521785409059</v>
      </c>
      <c r="AS240" s="1">
        <f t="shared" si="136"/>
        <v>5.4632229060714375</v>
      </c>
      <c r="AT240" s="1">
        <f t="shared" si="136"/>
        <v>5.5441499311552054</v>
      </c>
      <c r="AU240" s="1">
        <f t="shared" si="134"/>
        <v>5.202209909182721</v>
      </c>
    </row>
    <row r="241" spans="1:47" x14ac:dyDescent="0.2">
      <c r="A241" s="5" t="s">
        <v>119</v>
      </c>
      <c r="B241" s="6" t="s">
        <v>97</v>
      </c>
      <c r="C241" s="7">
        <v>28902.327000000001</v>
      </c>
      <c r="D241" s="9"/>
      <c r="E241" s="4">
        <f t="shared" si="118"/>
        <v>-9073.0457455172636</v>
      </c>
      <c r="F241" s="4">
        <f t="shared" si="119"/>
        <v>-9073</v>
      </c>
      <c r="G241" s="4">
        <f t="shared" si="137"/>
        <v>-0.12665990000095917</v>
      </c>
      <c r="H241" s="4">
        <f t="shared" si="138"/>
        <v>-0.12665990000095917</v>
      </c>
      <c r="I241" s="4"/>
      <c r="J241" s="4"/>
      <c r="K241" s="4"/>
      <c r="M241" s="4"/>
      <c r="N241" s="4"/>
      <c r="O241" s="4"/>
      <c r="P241" s="4"/>
      <c r="Q241" s="66">
        <f t="shared" si="120"/>
        <v>13883.827000000001</v>
      </c>
      <c r="S241" s="2">
        <f t="shared" si="139"/>
        <v>0.5</v>
      </c>
      <c r="Z241" s="1">
        <f t="shared" si="121"/>
        <v>-9073</v>
      </c>
      <c r="AA241" s="1">
        <f t="shared" si="122"/>
        <v>-5.6689823459052623E-3</v>
      </c>
      <c r="AB241" s="1">
        <f t="shared" si="123"/>
        <v>-0.10335485179053114</v>
      </c>
      <c r="AC241" s="1">
        <f t="shared" si="124"/>
        <v>-0.12665990000095917</v>
      </c>
      <c r="AD241" s="1">
        <f t="shared" si="125"/>
        <v>-0.1209909176550539</v>
      </c>
      <c r="AE241" s="1">
        <f t="shared" si="126"/>
        <v>7.3194010775060169E-3</v>
      </c>
      <c r="AF241" s="1">
        <f t="shared" si="127"/>
        <v>-0.12665990000095917</v>
      </c>
      <c r="AG241" s="2"/>
      <c r="AH241" s="1">
        <f t="shared" si="128"/>
        <v>-2.3305048210428028E-2</v>
      </c>
      <c r="AI241" s="1">
        <f t="shared" si="129"/>
        <v>0.668446937498264</v>
      </c>
      <c r="AJ241" s="1">
        <f t="shared" si="130"/>
        <v>-0.70398875699043129</v>
      </c>
      <c r="AK241" s="1">
        <f t="shared" si="131"/>
        <v>0.20057864370612929</v>
      </c>
      <c r="AL241" s="1">
        <f t="shared" si="132"/>
        <v>-0.54406366492837976</v>
      </c>
      <c r="AM241" s="1">
        <f t="shared" si="133"/>
        <v>-0.27894683045257834</v>
      </c>
      <c r="AN241" s="1">
        <f t="shared" ref="AN241:AT250" si="140">$AU241+$AB$7*SIN(AO241)</f>
        <v>5.4881963769372728</v>
      </c>
      <c r="AO241" s="1">
        <f t="shared" si="140"/>
        <v>5.4880745236406003</v>
      </c>
      <c r="AP241" s="1">
        <f t="shared" si="140"/>
        <v>5.4885235132206187</v>
      </c>
      <c r="AQ241" s="1">
        <f t="shared" si="140"/>
        <v>5.4868681151854926</v>
      </c>
      <c r="AR241" s="1">
        <f t="shared" si="140"/>
        <v>5.4929577170311212</v>
      </c>
      <c r="AS241" s="1">
        <f t="shared" si="140"/>
        <v>5.470365728089182</v>
      </c>
      <c r="AT241" s="1">
        <f t="shared" si="140"/>
        <v>5.5517653758937096</v>
      </c>
      <c r="AU241" s="1">
        <f t="shared" si="134"/>
        <v>5.2115414283428603</v>
      </c>
    </row>
    <row r="242" spans="1:47" x14ac:dyDescent="0.2">
      <c r="A242" s="5" t="s">
        <v>119</v>
      </c>
      <c r="B242" s="6" t="s">
        <v>97</v>
      </c>
      <c r="C242" s="7">
        <v>28913.402999999998</v>
      </c>
      <c r="D242" s="9"/>
      <c r="E242" s="4">
        <f t="shared" si="118"/>
        <v>-9069.0454474813359</v>
      </c>
      <c r="F242" s="4">
        <f t="shared" si="119"/>
        <v>-9069</v>
      </c>
      <c r="G242" s="4">
        <f t="shared" si="137"/>
        <v>-0.12583470000390662</v>
      </c>
      <c r="H242" s="4">
        <f t="shared" si="138"/>
        <v>-0.12583470000390662</v>
      </c>
      <c r="I242" s="4"/>
      <c r="J242" s="4"/>
      <c r="K242" s="4"/>
      <c r="M242" s="4"/>
      <c r="N242" s="4"/>
      <c r="O242" s="4"/>
      <c r="P242" s="4"/>
      <c r="Q242" s="66">
        <f t="shared" si="120"/>
        <v>13894.902999999998</v>
      </c>
      <c r="S242" s="2">
        <f t="shared" si="139"/>
        <v>0.5</v>
      </c>
      <c r="Z242" s="1">
        <f t="shared" si="121"/>
        <v>-9069</v>
      </c>
      <c r="AA242" s="1">
        <f t="shared" si="122"/>
        <v>-5.6652152820972183E-3</v>
      </c>
      <c r="AB242" s="1">
        <f t="shared" si="123"/>
        <v>-0.10244360058139619</v>
      </c>
      <c r="AC242" s="1">
        <f t="shared" si="124"/>
        <v>-0.12583470000390662</v>
      </c>
      <c r="AD242" s="1">
        <f t="shared" si="125"/>
        <v>-0.1201694847218094</v>
      </c>
      <c r="AE242" s="1">
        <f t="shared" si="126"/>
        <v>7.2203525291525909E-3</v>
      </c>
      <c r="AF242" s="1">
        <f t="shared" si="127"/>
        <v>-0.12583470000390662</v>
      </c>
      <c r="AG242" s="2"/>
      <c r="AH242" s="1">
        <f t="shared" si="128"/>
        <v>-2.3391099422510424E-2</v>
      </c>
      <c r="AI242" s="1">
        <f t="shared" si="129"/>
        <v>0.6681190253156748</v>
      </c>
      <c r="AJ242" s="1">
        <f t="shared" si="130"/>
        <v>-0.70515046188496433</v>
      </c>
      <c r="AK242" s="1">
        <f t="shared" si="131"/>
        <v>0.20003560734992351</v>
      </c>
      <c r="AL242" s="1">
        <f t="shared" si="132"/>
        <v>-0.54242661827568017</v>
      </c>
      <c r="AM242" s="1">
        <f t="shared" si="133"/>
        <v>-0.27806481792219739</v>
      </c>
      <c r="AN242" s="1">
        <f t="shared" si="140"/>
        <v>5.4904546138065378</v>
      </c>
      <c r="AO242" s="1">
        <f t="shared" si="140"/>
        <v>5.4903311503013068</v>
      </c>
      <c r="AP242" s="1">
        <f t="shared" si="140"/>
        <v>5.4907850291439892</v>
      </c>
      <c r="AQ242" s="1">
        <f t="shared" si="140"/>
        <v>5.4891154411350067</v>
      </c>
      <c r="AR242" s="1">
        <f t="shared" si="140"/>
        <v>5.4952431503893298</v>
      </c>
      <c r="AS242" s="1">
        <f t="shared" si="140"/>
        <v>5.4725622181985152</v>
      </c>
      <c r="AT242" s="1">
        <f t="shared" si="140"/>
        <v>5.5541026224826471</v>
      </c>
      <c r="AU242" s="1">
        <f t="shared" si="134"/>
        <v>5.2144126650075178</v>
      </c>
    </row>
    <row r="243" spans="1:47" x14ac:dyDescent="0.2">
      <c r="A243" s="5" t="s">
        <v>119</v>
      </c>
      <c r="B243" s="6" t="s">
        <v>97</v>
      </c>
      <c r="C243" s="7">
        <v>28927.244999999999</v>
      </c>
      <c r="D243" s="9"/>
      <c r="E243" s="4">
        <f t="shared" si="118"/>
        <v>-9064.0461584407694</v>
      </c>
      <c r="F243" s="4">
        <f t="shared" si="119"/>
        <v>-9064</v>
      </c>
      <c r="G243" s="4">
        <f t="shared" si="137"/>
        <v>-0.12780320000092615</v>
      </c>
      <c r="H243" s="4">
        <f t="shared" si="138"/>
        <v>-0.12780320000092615</v>
      </c>
      <c r="I243" s="4"/>
      <c r="J243" s="4"/>
      <c r="K243" s="4"/>
      <c r="M243" s="4"/>
      <c r="N243" s="4"/>
      <c r="O243" s="4"/>
      <c r="P243" s="4"/>
      <c r="Q243" s="66">
        <f t="shared" si="120"/>
        <v>13908.744999999999</v>
      </c>
      <c r="S243" s="2">
        <f t="shared" si="139"/>
        <v>0.5</v>
      </c>
      <c r="Z243" s="1">
        <f t="shared" si="121"/>
        <v>-9064</v>
      </c>
      <c r="AA243" s="1">
        <f t="shared" si="122"/>
        <v>-5.6604235803925998E-3</v>
      </c>
      <c r="AB243" s="1">
        <f t="shared" si="123"/>
        <v>-0.10430476327162619</v>
      </c>
      <c r="AC243" s="1">
        <f t="shared" si="124"/>
        <v>-0.12780320000092615</v>
      </c>
      <c r="AD243" s="1">
        <f t="shared" si="125"/>
        <v>-0.12214277642053356</v>
      </c>
      <c r="AE243" s="1">
        <f t="shared" si="126"/>
        <v>7.4594289158582249E-3</v>
      </c>
      <c r="AF243" s="1">
        <f t="shared" si="127"/>
        <v>-0.12780320000092615</v>
      </c>
      <c r="AG243" s="2"/>
      <c r="AH243" s="1">
        <f t="shared" si="128"/>
        <v>-2.3498436729299972E-2</v>
      </c>
      <c r="AI243" s="1">
        <f t="shared" si="129"/>
        <v>0.66771083447710178</v>
      </c>
      <c r="AJ243" s="1">
        <f t="shared" si="130"/>
        <v>-0.70659834306616209</v>
      </c>
      <c r="AK243" s="1">
        <f t="shared" si="131"/>
        <v>0.19935680585665089</v>
      </c>
      <c r="AL243" s="1">
        <f t="shared" si="132"/>
        <v>-0.54038255993630679</v>
      </c>
      <c r="AM243" s="1">
        <f t="shared" si="133"/>
        <v>-0.27696407784965282</v>
      </c>
      <c r="AN243" s="1">
        <f t="shared" si="140"/>
        <v>5.4932758601309635</v>
      </c>
      <c r="AO243" s="1">
        <f t="shared" si="140"/>
        <v>5.4931503692984123</v>
      </c>
      <c r="AP243" s="1">
        <f t="shared" si="140"/>
        <v>5.4936103856670524</v>
      </c>
      <c r="AQ243" s="1">
        <f t="shared" si="140"/>
        <v>5.4919230415836164</v>
      </c>
      <c r="AR243" s="1">
        <f t="shared" si="140"/>
        <v>5.4980982625176749</v>
      </c>
      <c r="AS243" s="1">
        <f t="shared" si="140"/>
        <v>5.4753069890700328</v>
      </c>
      <c r="AT243" s="1">
        <f t="shared" si="140"/>
        <v>5.5570202431714764</v>
      </c>
      <c r="AU243" s="1">
        <f t="shared" si="134"/>
        <v>5.2180017108383403</v>
      </c>
    </row>
    <row r="244" spans="1:47" x14ac:dyDescent="0.2">
      <c r="A244" s="5" t="s">
        <v>119</v>
      </c>
      <c r="B244" s="6" t="s">
        <v>97</v>
      </c>
      <c r="C244" s="7">
        <v>28963.241999999998</v>
      </c>
      <c r="D244" s="9"/>
      <c r="E244" s="4">
        <f t="shared" si="118"/>
        <v>-9051.0451898240026</v>
      </c>
      <c r="F244" s="4">
        <f t="shared" si="119"/>
        <v>-9051</v>
      </c>
      <c r="G244" s="4">
        <f t="shared" si="137"/>
        <v>-0.12512130000322941</v>
      </c>
      <c r="H244" s="4">
        <f t="shared" si="138"/>
        <v>-0.12512130000322941</v>
      </c>
      <c r="I244" s="4"/>
      <c r="J244" s="4"/>
      <c r="K244" s="4"/>
      <c r="M244" s="4"/>
      <c r="N244" s="4"/>
      <c r="O244" s="4"/>
      <c r="P244" s="4"/>
      <c r="Q244" s="66">
        <f t="shared" si="120"/>
        <v>13944.741999999998</v>
      </c>
      <c r="S244" s="2">
        <f t="shared" si="139"/>
        <v>0.5</v>
      </c>
      <c r="Z244" s="1">
        <f t="shared" si="121"/>
        <v>-9051</v>
      </c>
      <c r="AA244" s="1">
        <f t="shared" si="122"/>
        <v>-5.6475327746960888E-3</v>
      </c>
      <c r="AB244" s="1">
        <f t="shared" si="123"/>
        <v>-0.10134496660665998</v>
      </c>
      <c r="AC244" s="1">
        <f t="shared" si="124"/>
        <v>-0.12512130000322941</v>
      </c>
      <c r="AD244" s="1">
        <f t="shared" si="125"/>
        <v>-0.11947376722853331</v>
      </c>
      <c r="AE244" s="1">
        <f t="shared" si="126"/>
        <v>7.1369905278888804E-3</v>
      </c>
      <c r="AF244" s="1">
        <f t="shared" si="127"/>
        <v>-0.12512130000322941</v>
      </c>
      <c r="AG244" s="2"/>
      <c r="AH244" s="1">
        <f t="shared" si="128"/>
        <v>-2.377633339656942E-2</v>
      </c>
      <c r="AI244" s="1">
        <f t="shared" si="129"/>
        <v>0.66665833419486553</v>
      </c>
      <c r="AJ244" s="1">
        <f t="shared" si="130"/>
        <v>-0.71034083023616679</v>
      </c>
      <c r="AK244" s="1">
        <f t="shared" si="131"/>
        <v>0.19759190115874803</v>
      </c>
      <c r="AL244" s="1">
        <f t="shared" si="132"/>
        <v>-0.53507961878964927</v>
      </c>
      <c r="AM244" s="1">
        <f t="shared" si="133"/>
        <v>-0.27411130363783814</v>
      </c>
      <c r="AN244" s="1">
        <f t="shared" si="140"/>
        <v>5.500603096201651</v>
      </c>
      <c r="AO244" s="1">
        <f t="shared" si="140"/>
        <v>5.5004722598274443</v>
      </c>
      <c r="AP244" s="1">
        <f t="shared" si="140"/>
        <v>5.5009483636631842</v>
      </c>
      <c r="AQ244" s="1">
        <f t="shared" si="140"/>
        <v>5.4992147730386938</v>
      </c>
      <c r="AR244" s="1">
        <f t="shared" si="140"/>
        <v>5.5055128462338825</v>
      </c>
      <c r="AS244" s="1">
        <f t="shared" si="140"/>
        <v>5.4824391156775691</v>
      </c>
      <c r="AT244" s="1">
        <f t="shared" si="140"/>
        <v>5.5645856412552481</v>
      </c>
      <c r="AU244" s="1">
        <f t="shared" si="134"/>
        <v>5.2273332299984796</v>
      </c>
    </row>
    <row r="245" spans="1:47" x14ac:dyDescent="0.2">
      <c r="A245" s="5" t="s">
        <v>119</v>
      </c>
      <c r="B245" s="6" t="s">
        <v>97</v>
      </c>
      <c r="C245" s="7">
        <v>28974.315999999999</v>
      </c>
      <c r="D245" s="9"/>
      <c r="E245" s="4">
        <f t="shared" si="118"/>
        <v>-9047.045614124303</v>
      </c>
      <c r="F245" s="4">
        <f t="shared" si="119"/>
        <v>-9047</v>
      </c>
      <c r="G245" s="4">
        <f t="shared" si="137"/>
        <v>-0.12629610000294633</v>
      </c>
      <c r="H245" s="4">
        <f t="shared" si="138"/>
        <v>-0.12629610000294633</v>
      </c>
      <c r="I245" s="4"/>
      <c r="J245" s="4"/>
      <c r="K245" s="4"/>
      <c r="M245" s="4"/>
      <c r="N245" s="4"/>
      <c r="O245" s="4"/>
      <c r="P245" s="4"/>
      <c r="Q245" s="66">
        <f t="shared" si="120"/>
        <v>13955.815999999999</v>
      </c>
      <c r="S245" s="2">
        <f t="shared" si="139"/>
        <v>0.5</v>
      </c>
      <c r="Z245" s="1">
        <f t="shared" si="121"/>
        <v>-9047</v>
      </c>
      <c r="AA245" s="1">
        <f t="shared" si="122"/>
        <v>-5.6434403064017612E-3</v>
      </c>
      <c r="AB245" s="1">
        <f t="shared" si="123"/>
        <v>-0.1024346033588017</v>
      </c>
      <c r="AC245" s="1">
        <f t="shared" si="124"/>
        <v>-0.12629610000294633</v>
      </c>
      <c r="AD245" s="1">
        <f t="shared" si="125"/>
        <v>-0.12065265969654457</v>
      </c>
      <c r="AE245" s="1">
        <f t="shared" si="126"/>
        <v>7.2785321459250948E-3</v>
      </c>
      <c r="AF245" s="1">
        <f t="shared" si="127"/>
        <v>-0.12629610000294633</v>
      </c>
      <c r="AG245" s="2"/>
      <c r="AH245" s="1">
        <f t="shared" si="128"/>
        <v>-2.3861496644144633E-2</v>
      </c>
      <c r="AI245" s="1">
        <f t="shared" si="129"/>
        <v>0.66633703222396656</v>
      </c>
      <c r="AJ245" s="1">
        <f t="shared" si="130"/>
        <v>-0.71148599809485136</v>
      </c>
      <c r="AK245" s="1">
        <f t="shared" si="131"/>
        <v>0.19704885054260041</v>
      </c>
      <c r="AL245" s="1">
        <f t="shared" si="132"/>
        <v>-0.53345129278164871</v>
      </c>
      <c r="AM245" s="1">
        <f t="shared" si="133"/>
        <v>-0.27323616197580569</v>
      </c>
      <c r="AN245" s="1">
        <f t="shared" si="140"/>
        <v>5.5028553200561756</v>
      </c>
      <c r="AO245" s="1">
        <f t="shared" si="140"/>
        <v>5.5027228176332237</v>
      </c>
      <c r="AP245" s="1">
        <f t="shared" si="140"/>
        <v>5.5032039077165713</v>
      </c>
      <c r="AQ245" s="1">
        <f t="shared" si="140"/>
        <v>5.5014560686120717</v>
      </c>
      <c r="AR245" s="1">
        <f t="shared" si="140"/>
        <v>5.5077917336377773</v>
      </c>
      <c r="AS245" s="1">
        <f t="shared" si="140"/>
        <v>5.4846324017454116</v>
      </c>
      <c r="AT245" s="1">
        <f t="shared" si="140"/>
        <v>5.5669075407282547</v>
      </c>
      <c r="AU245" s="1">
        <f t="shared" si="134"/>
        <v>5.2302044666631371</v>
      </c>
    </row>
    <row r="246" spans="1:47" x14ac:dyDescent="0.2">
      <c r="A246" s="5" t="s">
        <v>127</v>
      </c>
      <c r="B246" s="6" t="s">
        <v>97</v>
      </c>
      <c r="C246" s="7">
        <v>29284.421999999999</v>
      </c>
      <c r="D246" s="9"/>
      <c r="E246" s="4">
        <f t="shared" si="118"/>
        <v>-8935.045214816837</v>
      </c>
      <c r="F246" s="4">
        <f t="shared" si="119"/>
        <v>-8935</v>
      </c>
      <c r="G246" s="4">
        <f t="shared" si="137"/>
        <v>-0.12519050000264542</v>
      </c>
      <c r="H246" s="4">
        <f t="shared" si="138"/>
        <v>-0.12519050000264542</v>
      </c>
      <c r="I246" s="4"/>
      <c r="J246" s="4"/>
      <c r="K246" s="4"/>
      <c r="M246" s="4"/>
      <c r="N246" s="4"/>
      <c r="O246" s="4"/>
      <c r="P246" s="4"/>
      <c r="Q246" s="66">
        <f t="shared" si="120"/>
        <v>14265.921999999999</v>
      </c>
      <c r="S246" s="2">
        <f t="shared" si="139"/>
        <v>0.5</v>
      </c>
      <c r="Z246" s="1">
        <f t="shared" si="121"/>
        <v>-8935</v>
      </c>
      <c r="AA246" s="1">
        <f t="shared" si="122"/>
        <v>-5.5043153224876989E-3</v>
      </c>
      <c r="AB246" s="1">
        <f t="shared" si="123"/>
        <v>-9.9010495455979605E-2</v>
      </c>
      <c r="AC246" s="1">
        <f t="shared" si="124"/>
        <v>-0.12519050000264542</v>
      </c>
      <c r="AD246" s="1">
        <f t="shared" si="125"/>
        <v>-0.11968618468015772</v>
      </c>
      <c r="AE246" s="1">
        <f t="shared" si="126"/>
        <v>7.1623914016464103E-3</v>
      </c>
      <c r="AF246" s="1">
        <f t="shared" si="127"/>
        <v>-0.12519050000264542</v>
      </c>
      <c r="AG246" s="2"/>
      <c r="AH246" s="1">
        <f t="shared" si="128"/>
        <v>-2.6180004546665817E-2</v>
      </c>
      <c r="AI246" s="1">
        <f t="shared" si="129"/>
        <v>0.6578139675055017</v>
      </c>
      <c r="AJ246" s="1">
        <f t="shared" si="130"/>
        <v>-0.74236418515101055</v>
      </c>
      <c r="AK246" s="1">
        <f t="shared" si="131"/>
        <v>0.18184593680075622</v>
      </c>
      <c r="AL246" s="1">
        <f t="shared" si="132"/>
        <v>-0.48846979464581747</v>
      </c>
      <c r="AM246" s="1">
        <f t="shared" si="133"/>
        <v>-0.24920989560076381</v>
      </c>
      <c r="AN246" s="1">
        <f t="shared" si="140"/>
        <v>5.5654934184016609</v>
      </c>
      <c r="AO246" s="1">
        <f t="shared" si="140"/>
        <v>5.5653107159742845</v>
      </c>
      <c r="AP246" s="1">
        <f t="shared" si="140"/>
        <v>5.5659365168961061</v>
      </c>
      <c r="AQ246" s="1">
        <f t="shared" si="140"/>
        <v>5.5637915712963109</v>
      </c>
      <c r="AR246" s="1">
        <f t="shared" si="140"/>
        <v>5.5711268170206605</v>
      </c>
      <c r="AS246" s="1">
        <f t="shared" si="140"/>
        <v>5.5458429484251672</v>
      </c>
      <c r="AT246" s="1">
        <f t="shared" si="140"/>
        <v>5.6308109296639657</v>
      </c>
      <c r="AU246" s="1">
        <f t="shared" si="134"/>
        <v>5.3105990932735647</v>
      </c>
    </row>
    <row r="247" spans="1:47" x14ac:dyDescent="0.2">
      <c r="A247" s="5" t="s">
        <v>127</v>
      </c>
      <c r="B247" s="6" t="s">
        <v>97</v>
      </c>
      <c r="C247" s="7">
        <v>29287.190999999999</v>
      </c>
      <c r="D247" s="9"/>
      <c r="E247" s="4">
        <f t="shared" si="118"/>
        <v>-8934.045140307855</v>
      </c>
      <c r="F247" s="4">
        <f t="shared" si="119"/>
        <v>-8934</v>
      </c>
      <c r="G247" s="4">
        <f t="shared" si="137"/>
        <v>-0.12498420000338228</v>
      </c>
      <c r="H247" s="4">
        <f t="shared" si="138"/>
        <v>-0.12498420000338228</v>
      </c>
      <c r="I247" s="4"/>
      <c r="J247" s="4"/>
      <c r="K247" s="4"/>
      <c r="M247" s="4"/>
      <c r="N247" s="4"/>
      <c r="O247" s="4"/>
      <c r="P247" s="4"/>
      <c r="Q247" s="66">
        <f t="shared" si="120"/>
        <v>14268.690999999999</v>
      </c>
      <c r="S247" s="2">
        <f t="shared" si="139"/>
        <v>0.5</v>
      </c>
      <c r="Z247" s="1">
        <f t="shared" si="121"/>
        <v>-8934</v>
      </c>
      <c r="AA247" s="1">
        <f t="shared" si="122"/>
        <v>-5.5028563108474281E-3</v>
      </c>
      <c r="AB247" s="1">
        <f t="shared" si="123"/>
        <v>-9.8784072506689496E-2</v>
      </c>
      <c r="AC247" s="1">
        <f t="shared" si="124"/>
        <v>-0.12498420000338228</v>
      </c>
      <c r="AD247" s="1">
        <f t="shared" si="125"/>
        <v>-0.11948134369253485</v>
      </c>
      <c r="AE247" s="1">
        <f t="shared" si="126"/>
        <v>7.1378957452868192E-3</v>
      </c>
      <c r="AF247" s="1">
        <f t="shared" si="127"/>
        <v>-0.12498420000338228</v>
      </c>
      <c r="AG247" s="2"/>
      <c r="AH247" s="1">
        <f t="shared" si="128"/>
        <v>-2.6200127496692784E-2</v>
      </c>
      <c r="AI247" s="1">
        <f t="shared" si="129"/>
        <v>0.65774188958755331</v>
      </c>
      <c r="AJ247" s="1">
        <f t="shared" si="130"/>
        <v>-0.74262979113562011</v>
      </c>
      <c r="AK247" s="1">
        <f t="shared" si="131"/>
        <v>0.18171024027877986</v>
      </c>
      <c r="AL247" s="1">
        <f t="shared" si="132"/>
        <v>-0.48807327866535444</v>
      </c>
      <c r="AM247" s="1">
        <f t="shared" si="133"/>
        <v>-0.24899933508521668</v>
      </c>
      <c r="AN247" s="1">
        <f t="shared" si="140"/>
        <v>5.5660491309246245</v>
      </c>
      <c r="AO247" s="1">
        <f t="shared" si="140"/>
        <v>5.5658659540933515</v>
      </c>
      <c r="AP247" s="1">
        <f t="shared" si="140"/>
        <v>5.5664930758033897</v>
      </c>
      <c r="AQ247" s="1">
        <f t="shared" si="140"/>
        <v>5.5643446447586777</v>
      </c>
      <c r="AR247" s="1">
        <f t="shared" si="140"/>
        <v>5.5716882527609757</v>
      </c>
      <c r="AS247" s="1">
        <f t="shared" si="140"/>
        <v>5.5463879483004348</v>
      </c>
      <c r="AT247" s="1">
        <f t="shared" si="140"/>
        <v>5.631372010051142</v>
      </c>
      <c r="AU247" s="1">
        <f t="shared" si="134"/>
        <v>5.3113169024397298</v>
      </c>
    </row>
    <row r="248" spans="1:47" x14ac:dyDescent="0.2">
      <c r="A248" s="5" t="s">
        <v>115</v>
      </c>
      <c r="B248" s="6" t="s">
        <v>97</v>
      </c>
      <c r="C248" s="7">
        <v>29558.534</v>
      </c>
      <c r="D248" s="9"/>
      <c r="E248" s="4">
        <f t="shared" si="118"/>
        <v>-8836.044700621791</v>
      </c>
      <c r="F248" s="4">
        <f t="shared" si="119"/>
        <v>-8836</v>
      </c>
      <c r="G248" s="4">
        <f t="shared" si="137"/>
        <v>-0.12376680000306806</v>
      </c>
      <c r="H248" s="4">
        <f t="shared" si="138"/>
        <v>-0.12376680000306806</v>
      </c>
      <c r="I248" s="4"/>
      <c r="J248" s="4"/>
      <c r="K248" s="4"/>
      <c r="M248" s="4"/>
      <c r="N248" s="4"/>
      <c r="O248" s="4"/>
      <c r="P248" s="4"/>
      <c r="Q248" s="66">
        <f t="shared" si="120"/>
        <v>14540.034</v>
      </c>
      <c r="S248" s="2">
        <f t="shared" si="139"/>
        <v>0.5</v>
      </c>
      <c r="Z248" s="1">
        <f t="shared" si="121"/>
        <v>-8836</v>
      </c>
      <c r="AA248" s="1">
        <f t="shared" si="122"/>
        <v>-5.3407573730585578E-3</v>
      </c>
      <c r="AB248" s="1">
        <f t="shared" si="123"/>
        <v>-9.5644750321917715E-2</v>
      </c>
      <c r="AC248" s="1">
        <f t="shared" si="124"/>
        <v>-0.12376680000306806</v>
      </c>
      <c r="AD248" s="1">
        <f t="shared" si="125"/>
        <v>-0.1184260426300095</v>
      </c>
      <c r="AE248" s="1">
        <f t="shared" si="126"/>
        <v>7.0123637865024133E-3</v>
      </c>
      <c r="AF248" s="1">
        <f t="shared" si="127"/>
        <v>-0.12376680000306806</v>
      </c>
      <c r="AG248" s="2"/>
      <c r="AH248" s="1">
        <f t="shared" si="128"/>
        <v>-2.8122049681150341E-2</v>
      </c>
      <c r="AI248" s="1">
        <f t="shared" si="129"/>
        <v>0.65100946126237369</v>
      </c>
      <c r="AJ248" s="1">
        <f t="shared" si="130"/>
        <v>-0.76782596962870953</v>
      </c>
      <c r="AK248" s="1">
        <f t="shared" si="131"/>
        <v>0.16841861368890249</v>
      </c>
      <c r="AL248" s="1">
        <f t="shared" si="132"/>
        <v>-0.44962115625207277</v>
      </c>
      <c r="AM248" s="1">
        <f t="shared" si="133"/>
        <v>-0.22867603431026934</v>
      </c>
      <c r="AN248" s="1">
        <f t="shared" si="140"/>
        <v>5.6202235235512878</v>
      </c>
      <c r="AO248" s="1">
        <f t="shared" si="140"/>
        <v>5.6199924897270366</v>
      </c>
      <c r="AP248" s="1">
        <f t="shared" si="140"/>
        <v>5.6207488491183932</v>
      </c>
      <c r="AQ248" s="1">
        <f t="shared" si="140"/>
        <v>5.6182710105474074</v>
      </c>
      <c r="AR248" s="1">
        <f t="shared" si="140"/>
        <v>5.6263706744973128</v>
      </c>
      <c r="AS248" s="1">
        <f t="shared" si="140"/>
        <v>5.5996997387928831</v>
      </c>
      <c r="AT248" s="1">
        <f t="shared" si="140"/>
        <v>5.685570913667469</v>
      </c>
      <c r="AU248" s="1">
        <f t="shared" si="134"/>
        <v>5.381662200723853</v>
      </c>
    </row>
    <row r="249" spans="1:47" x14ac:dyDescent="0.2">
      <c r="A249" s="5" t="s">
        <v>115</v>
      </c>
      <c r="B249" s="6" t="s">
        <v>97</v>
      </c>
      <c r="C249" s="7">
        <v>29630.522000000001</v>
      </c>
      <c r="D249" s="9"/>
      <c r="E249" s="4">
        <f t="shared" si="118"/>
        <v>-8810.0449303969453</v>
      </c>
      <c r="F249" s="4">
        <f t="shared" si="119"/>
        <v>-8810</v>
      </c>
      <c r="G249" s="4">
        <f t="shared" si="137"/>
        <v>-0.12440300000162097</v>
      </c>
      <c r="H249" s="4">
        <f t="shared" si="138"/>
        <v>-0.12440300000162097</v>
      </c>
      <c r="I249" s="4"/>
      <c r="J249" s="4"/>
      <c r="K249" s="4"/>
      <c r="M249" s="4"/>
      <c r="N249" s="4"/>
      <c r="O249" s="4"/>
      <c r="P249" s="4"/>
      <c r="Q249" s="66">
        <f t="shared" si="120"/>
        <v>14612.022000000001</v>
      </c>
      <c r="S249" s="2">
        <f t="shared" si="139"/>
        <v>0.5</v>
      </c>
      <c r="Z249" s="1">
        <f t="shared" si="121"/>
        <v>-8810</v>
      </c>
      <c r="AA249" s="1">
        <f t="shared" si="122"/>
        <v>-5.2913068185354711E-3</v>
      </c>
      <c r="AB249" s="1">
        <f t="shared" si="123"/>
        <v>-9.5787802388696622E-2</v>
      </c>
      <c r="AC249" s="1">
        <f t="shared" si="124"/>
        <v>-0.12440300000162097</v>
      </c>
      <c r="AD249" s="1">
        <f t="shared" si="125"/>
        <v>-0.1191116931830855</v>
      </c>
      <c r="AE249" s="1">
        <f t="shared" si="126"/>
        <v>7.0937977264707479E-3</v>
      </c>
      <c r="AF249" s="1">
        <f t="shared" si="127"/>
        <v>-0.12440300000162097</v>
      </c>
      <c r="AG249" s="2"/>
      <c r="AH249" s="1">
        <f t="shared" si="128"/>
        <v>-2.8615197612924345E-2</v>
      </c>
      <c r="AI249" s="1">
        <f t="shared" si="129"/>
        <v>0.64933079976362817</v>
      </c>
      <c r="AJ249" s="1">
        <f t="shared" si="130"/>
        <v>-0.77423993185457529</v>
      </c>
      <c r="AK249" s="1">
        <f t="shared" si="131"/>
        <v>0.16489492888155724</v>
      </c>
      <c r="AL249" s="1">
        <f t="shared" si="132"/>
        <v>-0.43954867438765316</v>
      </c>
      <c r="AM249" s="1">
        <f t="shared" si="133"/>
        <v>-0.22338248625052645</v>
      </c>
      <c r="AN249" s="1">
        <f t="shared" si="140"/>
        <v>5.6345052424065063</v>
      </c>
      <c r="AO249" s="1">
        <f t="shared" si="140"/>
        <v>5.634261262819602</v>
      </c>
      <c r="AP249" s="1">
        <f t="shared" si="140"/>
        <v>5.635051275035079</v>
      </c>
      <c r="AQ249" s="1">
        <f t="shared" si="140"/>
        <v>5.6324914766818788</v>
      </c>
      <c r="AR249" s="1">
        <f t="shared" si="140"/>
        <v>5.6407678314265333</v>
      </c>
      <c r="AS249" s="1">
        <f t="shared" si="140"/>
        <v>5.6138168265635233</v>
      </c>
      <c r="AT249" s="1">
        <f t="shared" si="140"/>
        <v>5.6996944378850394</v>
      </c>
      <c r="AU249" s="1">
        <f t="shared" si="134"/>
        <v>5.4003252390441308</v>
      </c>
    </row>
    <row r="250" spans="1:47" x14ac:dyDescent="0.2">
      <c r="A250" s="5" t="s">
        <v>115</v>
      </c>
      <c r="B250" s="6" t="s">
        <v>97</v>
      </c>
      <c r="C250" s="7">
        <v>29633.291000000001</v>
      </c>
      <c r="D250" s="9"/>
      <c r="E250" s="4">
        <f t="shared" si="118"/>
        <v>-8809.0448558879634</v>
      </c>
      <c r="F250" s="4">
        <f t="shared" si="119"/>
        <v>-8809</v>
      </c>
      <c r="G250" s="4">
        <f t="shared" si="137"/>
        <v>-0.12419669999871985</v>
      </c>
      <c r="H250" s="4">
        <f t="shared" si="138"/>
        <v>-0.12419669999871985</v>
      </c>
      <c r="I250" s="4"/>
      <c r="J250" s="4"/>
      <c r="K250" s="4"/>
      <c r="M250" s="4"/>
      <c r="N250" s="4"/>
      <c r="O250" s="4"/>
      <c r="P250" s="4"/>
      <c r="Q250" s="66">
        <f t="shared" si="120"/>
        <v>14614.791000000001</v>
      </c>
      <c r="S250" s="2">
        <f t="shared" si="139"/>
        <v>0.5</v>
      </c>
      <c r="Z250" s="1">
        <f t="shared" si="121"/>
        <v>-8809</v>
      </c>
      <c r="AA250" s="1">
        <f t="shared" si="122"/>
        <v>-5.2893501508054046E-3</v>
      </c>
      <c r="AB250" s="1">
        <f t="shared" si="123"/>
        <v>-9.5562676182797082E-2</v>
      </c>
      <c r="AC250" s="1">
        <f t="shared" si="124"/>
        <v>-0.12419669999871985</v>
      </c>
      <c r="AD250" s="1">
        <f t="shared" si="125"/>
        <v>-0.11890734984791444</v>
      </c>
      <c r="AE250" s="1">
        <f t="shared" si="126"/>
        <v>7.0694789239271593E-3</v>
      </c>
      <c r="AF250" s="1">
        <f t="shared" si="127"/>
        <v>-0.12419669999871985</v>
      </c>
      <c r="AG250" s="2"/>
      <c r="AH250" s="1">
        <f t="shared" si="128"/>
        <v>-2.8634023815922765E-2</v>
      </c>
      <c r="AI250" s="1">
        <f t="shared" si="129"/>
        <v>0.64926711538438908</v>
      </c>
      <c r="AJ250" s="1">
        <f t="shared" si="130"/>
        <v>-0.77448440500450655</v>
      </c>
      <c r="AK250" s="1">
        <f t="shared" si="131"/>
        <v>0.16475942830224619</v>
      </c>
      <c r="AL250" s="1">
        <f t="shared" si="132"/>
        <v>-0.43916230377213383</v>
      </c>
      <c r="AM250" s="1">
        <f t="shared" si="133"/>
        <v>-0.22317966979693374</v>
      </c>
      <c r="AN250" s="1">
        <f t="shared" si="140"/>
        <v>5.6350538075007375</v>
      </c>
      <c r="AO250" s="1">
        <f t="shared" si="140"/>
        <v>5.6348093297490838</v>
      </c>
      <c r="AP250" s="1">
        <f t="shared" si="140"/>
        <v>5.6356006260865454</v>
      </c>
      <c r="AQ250" s="1">
        <f t="shared" si="140"/>
        <v>5.6330377325340235</v>
      </c>
      <c r="AR250" s="1">
        <f t="shared" si="140"/>
        <v>5.6413206603439079</v>
      </c>
      <c r="AS250" s="1">
        <f t="shared" si="140"/>
        <v>5.6143596121510289</v>
      </c>
      <c r="AT250" s="1">
        <f t="shared" si="140"/>
        <v>5.7002355578011761</v>
      </c>
      <c r="AU250" s="1">
        <f t="shared" si="134"/>
        <v>5.4010430482102958</v>
      </c>
    </row>
    <row r="251" spans="1:47" x14ac:dyDescent="0.2">
      <c r="A251" s="5" t="s">
        <v>115</v>
      </c>
      <c r="B251" s="6" t="s">
        <v>97</v>
      </c>
      <c r="C251" s="7">
        <v>29641.598000000002</v>
      </c>
      <c r="D251" s="9"/>
      <c r="E251" s="4">
        <f t="shared" si="118"/>
        <v>-8806.0446323610176</v>
      </c>
      <c r="F251" s="4">
        <f t="shared" si="119"/>
        <v>-8806</v>
      </c>
      <c r="G251" s="4">
        <f t="shared" si="137"/>
        <v>-0.12357780000093044</v>
      </c>
      <c r="H251" s="4">
        <f t="shared" si="138"/>
        <v>-0.12357780000093044</v>
      </c>
      <c r="I251" s="4"/>
      <c r="J251" s="4"/>
      <c r="K251" s="4"/>
      <c r="M251" s="4"/>
      <c r="N251" s="4"/>
      <c r="O251" s="4"/>
      <c r="P251" s="4"/>
      <c r="Q251" s="66">
        <f t="shared" si="120"/>
        <v>14623.098000000002</v>
      </c>
      <c r="S251" s="2">
        <f t="shared" si="139"/>
        <v>0.5</v>
      </c>
      <c r="Z251" s="1">
        <f t="shared" si="121"/>
        <v>-8806</v>
      </c>
      <c r="AA251" s="1">
        <f t="shared" si="122"/>
        <v>-5.2834557484828897E-3</v>
      </c>
      <c r="AB251" s="1">
        <f t="shared" si="123"/>
        <v>-9.4887360331509754E-2</v>
      </c>
      <c r="AC251" s="1">
        <f t="shared" si="124"/>
        <v>-0.12357780000093044</v>
      </c>
      <c r="AD251" s="1">
        <f t="shared" si="125"/>
        <v>-0.11829434425244754</v>
      </c>
      <c r="AE251" s="1">
        <f t="shared" si="126"/>
        <v>6.9967759410582845E-3</v>
      </c>
      <c r="AF251" s="1">
        <f t="shared" si="127"/>
        <v>-0.12357780000093044</v>
      </c>
      <c r="AG251" s="2"/>
      <c r="AH251" s="1">
        <f t="shared" si="128"/>
        <v>-2.869043966942068E-2</v>
      </c>
      <c r="AI251" s="1">
        <f t="shared" si="129"/>
        <v>0.64907645102472988</v>
      </c>
      <c r="AJ251" s="1">
        <f t="shared" si="130"/>
        <v>-0.77521684391542778</v>
      </c>
      <c r="AK251" s="1">
        <f t="shared" si="131"/>
        <v>0.16435293833659206</v>
      </c>
      <c r="AL251" s="1">
        <f t="shared" si="132"/>
        <v>-0.43800364577167017</v>
      </c>
      <c r="AM251" s="1">
        <f t="shared" si="133"/>
        <v>-0.22257156345968002</v>
      </c>
      <c r="AN251" s="1">
        <f t="shared" ref="AN251:AT260" si="141">$AU251+$AB$7*SIN(AO251)</f>
        <v>5.636699180785838</v>
      </c>
      <c r="AO251" s="1">
        <f t="shared" si="141"/>
        <v>5.636453208635964</v>
      </c>
      <c r="AP251" s="1">
        <f t="shared" si="141"/>
        <v>5.6372483522634029</v>
      </c>
      <c r="AQ251" s="1">
        <f t="shared" si="141"/>
        <v>5.6346761997138346</v>
      </c>
      <c r="AR251" s="1">
        <f t="shared" si="141"/>
        <v>5.6429787454240401</v>
      </c>
      <c r="AS251" s="1">
        <f t="shared" si="141"/>
        <v>5.6159878937788852</v>
      </c>
      <c r="AT251" s="1">
        <f t="shared" si="141"/>
        <v>5.7018579929605373</v>
      </c>
      <c r="AU251" s="1">
        <f t="shared" si="134"/>
        <v>5.4031964757087891</v>
      </c>
    </row>
    <row r="252" spans="1:47" x14ac:dyDescent="0.2">
      <c r="A252" s="5" t="s">
        <v>115</v>
      </c>
      <c r="B252" s="6" t="s">
        <v>97</v>
      </c>
      <c r="C252" s="7">
        <v>29669.285</v>
      </c>
      <c r="D252" s="9"/>
      <c r="E252" s="4">
        <f t="shared" si="118"/>
        <v>-8796.0449707755415</v>
      </c>
      <c r="F252" s="4">
        <f t="shared" si="119"/>
        <v>-8796</v>
      </c>
      <c r="G252" s="4">
        <f t="shared" si="137"/>
        <v>-0.12451480000163428</v>
      </c>
      <c r="H252" s="4">
        <f t="shared" si="138"/>
        <v>-0.12451480000163428</v>
      </c>
      <c r="I252" s="4"/>
      <c r="J252" s="4"/>
      <c r="K252" s="4"/>
      <c r="M252" s="4"/>
      <c r="N252" s="4"/>
      <c r="O252" s="4"/>
      <c r="P252" s="4"/>
      <c r="Q252" s="66">
        <f t="shared" si="120"/>
        <v>14650.785</v>
      </c>
      <c r="S252" s="2">
        <f t="shared" si="139"/>
        <v>0.5</v>
      </c>
      <c r="Z252" s="1">
        <f t="shared" si="121"/>
        <v>-8796</v>
      </c>
      <c r="AA252" s="1">
        <f t="shared" si="122"/>
        <v>-5.2635430278639012E-3</v>
      </c>
      <c r="AB252" s="1">
        <f t="shared" si="123"/>
        <v>-9.5636987727386116E-2</v>
      </c>
      <c r="AC252" s="1">
        <f t="shared" si="124"/>
        <v>-0.12451480000163428</v>
      </c>
      <c r="AD252" s="1">
        <f t="shared" si="125"/>
        <v>-0.11925125697377038</v>
      </c>
      <c r="AE252" s="1">
        <f t="shared" si="126"/>
        <v>7.1104311449121096E-3</v>
      </c>
      <c r="AF252" s="1">
        <f t="shared" si="127"/>
        <v>-0.12451480000163428</v>
      </c>
      <c r="AG252" s="2"/>
      <c r="AH252" s="1">
        <f t="shared" si="128"/>
        <v>-2.8877812274248169E-2</v>
      </c>
      <c r="AI252" s="1">
        <f t="shared" si="129"/>
        <v>0.64844510432672875</v>
      </c>
      <c r="AJ252" s="1">
        <f t="shared" si="130"/>
        <v>-0.77764770998047195</v>
      </c>
      <c r="AK252" s="1">
        <f t="shared" si="131"/>
        <v>0.16299810088901592</v>
      </c>
      <c r="AL252" s="1">
        <f t="shared" si="132"/>
        <v>-0.43414634373475713</v>
      </c>
      <c r="AM252" s="1">
        <f t="shared" si="133"/>
        <v>-0.2205482367628559</v>
      </c>
      <c r="AN252" s="1">
        <f t="shared" si="141"/>
        <v>5.6421802863788555</v>
      </c>
      <c r="AO252" s="1">
        <f t="shared" si="141"/>
        <v>5.6419293350073261</v>
      </c>
      <c r="AP252" s="1">
        <f t="shared" si="141"/>
        <v>5.6427372452273605</v>
      </c>
      <c r="AQ252" s="1">
        <f t="shared" si="141"/>
        <v>5.6401345236821721</v>
      </c>
      <c r="AR252" s="1">
        <f t="shared" si="141"/>
        <v>5.6485013535774806</v>
      </c>
      <c r="AS252" s="1">
        <f t="shared" si="141"/>
        <v>5.6214147078681016</v>
      </c>
      <c r="AT252" s="1">
        <f t="shared" si="141"/>
        <v>5.7072561214945123</v>
      </c>
      <c r="AU252" s="1">
        <f t="shared" si="134"/>
        <v>5.4103745673704342</v>
      </c>
    </row>
    <row r="253" spans="1:47" x14ac:dyDescent="0.2">
      <c r="A253" s="5" t="s">
        <v>128</v>
      </c>
      <c r="B253" s="6" t="s">
        <v>97</v>
      </c>
      <c r="C253" s="7">
        <v>29871.409</v>
      </c>
      <c r="D253" s="9"/>
      <c r="E253" s="4">
        <f t="shared" si="118"/>
        <v>-8723.0442268053412</v>
      </c>
      <c r="F253" s="4">
        <f t="shared" si="119"/>
        <v>-8723</v>
      </c>
      <c r="G253" s="4">
        <f t="shared" si="137"/>
        <v>-0.12245490000350401</v>
      </c>
      <c r="H253" s="4">
        <f t="shared" si="138"/>
        <v>-0.12245490000350401</v>
      </c>
      <c r="I253" s="4"/>
      <c r="J253" s="4"/>
      <c r="K253" s="4"/>
      <c r="M253" s="4"/>
      <c r="N253" s="4"/>
      <c r="O253" s="4"/>
      <c r="P253" s="4"/>
      <c r="Q253" s="66">
        <f t="shared" si="120"/>
        <v>14852.909</v>
      </c>
      <c r="S253" s="2">
        <f t="shared" si="139"/>
        <v>0.5</v>
      </c>
      <c r="Z253" s="1">
        <f t="shared" si="121"/>
        <v>-8723</v>
      </c>
      <c r="AA253" s="1">
        <f t="shared" si="122"/>
        <v>-5.1057333231254304E-3</v>
      </c>
      <c r="AB253" s="1">
        <f t="shared" si="123"/>
        <v>-9.2241081326229588E-2</v>
      </c>
      <c r="AC253" s="1">
        <f t="shared" si="124"/>
        <v>-0.12245490000350401</v>
      </c>
      <c r="AD253" s="1">
        <f t="shared" si="125"/>
        <v>-0.11734916668037858</v>
      </c>
      <c r="AE253" s="1">
        <f t="shared" si="126"/>
        <v>6.8854134602896371E-3</v>
      </c>
      <c r="AF253" s="1">
        <f t="shared" si="127"/>
        <v>-0.12245490000350401</v>
      </c>
      <c r="AG253" s="2"/>
      <c r="AH253" s="1">
        <f t="shared" si="128"/>
        <v>-3.021381867727442E-2</v>
      </c>
      <c r="AI253" s="1">
        <f t="shared" si="129"/>
        <v>0.64402912712779325</v>
      </c>
      <c r="AJ253" s="1">
        <f t="shared" si="130"/>
        <v>-0.79490626524506458</v>
      </c>
      <c r="AK253" s="1">
        <f t="shared" si="131"/>
        <v>0.15311421629577593</v>
      </c>
      <c r="AL253" s="1">
        <f t="shared" si="132"/>
        <v>-0.40620886878228085</v>
      </c>
      <c r="AM253" s="1">
        <f t="shared" si="133"/>
        <v>-0.20594408090048111</v>
      </c>
      <c r="AN253" s="1">
        <f t="shared" si="141"/>
        <v>5.6820351374409519</v>
      </c>
      <c r="AO253" s="1">
        <f t="shared" si="141"/>
        <v>5.6817482499250689</v>
      </c>
      <c r="AP253" s="1">
        <f t="shared" si="141"/>
        <v>5.682645883323068</v>
      </c>
      <c r="AQ253" s="1">
        <f t="shared" si="141"/>
        <v>5.6798354612996986</v>
      </c>
      <c r="AR253" s="1">
        <f t="shared" si="141"/>
        <v>5.6886167336743716</v>
      </c>
      <c r="AS253" s="1">
        <f t="shared" si="141"/>
        <v>5.660999760640701</v>
      </c>
      <c r="AT253" s="1">
        <f t="shared" si="141"/>
        <v>5.7462049950725556</v>
      </c>
      <c r="AU253" s="1">
        <f t="shared" si="134"/>
        <v>5.4627746365004448</v>
      </c>
    </row>
    <row r="254" spans="1:47" x14ac:dyDescent="0.2">
      <c r="A254" s="5" t="s">
        <v>127</v>
      </c>
      <c r="B254" s="6" t="s">
        <v>97</v>
      </c>
      <c r="C254" s="7">
        <v>30267.355</v>
      </c>
      <c r="D254" s="9"/>
      <c r="E254" s="4">
        <f t="shared" si="118"/>
        <v>-8580.0411565513168</v>
      </c>
      <c r="F254" s="4">
        <f t="shared" si="119"/>
        <v>-8580</v>
      </c>
      <c r="G254" s="4">
        <f t="shared" si="137"/>
        <v>-0.11395400000037625</v>
      </c>
      <c r="H254" s="4">
        <f t="shared" si="138"/>
        <v>-0.11395400000037625</v>
      </c>
      <c r="I254" s="4"/>
      <c r="J254" s="4"/>
      <c r="K254" s="4"/>
      <c r="M254" s="4"/>
      <c r="N254" s="4"/>
      <c r="O254" s="4"/>
      <c r="P254" s="4"/>
      <c r="Q254" s="66">
        <f t="shared" si="120"/>
        <v>15248.855</v>
      </c>
      <c r="S254" s="2">
        <f t="shared" si="139"/>
        <v>0.5</v>
      </c>
      <c r="Z254" s="1">
        <f t="shared" si="121"/>
        <v>-8580</v>
      </c>
      <c r="AA254" s="1">
        <f t="shared" si="122"/>
        <v>-4.7317541596353374E-3</v>
      </c>
      <c r="AB254" s="1">
        <f t="shared" si="123"/>
        <v>-8.1286647257801409E-2</v>
      </c>
      <c r="AC254" s="1">
        <f t="shared" si="124"/>
        <v>-0.11395400000037625</v>
      </c>
      <c r="AD254" s="1">
        <f t="shared" si="125"/>
        <v>-0.10922224584074092</v>
      </c>
      <c r="AE254" s="1">
        <f t="shared" si="126"/>
        <v>5.9647494932476234E-3</v>
      </c>
      <c r="AF254" s="1">
        <f t="shared" si="127"/>
        <v>-0.11395400000037625</v>
      </c>
      <c r="AG254" s="2"/>
      <c r="AH254" s="1">
        <f t="shared" si="128"/>
        <v>-3.2667352742574846E-2</v>
      </c>
      <c r="AI254" s="1">
        <f t="shared" si="129"/>
        <v>0.63632494300066234</v>
      </c>
      <c r="AJ254" s="1">
        <f t="shared" si="130"/>
        <v>-0.82632220507915632</v>
      </c>
      <c r="AK254" s="1">
        <f t="shared" si="131"/>
        <v>0.13378968002726876</v>
      </c>
      <c r="AL254" s="1">
        <f t="shared" si="132"/>
        <v>-0.35251609387170757</v>
      </c>
      <c r="AM254" s="1">
        <f t="shared" si="133"/>
        <v>-0.17810628155955988</v>
      </c>
      <c r="AN254" s="1">
        <f t="shared" si="141"/>
        <v>5.7593652157422754</v>
      </c>
      <c r="AO254" s="1">
        <f t="shared" si="141"/>
        <v>5.7590144599092348</v>
      </c>
      <c r="AP254" s="1">
        <f t="shared" si="141"/>
        <v>5.7600596870591509</v>
      </c>
      <c r="AQ254" s="1">
        <f t="shared" si="141"/>
        <v>5.7569431188054647</v>
      </c>
      <c r="AR254" s="1">
        <f t="shared" si="141"/>
        <v>5.7662193711557492</v>
      </c>
      <c r="AS254" s="1">
        <f t="shared" si="141"/>
        <v>5.7384598352765579</v>
      </c>
      <c r="AT254" s="1">
        <f t="shared" si="141"/>
        <v>5.8202833808741214</v>
      </c>
      <c r="AU254" s="1">
        <f t="shared" si="134"/>
        <v>5.5654213472619727</v>
      </c>
    </row>
    <row r="255" spans="1:47" x14ac:dyDescent="0.2">
      <c r="A255" s="5" t="s">
        <v>129</v>
      </c>
      <c r="B255" s="6" t="s">
        <v>97</v>
      </c>
      <c r="C255" s="7">
        <v>30613.457999999999</v>
      </c>
      <c r="D255" s="9"/>
      <c r="E255" s="4">
        <f t="shared" si="118"/>
        <v>-8455.0397886270839</v>
      </c>
      <c r="F255" s="4">
        <f t="shared" si="119"/>
        <v>-8455</v>
      </c>
      <c r="G255" s="4">
        <f t="shared" si="137"/>
        <v>-0.1101665000023786</v>
      </c>
      <c r="H255" s="4">
        <f t="shared" si="138"/>
        <v>-0.1101665000023786</v>
      </c>
      <c r="I255" s="4"/>
      <c r="J255" s="4"/>
      <c r="K255" s="4"/>
      <c r="M255" s="4"/>
      <c r="N255" s="4"/>
      <c r="O255" s="4"/>
      <c r="P255" s="4"/>
      <c r="Q255" s="66">
        <f t="shared" si="120"/>
        <v>15594.957999999999</v>
      </c>
      <c r="S255" s="2">
        <f t="shared" si="139"/>
        <v>0.5</v>
      </c>
      <c r="Z255" s="1">
        <f t="shared" si="121"/>
        <v>-8455</v>
      </c>
      <c r="AA255" s="1">
        <f t="shared" si="122"/>
        <v>-4.3323954280165416E-3</v>
      </c>
      <c r="AB255" s="1">
        <f t="shared" si="123"/>
        <v>-7.5533981704513212E-2</v>
      </c>
      <c r="AC255" s="1">
        <f t="shared" si="124"/>
        <v>-0.1101665000023786</v>
      </c>
      <c r="AD255" s="1">
        <f t="shared" si="125"/>
        <v>-0.10583410457436206</v>
      </c>
      <c r="AE255" s="1">
        <f t="shared" si="126"/>
        <v>5.6004288455285016E-3</v>
      </c>
      <c r="AF255" s="1">
        <f t="shared" si="127"/>
        <v>-0.1101665000023786</v>
      </c>
      <c r="AG255" s="2"/>
      <c r="AH255" s="1">
        <f t="shared" si="128"/>
        <v>-3.4632518297865386E-2</v>
      </c>
      <c r="AI255" s="1">
        <f t="shared" si="129"/>
        <v>0.63056288513391989</v>
      </c>
      <c r="AJ255" s="1">
        <f t="shared" si="130"/>
        <v>-0.8513218544085891</v>
      </c>
      <c r="AK255" s="1">
        <f t="shared" si="131"/>
        <v>0.11694205284967932</v>
      </c>
      <c r="AL255" s="1">
        <f t="shared" si="132"/>
        <v>-0.3065622470258656</v>
      </c>
      <c r="AM255" s="1">
        <f t="shared" si="133"/>
        <v>-0.15449296565010023</v>
      </c>
      <c r="AN255" s="1">
        <f t="shared" si="141"/>
        <v>5.8262503680598359</v>
      </c>
      <c r="AO255" s="1">
        <f t="shared" si="141"/>
        <v>5.8258582447135794</v>
      </c>
      <c r="AP255" s="1">
        <f t="shared" si="141"/>
        <v>5.8269857527544593</v>
      </c>
      <c r="AQ255" s="1">
        <f t="shared" si="141"/>
        <v>5.8237420362675731</v>
      </c>
      <c r="AR255" s="1">
        <f t="shared" si="141"/>
        <v>5.8330599797850438</v>
      </c>
      <c r="AS255" s="1">
        <f t="shared" si="141"/>
        <v>5.806175927996942</v>
      </c>
      <c r="AT255" s="1">
        <f t="shared" si="141"/>
        <v>5.8828285222206178</v>
      </c>
      <c r="AU255" s="1">
        <f t="shared" si="134"/>
        <v>5.6551474930325387</v>
      </c>
    </row>
    <row r="256" spans="1:47" x14ac:dyDescent="0.2">
      <c r="A256" s="5" t="s">
        <v>127</v>
      </c>
      <c r="B256" s="6" t="s">
        <v>97</v>
      </c>
      <c r="C256" s="7">
        <v>30638.378000000001</v>
      </c>
      <c r="D256" s="9"/>
      <c r="E256" s="4">
        <f t="shared" si="118"/>
        <v>-8446.0394792143597</v>
      </c>
      <c r="F256" s="4">
        <f t="shared" si="119"/>
        <v>-8446</v>
      </c>
      <c r="G256" s="4">
        <f t="shared" si="137"/>
        <v>-0.10930980000193813</v>
      </c>
      <c r="H256" s="4">
        <f t="shared" si="138"/>
        <v>-0.10930980000193813</v>
      </c>
      <c r="I256" s="4"/>
      <c r="J256" s="4"/>
      <c r="K256" s="4"/>
      <c r="M256" s="4"/>
      <c r="N256" s="4"/>
      <c r="O256" s="4"/>
      <c r="P256" s="4"/>
      <c r="Q256" s="66">
        <f t="shared" si="120"/>
        <v>15619.878000000001</v>
      </c>
      <c r="S256" s="2">
        <f t="shared" si="139"/>
        <v>0.5</v>
      </c>
      <c r="Z256" s="1">
        <f t="shared" si="121"/>
        <v>-8446</v>
      </c>
      <c r="AA256" s="1">
        <f t="shared" si="122"/>
        <v>-4.3009750078671777E-3</v>
      </c>
      <c r="AB256" s="1">
        <f t="shared" si="123"/>
        <v>-7.4542311190253799E-2</v>
      </c>
      <c r="AC256" s="1">
        <f t="shared" si="124"/>
        <v>-0.10930980000193813</v>
      </c>
      <c r="AD256" s="1">
        <f t="shared" si="125"/>
        <v>-0.10500882499407095</v>
      </c>
      <c r="AE256" s="1">
        <f t="shared" si="126"/>
        <v>5.5134266633177099E-3</v>
      </c>
      <c r="AF256" s="1">
        <f t="shared" si="127"/>
        <v>-0.10930980000193813</v>
      </c>
      <c r="AG256" s="2"/>
      <c r="AH256" s="1">
        <f t="shared" si="128"/>
        <v>-3.476748881168433E-2</v>
      </c>
      <c r="AI256" s="1">
        <f t="shared" si="129"/>
        <v>0.63018161836934827</v>
      </c>
      <c r="AJ256" s="1">
        <f t="shared" si="130"/>
        <v>-0.85303668218056328</v>
      </c>
      <c r="AK256" s="1">
        <f t="shared" si="131"/>
        <v>0.11573067948195943</v>
      </c>
      <c r="AL256" s="1">
        <f t="shared" si="132"/>
        <v>-0.30328497066004473</v>
      </c>
      <c r="AM256" s="1">
        <f t="shared" si="133"/>
        <v>-0.15281563945317442</v>
      </c>
      <c r="AN256" s="1">
        <f t="shared" si="141"/>
        <v>5.8310431205508078</v>
      </c>
      <c r="AO256" s="1">
        <f t="shared" si="141"/>
        <v>5.8306487466237096</v>
      </c>
      <c r="AP256" s="1">
        <f t="shared" si="141"/>
        <v>5.83178007456985</v>
      </c>
      <c r="AQ256" s="1">
        <f t="shared" si="141"/>
        <v>5.8285329993407737</v>
      </c>
      <c r="AR256" s="1">
        <f t="shared" si="141"/>
        <v>5.8378389247155216</v>
      </c>
      <c r="AS256" s="1">
        <f t="shared" si="141"/>
        <v>5.8110538932198121</v>
      </c>
      <c r="AT256" s="1">
        <f t="shared" si="141"/>
        <v>5.8872583742610027</v>
      </c>
      <c r="AU256" s="1">
        <f t="shared" si="134"/>
        <v>5.6616077755280196</v>
      </c>
    </row>
    <row r="257" spans="1:47" x14ac:dyDescent="0.2">
      <c r="A257" s="5" t="s">
        <v>127</v>
      </c>
      <c r="B257" s="6" t="s">
        <v>97</v>
      </c>
      <c r="C257" s="7">
        <v>30663.296999999999</v>
      </c>
      <c r="D257" s="9"/>
      <c r="E257" s="4">
        <f t="shared" si="118"/>
        <v>-8437.0395309697524</v>
      </c>
      <c r="F257" s="4">
        <f t="shared" si="119"/>
        <v>-8437</v>
      </c>
      <c r="G257" s="4">
        <f t="shared" si="137"/>
        <v>-0.10945310000170139</v>
      </c>
      <c r="H257" s="4">
        <f t="shared" si="138"/>
        <v>-0.10945310000170139</v>
      </c>
      <c r="I257" s="4"/>
      <c r="J257" s="4"/>
      <c r="K257" s="4"/>
      <c r="M257" s="4"/>
      <c r="N257" s="4"/>
      <c r="O257" s="4"/>
      <c r="P257" s="4"/>
      <c r="Q257" s="66">
        <f t="shared" si="120"/>
        <v>15644.796999999999</v>
      </c>
      <c r="S257" s="2">
        <f t="shared" si="139"/>
        <v>0.5</v>
      </c>
      <c r="Z257" s="1">
        <f t="shared" si="121"/>
        <v>-8437</v>
      </c>
      <c r="AA257" s="1">
        <f t="shared" si="122"/>
        <v>-4.2691925397650016E-3</v>
      </c>
      <c r="AB257" s="1">
        <f t="shared" si="123"/>
        <v>-7.4551520535079338E-2</v>
      </c>
      <c r="AC257" s="1">
        <f t="shared" si="124"/>
        <v>-0.10945310000170139</v>
      </c>
      <c r="AD257" s="1">
        <f t="shared" si="125"/>
        <v>-0.10518390746193639</v>
      </c>
      <c r="AE257" s="1">
        <f t="shared" si="126"/>
        <v>5.5318271944805987E-3</v>
      </c>
      <c r="AF257" s="1">
        <f t="shared" si="127"/>
        <v>-0.10945310000170139</v>
      </c>
      <c r="AG257" s="2"/>
      <c r="AH257" s="1">
        <f t="shared" si="128"/>
        <v>-3.4901579466622049E-2</v>
      </c>
      <c r="AI257" s="1">
        <f t="shared" si="129"/>
        <v>0.62980477710506322</v>
      </c>
      <c r="AJ257" s="1">
        <f t="shared" si="130"/>
        <v>-0.85474029261174989</v>
      </c>
      <c r="AK257" s="1">
        <f t="shared" si="131"/>
        <v>0.11451952895047447</v>
      </c>
      <c r="AL257" s="1">
        <f t="shared" si="132"/>
        <v>-0.30001165394623952</v>
      </c>
      <c r="AM257" s="1">
        <f t="shared" si="133"/>
        <v>-0.15114117813553377</v>
      </c>
      <c r="AN257" s="1">
        <f t="shared" si="141"/>
        <v>5.8358329625816854</v>
      </c>
      <c r="AO257" s="1">
        <f t="shared" si="141"/>
        <v>5.8354364490109809</v>
      </c>
      <c r="AP257" s="1">
        <f t="shared" si="141"/>
        <v>5.8365712891519594</v>
      </c>
      <c r="AQ257" s="1">
        <f t="shared" si="141"/>
        <v>5.8333216733182045</v>
      </c>
      <c r="AR257" s="1">
        <f t="shared" si="141"/>
        <v>5.8426135238975068</v>
      </c>
      <c r="AS257" s="1">
        <f t="shared" si="141"/>
        <v>5.8159322989959774</v>
      </c>
      <c r="AT257" s="1">
        <f t="shared" si="141"/>
        <v>5.891678808750008</v>
      </c>
      <c r="AU257" s="1">
        <f t="shared" si="134"/>
        <v>5.6680680580235006</v>
      </c>
    </row>
    <row r="258" spans="1:47" x14ac:dyDescent="0.2">
      <c r="A258" s="5" t="s">
        <v>128</v>
      </c>
      <c r="B258" s="6" t="s">
        <v>97</v>
      </c>
      <c r="C258" s="7">
        <v>30760.205999999998</v>
      </c>
      <c r="D258" s="9"/>
      <c r="E258" s="4">
        <f t="shared" si="118"/>
        <v>-8402.0390901640676</v>
      </c>
      <c r="F258" s="4">
        <f t="shared" si="119"/>
        <v>-8402</v>
      </c>
      <c r="G258" s="4">
        <f t="shared" si="137"/>
        <v>-0.10823260000324808</v>
      </c>
      <c r="H258" s="4">
        <f t="shared" si="138"/>
        <v>-0.10823260000324808</v>
      </c>
      <c r="I258" s="4"/>
      <c r="J258" s="4"/>
      <c r="K258" s="4"/>
      <c r="M258" s="4"/>
      <c r="N258" s="4"/>
      <c r="O258" s="4"/>
      <c r="P258" s="4"/>
      <c r="Q258" s="66">
        <f t="shared" si="120"/>
        <v>15741.705999999998</v>
      </c>
      <c r="S258" s="2">
        <f t="shared" si="139"/>
        <v>0.5</v>
      </c>
      <c r="Z258" s="1">
        <f t="shared" si="121"/>
        <v>-8402</v>
      </c>
      <c r="AA258" s="1">
        <f t="shared" si="122"/>
        <v>-4.1421391630380791E-3</v>
      </c>
      <c r="AB258" s="1">
        <f t="shared" si="123"/>
        <v>-7.281793416838106E-2</v>
      </c>
      <c r="AC258" s="1">
        <f t="shared" si="124"/>
        <v>-0.10823260000324808</v>
      </c>
      <c r="AD258" s="1">
        <f t="shared" si="125"/>
        <v>-0.10409046084021001</v>
      </c>
      <c r="AE258" s="1">
        <f t="shared" si="126"/>
        <v>5.4174120189636465E-3</v>
      </c>
      <c r="AF258" s="1">
        <f t="shared" si="127"/>
        <v>-0.10823260000324808</v>
      </c>
      <c r="AG258" s="2"/>
      <c r="AH258" s="1">
        <f t="shared" si="128"/>
        <v>-3.5414665834867028E-2</v>
      </c>
      <c r="AI258" s="1">
        <f t="shared" si="129"/>
        <v>0.62838106157548523</v>
      </c>
      <c r="AJ258" s="1">
        <f t="shared" si="130"/>
        <v>-0.86125954273973504</v>
      </c>
      <c r="AK258" s="1">
        <f t="shared" si="131"/>
        <v>0.10981161217971057</v>
      </c>
      <c r="AL258" s="1">
        <f t="shared" si="132"/>
        <v>-0.28731884270221558</v>
      </c>
      <c r="AM258" s="1">
        <f t="shared" si="133"/>
        <v>-0.14465593100961718</v>
      </c>
      <c r="AN258" s="1">
        <f t="shared" si="141"/>
        <v>5.854433069036844</v>
      </c>
      <c r="AO258" s="1">
        <f t="shared" si="141"/>
        <v>5.8540293315640355</v>
      </c>
      <c r="AP258" s="1">
        <f t="shared" si="141"/>
        <v>5.8551748284011218</v>
      </c>
      <c r="AQ258" s="1">
        <f t="shared" si="141"/>
        <v>5.8519232206697414</v>
      </c>
      <c r="AR258" s="1">
        <f t="shared" si="141"/>
        <v>5.8611407073973822</v>
      </c>
      <c r="AS258" s="1">
        <f t="shared" si="141"/>
        <v>5.8349084082968519</v>
      </c>
      <c r="AT258" s="1">
        <f t="shared" si="141"/>
        <v>5.908781456287536</v>
      </c>
      <c r="AU258" s="1">
        <f t="shared" si="134"/>
        <v>5.6931913788392592</v>
      </c>
    </row>
    <row r="259" spans="1:47" x14ac:dyDescent="0.2">
      <c r="A259" s="5" t="s">
        <v>127</v>
      </c>
      <c r="B259" s="6" t="s">
        <v>97</v>
      </c>
      <c r="C259" s="7">
        <v>30973.406999999999</v>
      </c>
      <c r="D259" s="9"/>
      <c r="E259" s="4">
        <f t="shared" si="118"/>
        <v>-8325.0376869898264</v>
      </c>
      <c r="F259" s="4">
        <f t="shared" si="119"/>
        <v>-8325</v>
      </c>
      <c r="G259" s="4">
        <f t="shared" si="137"/>
        <v>-0.10434750000058557</v>
      </c>
      <c r="H259" s="4">
        <f t="shared" si="138"/>
        <v>-0.10434750000058557</v>
      </c>
      <c r="I259" s="4"/>
      <c r="J259" s="4"/>
      <c r="K259" s="4"/>
      <c r="M259" s="4"/>
      <c r="N259" s="4"/>
      <c r="O259" s="4"/>
      <c r="P259" s="4"/>
      <c r="Q259" s="66">
        <f t="shared" si="120"/>
        <v>15954.906999999999</v>
      </c>
      <c r="S259" s="2">
        <f t="shared" si="139"/>
        <v>0.5</v>
      </c>
      <c r="Z259" s="1">
        <f t="shared" si="121"/>
        <v>-8325</v>
      </c>
      <c r="AA259" s="1">
        <f t="shared" si="122"/>
        <v>-3.8431085865185746E-3</v>
      </c>
      <c r="AB259" s="1">
        <f t="shared" si="123"/>
        <v>-6.7851122744327669E-2</v>
      </c>
      <c r="AC259" s="1">
        <f t="shared" si="124"/>
        <v>-0.10434750000058557</v>
      </c>
      <c r="AD259" s="1">
        <f t="shared" si="125"/>
        <v>-0.100504391414067</v>
      </c>
      <c r="AE259" s="1">
        <f t="shared" si="126"/>
        <v>5.0505663467559922E-3</v>
      </c>
      <c r="AF259" s="1">
        <f t="shared" si="127"/>
        <v>-0.10434750000058557</v>
      </c>
      <c r="AG259" s="2"/>
      <c r="AH259" s="1">
        <f t="shared" si="128"/>
        <v>-3.6496377256257907E-2</v>
      </c>
      <c r="AI259" s="1">
        <f t="shared" si="129"/>
        <v>0.62547929362831489</v>
      </c>
      <c r="AJ259" s="1">
        <f t="shared" si="130"/>
        <v>-0.87501781380068377</v>
      </c>
      <c r="AK259" s="1">
        <f t="shared" si="131"/>
        <v>9.9465904028086444E-2</v>
      </c>
      <c r="AL259" s="1">
        <f t="shared" si="132"/>
        <v>-0.25958932774717325</v>
      </c>
      <c r="AM259" s="1">
        <f t="shared" si="133"/>
        <v>-0.13052847782579505</v>
      </c>
      <c r="AN259" s="1">
        <f t="shared" si="141"/>
        <v>5.8952095005770424</v>
      </c>
      <c r="AO259" s="1">
        <f t="shared" si="141"/>
        <v>5.8947965077411837</v>
      </c>
      <c r="AP259" s="1">
        <f t="shared" si="141"/>
        <v>5.8959477807425342</v>
      </c>
      <c r="AQ259" s="1">
        <f t="shared" si="141"/>
        <v>5.8927370991888548</v>
      </c>
      <c r="AR259" s="1">
        <f t="shared" si="141"/>
        <v>5.9016806393171368</v>
      </c>
      <c r="AS259" s="1">
        <f t="shared" si="141"/>
        <v>5.8766849963174792</v>
      </c>
      <c r="AT259" s="1">
        <f t="shared" si="141"/>
        <v>5.9459355714813649</v>
      </c>
      <c r="AU259" s="1">
        <f t="shared" si="134"/>
        <v>5.7484626846339273</v>
      </c>
    </row>
    <row r="260" spans="1:47" x14ac:dyDescent="0.2">
      <c r="A260" s="5" t="s">
        <v>130</v>
      </c>
      <c r="B260" s="6" t="s">
        <v>97</v>
      </c>
      <c r="C260" s="7">
        <v>32468.561000000002</v>
      </c>
      <c r="D260" s="9"/>
      <c r="E260" s="4">
        <f t="shared" si="118"/>
        <v>-7785.035735959671</v>
      </c>
      <c r="F260" s="4">
        <f t="shared" si="119"/>
        <v>-7785</v>
      </c>
      <c r="G260" s="4">
        <f t="shared" si="137"/>
        <v>-9.8945499998080777E-2</v>
      </c>
      <c r="H260" s="4">
        <f t="shared" si="138"/>
        <v>-9.8945499998080777E-2</v>
      </c>
      <c r="I260" s="4"/>
      <c r="J260" s="4"/>
      <c r="K260" s="4"/>
      <c r="M260" s="4"/>
      <c r="N260" s="4"/>
      <c r="O260" s="4"/>
      <c r="P260" s="4"/>
      <c r="Q260" s="66">
        <f t="shared" si="120"/>
        <v>17450.061000000002</v>
      </c>
      <c r="S260" s="2">
        <f t="shared" si="139"/>
        <v>0.5</v>
      </c>
      <c r="Z260" s="1">
        <f t="shared" si="121"/>
        <v>-7785</v>
      </c>
      <c r="AA260" s="1">
        <f t="shared" si="122"/>
        <v>-9.5969153627616099E-4</v>
      </c>
      <c r="AB260" s="1">
        <f t="shared" si="123"/>
        <v>-5.6714378568494303E-2</v>
      </c>
      <c r="AC260" s="1">
        <f t="shared" si="124"/>
        <v>-9.8945499998080777E-2</v>
      </c>
      <c r="AD260" s="1">
        <f t="shared" si="125"/>
        <v>-9.7985808461804616E-2</v>
      </c>
      <c r="AE260" s="1">
        <f t="shared" si="126"/>
        <v>4.8006093299567303E-3</v>
      </c>
      <c r="AF260" s="1">
        <f t="shared" si="127"/>
        <v>-9.8945499998080777E-2</v>
      </c>
      <c r="AG260" s="2"/>
      <c r="AH260" s="1">
        <f t="shared" si="128"/>
        <v>-4.2231121429586474E-2</v>
      </c>
      <c r="AI260" s="1">
        <f t="shared" si="129"/>
        <v>0.61345824281317118</v>
      </c>
      <c r="AJ260" s="1">
        <f t="shared" si="130"/>
        <v>-0.95041908354422022</v>
      </c>
      <c r="AK260" s="1">
        <f t="shared" si="131"/>
        <v>2.7289109846037666E-2</v>
      </c>
      <c r="AL260" s="1">
        <f t="shared" si="132"/>
        <v>-7.0481150633009151E-2</v>
      </c>
      <c r="AM260" s="1">
        <f t="shared" si="133"/>
        <v>-3.5255170968820394E-2</v>
      </c>
      <c r="AN260" s="1">
        <f t="shared" si="141"/>
        <v>6.177159613227369</v>
      </c>
      <c r="AO260" s="1">
        <f t="shared" si="141"/>
        <v>6.1769739289263796</v>
      </c>
      <c r="AP260" s="1">
        <f t="shared" si="141"/>
        <v>6.1774558126579091</v>
      </c>
      <c r="AQ260" s="1">
        <f t="shared" si="141"/>
        <v>6.1762051875166826</v>
      </c>
      <c r="AR260" s="1">
        <f t="shared" si="141"/>
        <v>6.1794505722086788</v>
      </c>
      <c r="AS260" s="1">
        <f t="shared" si="141"/>
        <v>6.1710264104296826</v>
      </c>
      <c r="AT260" s="1">
        <f t="shared" si="141"/>
        <v>6.1928782744960884</v>
      </c>
      <c r="AU260" s="1">
        <f t="shared" si="134"/>
        <v>6.1360796343627726</v>
      </c>
    </row>
    <row r="261" spans="1:47" x14ac:dyDescent="0.2">
      <c r="A261" s="5" t="s">
        <v>131</v>
      </c>
      <c r="B261" s="6" t="s">
        <v>97</v>
      </c>
      <c r="C261" s="7">
        <v>32493.481</v>
      </c>
      <c r="D261" s="9"/>
      <c r="E261" s="4">
        <f t="shared" si="118"/>
        <v>-7776.0354265469477</v>
      </c>
      <c r="F261" s="4">
        <f t="shared" si="119"/>
        <v>-7776</v>
      </c>
      <c r="G261" s="4">
        <f t="shared" si="137"/>
        <v>-9.8088800001278287E-2</v>
      </c>
      <c r="H261" s="4">
        <f t="shared" si="138"/>
        <v>-9.8088800001278287E-2</v>
      </c>
      <c r="I261" s="4"/>
      <c r="J261" s="4"/>
      <c r="K261" s="4"/>
      <c r="M261" s="4"/>
      <c r="N261" s="4"/>
      <c r="O261" s="4"/>
      <c r="P261" s="4"/>
      <c r="Q261" s="66">
        <f t="shared" si="120"/>
        <v>17474.981</v>
      </c>
      <c r="S261" s="2">
        <f t="shared" si="139"/>
        <v>0.5</v>
      </c>
      <c r="Z261" s="1">
        <f t="shared" si="121"/>
        <v>-7776</v>
      </c>
      <c r="AA261" s="1">
        <f t="shared" si="122"/>
        <v>-8.995250755989212E-4</v>
      </c>
      <c r="AB261" s="1">
        <f t="shared" si="123"/>
        <v>-5.5790002245292215E-2</v>
      </c>
      <c r="AC261" s="1">
        <f t="shared" si="124"/>
        <v>-9.8088800001278287E-2</v>
      </c>
      <c r="AD261" s="1">
        <f t="shared" si="125"/>
        <v>-9.7189274925679359E-2</v>
      </c>
      <c r="AE261" s="1">
        <f t="shared" si="126"/>
        <v>4.7228775802896431E-3</v>
      </c>
      <c r="AF261" s="1">
        <f t="shared" si="127"/>
        <v>-9.8088800001278287E-2</v>
      </c>
      <c r="AG261" s="2"/>
      <c r="AH261" s="1">
        <f t="shared" si="128"/>
        <v>-4.2298797755986071E-2</v>
      </c>
      <c r="AI261" s="1">
        <f t="shared" si="129"/>
        <v>0.61337546664615761</v>
      </c>
      <c r="AJ261" s="1">
        <f t="shared" si="130"/>
        <v>-0.95137896981397185</v>
      </c>
      <c r="AK261" s="1">
        <f t="shared" si="131"/>
        <v>2.6090147071146302E-2</v>
      </c>
      <c r="AL261" s="1">
        <f t="shared" si="132"/>
        <v>-6.7379717400591871E-2</v>
      </c>
      <c r="AM261" s="1">
        <f t="shared" si="133"/>
        <v>-3.3702610560131387E-2</v>
      </c>
      <c r="AN261" s="1">
        <f t="shared" ref="AN261:AT270" si="142">$AU261+$AB$7*SIN(AO261)</f>
        <v>6.1818205770650687</v>
      </c>
      <c r="AO261" s="1">
        <f t="shared" si="142"/>
        <v>6.1816424552446243</v>
      </c>
      <c r="AP261" s="1">
        <f t="shared" si="142"/>
        <v>6.1821044890586938</v>
      </c>
      <c r="AQ261" s="1">
        <f t="shared" si="142"/>
        <v>6.180905965137983</v>
      </c>
      <c r="AR261" s="1">
        <f t="shared" si="142"/>
        <v>6.1840146570219732</v>
      </c>
      <c r="AS261" s="1">
        <f t="shared" si="142"/>
        <v>6.1759493708481941</v>
      </c>
      <c r="AT261" s="1">
        <f t="shared" si="142"/>
        <v>6.1968610426026789</v>
      </c>
      <c r="AU261" s="1">
        <f t="shared" si="134"/>
        <v>6.1425399168582535</v>
      </c>
    </row>
    <row r="262" spans="1:47" x14ac:dyDescent="0.2">
      <c r="A262" s="5" t="s">
        <v>131</v>
      </c>
      <c r="B262" s="6" t="s">
        <v>97</v>
      </c>
      <c r="C262" s="7">
        <v>32850.665000000001</v>
      </c>
      <c r="D262" s="9"/>
      <c r="E262" s="4">
        <f t="shared" si="118"/>
        <v>-7647.0319547462132</v>
      </c>
      <c r="F262" s="4">
        <f t="shared" si="119"/>
        <v>-7647</v>
      </c>
      <c r="G262" s="4">
        <f t="shared" si="137"/>
        <v>-8.8476099997933488E-2</v>
      </c>
      <c r="H262" s="4">
        <f t="shared" si="138"/>
        <v>-8.8476099997933488E-2</v>
      </c>
      <c r="I262" s="4"/>
      <c r="J262" s="4"/>
      <c r="K262" s="4"/>
      <c r="M262" s="4"/>
      <c r="N262" s="4"/>
      <c r="O262" s="4"/>
      <c r="P262" s="4"/>
      <c r="Q262" s="66">
        <f t="shared" si="120"/>
        <v>17832.165000000001</v>
      </c>
      <c r="S262" s="2">
        <f t="shared" si="139"/>
        <v>0.5</v>
      </c>
      <c r="Z262" s="1">
        <f t="shared" si="121"/>
        <v>-7647</v>
      </c>
      <c r="AA262" s="1">
        <f t="shared" si="122"/>
        <v>8.2634740556572495E-6</v>
      </c>
      <c r="AB262" s="1">
        <f t="shared" si="123"/>
        <v>-4.5309579177742441E-2</v>
      </c>
      <c r="AC262" s="1">
        <f t="shared" si="124"/>
        <v>-8.8476099997933488E-2</v>
      </c>
      <c r="AD262" s="1">
        <f t="shared" si="125"/>
        <v>-8.8484363471989153E-2</v>
      </c>
      <c r="AE262" s="1">
        <f t="shared" si="126"/>
        <v>3.9147412895215441E-3</v>
      </c>
      <c r="AF262" s="1">
        <f t="shared" si="127"/>
        <v>-8.8476099997933488E-2</v>
      </c>
      <c r="AG262" s="2"/>
      <c r="AH262" s="1">
        <f t="shared" si="128"/>
        <v>-4.3166520820191047E-2</v>
      </c>
      <c r="AI262" s="1">
        <f t="shared" si="129"/>
        <v>0.61259863976958961</v>
      </c>
      <c r="AJ262" s="1">
        <f t="shared" si="130"/>
        <v>-0.96410803308425264</v>
      </c>
      <c r="AK262" s="1">
        <f t="shared" si="131"/>
        <v>8.9113218378785702E-3</v>
      </c>
      <c r="AL262" s="1">
        <f t="shared" si="132"/>
        <v>-2.2998759177380094E-2</v>
      </c>
      <c r="AM262" s="1">
        <f t="shared" si="133"/>
        <v>-1.1499886491790708E-2</v>
      </c>
      <c r="AN262" s="1">
        <f t="shared" si="142"/>
        <v>6.2485718006925035</v>
      </c>
      <c r="AO262" s="1">
        <f t="shared" si="142"/>
        <v>6.2485090206907188</v>
      </c>
      <c r="AP262" s="1">
        <f t="shared" si="142"/>
        <v>6.2486711289918633</v>
      </c>
      <c r="AQ262" s="1">
        <f t="shared" si="142"/>
        <v>6.2482525368037809</v>
      </c>
      <c r="AR262" s="1">
        <f t="shared" si="142"/>
        <v>6.2493334032371646</v>
      </c>
      <c r="AS262" s="1">
        <f t="shared" si="142"/>
        <v>6.246542363649823</v>
      </c>
      <c r="AT262" s="1">
        <f t="shared" si="142"/>
        <v>6.2537489237295771</v>
      </c>
      <c r="AU262" s="1">
        <f t="shared" si="134"/>
        <v>6.2351372992934779</v>
      </c>
    </row>
    <row r="263" spans="1:47" x14ac:dyDescent="0.2">
      <c r="A263" s="5" t="s">
        <v>132</v>
      </c>
      <c r="B263" s="6" t="s">
        <v>97</v>
      </c>
      <c r="C263" s="7">
        <v>32881.123</v>
      </c>
      <c r="D263" s="9"/>
      <c r="E263" s="4">
        <f t="shared" si="118"/>
        <v>-7636.0314963155261</v>
      </c>
      <c r="F263" s="4">
        <f t="shared" si="119"/>
        <v>-7636</v>
      </c>
      <c r="G263" s="4">
        <f t="shared" si="137"/>
        <v>-8.7206800002604723E-2</v>
      </c>
      <c r="H263" s="4">
        <f t="shared" si="138"/>
        <v>-8.7206800002604723E-2</v>
      </c>
      <c r="I263" s="4"/>
      <c r="J263" s="4"/>
      <c r="K263" s="4"/>
      <c r="M263" s="4"/>
      <c r="N263" s="4"/>
      <c r="O263" s="4"/>
      <c r="P263" s="4"/>
      <c r="Q263" s="66">
        <f t="shared" si="120"/>
        <v>17862.623</v>
      </c>
      <c r="S263" s="2">
        <f t="shared" si="139"/>
        <v>0.5</v>
      </c>
      <c r="Z263" s="1">
        <f t="shared" si="121"/>
        <v>-7636</v>
      </c>
      <c r="AA263" s="1">
        <f t="shared" si="122"/>
        <v>8.9634871633749447E-5</v>
      </c>
      <c r="AB263" s="1">
        <f t="shared" si="123"/>
        <v>-4.3975172765039906E-2</v>
      </c>
      <c r="AC263" s="1">
        <f t="shared" si="124"/>
        <v>-8.7206800002604723E-2</v>
      </c>
      <c r="AD263" s="1">
        <f t="shared" si="125"/>
        <v>-8.7296434874238465E-2</v>
      </c>
      <c r="AE263" s="1">
        <f t="shared" si="126"/>
        <v>3.8103337708760791E-3</v>
      </c>
      <c r="AF263" s="1">
        <f t="shared" si="127"/>
        <v>-8.7206800002604723E-2</v>
      </c>
      <c r="AG263" s="2"/>
      <c r="AH263" s="1">
        <f t="shared" si="128"/>
        <v>-4.3231627237564817E-2</v>
      </c>
      <c r="AI263" s="1">
        <f t="shared" si="129"/>
        <v>0.61256772176357066</v>
      </c>
      <c r="AJ263" s="1">
        <f t="shared" si="130"/>
        <v>-0.96510480545085431</v>
      </c>
      <c r="AK263" s="1">
        <f t="shared" si="131"/>
        <v>7.446834616160059E-3</v>
      </c>
      <c r="AL263" s="1">
        <f t="shared" si="132"/>
        <v>-1.9218630372616036E-2</v>
      </c>
      <c r="AM263" s="1">
        <f t="shared" si="133"/>
        <v>-9.6096109685537678E-3</v>
      </c>
      <c r="AN263" s="1">
        <f t="shared" si="142"/>
        <v>6.2542604693562973</v>
      </c>
      <c r="AO263" s="1">
        <f t="shared" si="142"/>
        <v>6.2542079410736084</v>
      </c>
      <c r="AP263" s="1">
        <f t="shared" si="142"/>
        <v>6.2543435532550076</v>
      </c>
      <c r="AQ263" s="1">
        <f t="shared" si="142"/>
        <v>6.2539934424189978</v>
      </c>
      <c r="AR263" s="1">
        <f t="shared" si="142"/>
        <v>6.2548973186002081</v>
      </c>
      <c r="AS263" s="1">
        <f t="shared" si="142"/>
        <v>6.2525637452769365</v>
      </c>
      <c r="AT263" s="1">
        <f t="shared" si="142"/>
        <v>6.2585881153966954</v>
      </c>
      <c r="AU263" s="1">
        <f t="shared" si="134"/>
        <v>6.243033200121288</v>
      </c>
    </row>
    <row r="264" spans="1:47" x14ac:dyDescent="0.2">
      <c r="A264" s="5" t="s">
        <v>133</v>
      </c>
      <c r="B264" s="6" t="s">
        <v>97</v>
      </c>
      <c r="C264" s="7">
        <v>32889.430399999997</v>
      </c>
      <c r="D264" s="9"/>
      <c r="E264" s="4">
        <f t="shared" si="118"/>
        <v>-7633.031128321335</v>
      </c>
      <c r="F264" s="4">
        <f t="shared" si="119"/>
        <v>-7633</v>
      </c>
      <c r="G264" s="4">
        <f t="shared" ref="G264:G285" si="143">+C264-(C$7+F264*C$8)</f>
        <v>-8.6187900000368245E-2</v>
      </c>
      <c r="H264" s="4">
        <f t="shared" ref="H264:H266" si="144">+G264</f>
        <v>-8.6187900000368245E-2</v>
      </c>
      <c r="I264" s="4"/>
      <c r="J264" s="4"/>
      <c r="K264" s="4"/>
      <c r="M264" s="4"/>
      <c r="N264" s="4"/>
      <c r="O264" s="4"/>
      <c r="P264" s="4"/>
      <c r="Q264" s="66">
        <f t="shared" si="120"/>
        <v>17870.930399999997</v>
      </c>
      <c r="S264" s="2">
        <f t="shared" si="139"/>
        <v>0.5</v>
      </c>
      <c r="Z264" s="1">
        <f t="shared" si="121"/>
        <v>-7633</v>
      </c>
      <c r="AA264" s="1">
        <f t="shared" si="122"/>
        <v>1.1193609782947367E-4</v>
      </c>
      <c r="AB264" s="1">
        <f t="shared" si="123"/>
        <v>-4.293875974129005E-2</v>
      </c>
      <c r="AC264" s="1">
        <f t="shared" si="124"/>
        <v>-8.6187900000368245E-2</v>
      </c>
      <c r="AD264" s="1">
        <f t="shared" si="125"/>
        <v>-8.6299836098197719E-2</v>
      </c>
      <c r="AE264" s="1">
        <f t="shared" si="126"/>
        <v>3.7238308552878952E-3</v>
      </c>
      <c r="AF264" s="1">
        <f t="shared" si="127"/>
        <v>-8.6187900000368245E-2</v>
      </c>
      <c r="AG264" s="2"/>
      <c r="AH264" s="1">
        <f t="shared" si="128"/>
        <v>-4.3249140259078195E-2</v>
      </c>
      <c r="AI264" s="1">
        <f t="shared" si="129"/>
        <v>0.61256025083891519</v>
      </c>
      <c r="AJ264" s="1">
        <f t="shared" si="130"/>
        <v>-0.9653742427918891</v>
      </c>
      <c r="AK264" s="1">
        <f t="shared" si="131"/>
        <v>7.0474346585253896E-3</v>
      </c>
      <c r="AL264" s="1">
        <f t="shared" si="132"/>
        <v>-1.8187750670827164E-2</v>
      </c>
      <c r="AM264" s="1">
        <f t="shared" si="133"/>
        <v>-9.0941260271974623E-3</v>
      </c>
      <c r="AN264" s="1">
        <f t="shared" si="142"/>
        <v>6.2558118748840217</v>
      </c>
      <c r="AO264" s="1">
        <f t="shared" si="142"/>
        <v>6.2557621488772268</v>
      </c>
      <c r="AP264" s="1">
        <f t="shared" si="142"/>
        <v>6.255890520825746</v>
      </c>
      <c r="AQ264" s="1">
        <f t="shared" si="142"/>
        <v>6.2555591167143207</v>
      </c>
      <c r="AR264" s="1">
        <f t="shared" si="142"/>
        <v>6.2564146611098996</v>
      </c>
      <c r="AS264" s="1">
        <f t="shared" si="142"/>
        <v>6.2542059679935154</v>
      </c>
      <c r="AT264" s="1">
        <f t="shared" si="142"/>
        <v>6.2599077186155476</v>
      </c>
      <c r="AU264" s="1">
        <f t="shared" si="134"/>
        <v>6.2451866276197814</v>
      </c>
    </row>
    <row r="265" spans="1:47" x14ac:dyDescent="0.2">
      <c r="A265" s="5" t="s">
        <v>134</v>
      </c>
      <c r="B265" s="6" t="s">
        <v>97</v>
      </c>
      <c r="C265" s="7">
        <v>33249.377</v>
      </c>
      <c r="D265" s="9"/>
      <c r="E265" s="4">
        <f t="shared" si="118"/>
        <v>-7503.0298934875509</v>
      </c>
      <c r="F265" s="4">
        <f t="shared" si="119"/>
        <v>-7503</v>
      </c>
      <c r="G265" s="4">
        <f t="shared" si="143"/>
        <v>-8.2768899999791756E-2</v>
      </c>
      <c r="H265" s="4">
        <f t="shared" si="144"/>
        <v>-8.2768899999791756E-2</v>
      </c>
      <c r="I265" s="4"/>
      <c r="J265" s="4"/>
      <c r="K265" s="4"/>
      <c r="M265" s="4"/>
      <c r="N265" s="4"/>
      <c r="O265" s="4"/>
      <c r="P265" s="4"/>
      <c r="Q265" s="66">
        <f t="shared" si="120"/>
        <v>18230.877</v>
      </c>
      <c r="S265" s="2">
        <f t="shared" si="139"/>
        <v>0.5</v>
      </c>
      <c r="Z265" s="1">
        <f t="shared" si="121"/>
        <v>-7503</v>
      </c>
      <c r="AA265" s="1">
        <f t="shared" si="122"/>
        <v>1.123609511282736E-3</v>
      </c>
      <c r="AB265" s="1">
        <f t="shared" si="123"/>
        <v>-3.8861414216103951E-2</v>
      </c>
      <c r="AC265" s="1">
        <f t="shared" si="124"/>
        <v>-8.2768899999791756E-2</v>
      </c>
      <c r="AD265" s="1">
        <f t="shared" si="125"/>
        <v>-8.3892509511074492E-2</v>
      </c>
      <c r="AE265" s="1">
        <f t="shared" si="126"/>
        <v>3.5189765760328621E-3</v>
      </c>
      <c r="AF265" s="1">
        <f t="shared" si="127"/>
        <v>-8.2768899999791756E-2</v>
      </c>
      <c r="AG265" s="2"/>
      <c r="AH265" s="1">
        <f t="shared" si="128"/>
        <v>-4.3907485783687805E-2</v>
      </c>
      <c r="AI265" s="1">
        <f t="shared" si="129"/>
        <v>0.61263199832408277</v>
      </c>
      <c r="AJ265" s="1">
        <f t="shared" si="130"/>
        <v>-0.97605965362819025</v>
      </c>
      <c r="AK265" s="1">
        <f t="shared" si="131"/>
        <v>-1.0259475760341296E-2</v>
      </c>
      <c r="AL265" s="1">
        <f t="shared" si="132"/>
        <v>2.6478898243487786E-2</v>
      </c>
      <c r="AM265" s="1">
        <f t="shared" si="133"/>
        <v>1.3240222726161538E-2</v>
      </c>
      <c r="AN265" s="1">
        <f t="shared" si="142"/>
        <v>6.3230357561665507</v>
      </c>
      <c r="AO265" s="1">
        <f t="shared" si="142"/>
        <v>6.3231079365548739</v>
      </c>
      <c r="AP265" s="1">
        <f t="shared" si="142"/>
        <v>6.3229215185847583</v>
      </c>
      <c r="AQ265" s="1">
        <f t="shared" si="142"/>
        <v>6.3234029771270377</v>
      </c>
      <c r="AR265" s="1">
        <f t="shared" si="142"/>
        <v>6.3221595410733569</v>
      </c>
      <c r="AS265" s="1">
        <f t="shared" si="142"/>
        <v>6.3253710217587571</v>
      </c>
      <c r="AT265" s="1">
        <f t="shared" si="142"/>
        <v>6.3170773884850586</v>
      </c>
      <c r="AU265" s="1">
        <f t="shared" si="134"/>
        <v>6.33850181922117</v>
      </c>
    </row>
    <row r="266" spans="1:47" x14ac:dyDescent="0.2">
      <c r="A266" s="5" t="s">
        <v>135</v>
      </c>
      <c r="B266" s="6" t="s">
        <v>97</v>
      </c>
      <c r="C266" s="7">
        <v>33570.561999999998</v>
      </c>
      <c r="D266" s="9"/>
      <c r="E266" s="4">
        <f t="shared" si="118"/>
        <v>-7387.0281126398122</v>
      </c>
      <c r="F266" s="4">
        <f t="shared" si="119"/>
        <v>-7387</v>
      </c>
      <c r="G266" s="4">
        <f t="shared" si="143"/>
        <v>-7.7838100005465094E-2</v>
      </c>
      <c r="H266" s="4">
        <f t="shared" si="144"/>
        <v>-7.7838100005465094E-2</v>
      </c>
      <c r="I266" s="4"/>
      <c r="J266" s="4"/>
      <c r="K266" s="4"/>
      <c r="M266" s="4"/>
      <c r="N266" s="4"/>
      <c r="O266" s="4"/>
      <c r="P266" s="4"/>
      <c r="Q266" s="66">
        <f t="shared" si="120"/>
        <v>18552.061999999998</v>
      </c>
      <c r="S266" s="2">
        <f t="shared" si="139"/>
        <v>0.5</v>
      </c>
      <c r="Z266" s="1">
        <f t="shared" si="121"/>
        <v>-7387</v>
      </c>
      <c r="AA266" s="1">
        <f t="shared" si="122"/>
        <v>2.1022704985405941E-3</v>
      </c>
      <c r="AB266" s="1">
        <f t="shared" si="123"/>
        <v>-3.351031590042939E-2</v>
      </c>
      <c r="AC266" s="1">
        <f t="shared" si="124"/>
        <v>-7.7838100005465094E-2</v>
      </c>
      <c r="AD266" s="1">
        <f t="shared" si="125"/>
        <v>-7.9940370504005681E-2</v>
      </c>
      <c r="AE266" s="1">
        <f t="shared" si="126"/>
        <v>3.1952314181588506E-3</v>
      </c>
      <c r="AF266" s="1">
        <f t="shared" si="127"/>
        <v>-7.7838100005465094E-2</v>
      </c>
      <c r="AG266" s="2"/>
      <c r="AH266" s="1">
        <f t="shared" si="128"/>
        <v>-4.4327784105035704E-2</v>
      </c>
      <c r="AI266" s="1">
        <f t="shared" si="129"/>
        <v>0.61334982099716107</v>
      </c>
      <c r="AJ266" s="1">
        <f t="shared" si="130"/>
        <v>-0.98396076459520543</v>
      </c>
      <c r="AK266" s="1">
        <f t="shared" si="131"/>
        <v>-2.5707287728251298E-2</v>
      </c>
      <c r="AL266" s="1">
        <f t="shared" si="132"/>
        <v>6.6389488946220973E-2</v>
      </c>
      <c r="AM266" s="1">
        <f t="shared" si="133"/>
        <v>3.3206942180088073E-2</v>
      </c>
      <c r="AN266" s="1">
        <f t="shared" si="142"/>
        <v>6.3830617496232698</v>
      </c>
      <c r="AO266" s="1">
        <f t="shared" si="142"/>
        <v>6.3832374398148817</v>
      </c>
      <c r="AP266" s="1">
        <f t="shared" si="142"/>
        <v>6.3827817818539021</v>
      </c>
      <c r="AQ266" s="1">
        <f t="shared" si="142"/>
        <v>6.3839635880201611</v>
      </c>
      <c r="AR266" s="1">
        <f t="shared" si="142"/>
        <v>6.3808987129579062</v>
      </c>
      <c r="AS266" s="1">
        <f t="shared" si="142"/>
        <v>6.3888490806761853</v>
      </c>
      <c r="AT266" s="1">
        <f t="shared" si="142"/>
        <v>6.3682382042712913</v>
      </c>
      <c r="AU266" s="1">
        <f t="shared" si="134"/>
        <v>6.421767682496256</v>
      </c>
    </row>
    <row r="267" spans="1:47" x14ac:dyDescent="0.2">
      <c r="A267" s="5" t="s">
        <v>136</v>
      </c>
      <c r="B267" s="6" t="s">
        <v>97</v>
      </c>
      <c r="C267" s="7">
        <v>33620.397900000004</v>
      </c>
      <c r="D267" s="9"/>
      <c r="E267" s="4">
        <f t="shared" si="118"/>
        <v>-7369.0289746036324</v>
      </c>
      <c r="F267" s="4">
        <f t="shared" si="119"/>
        <v>-7369</v>
      </c>
      <c r="G267" s="4">
        <f t="shared" si="143"/>
        <v>-8.0224700002872851E-2</v>
      </c>
      <c r="H267" s="4"/>
      <c r="I267" s="4"/>
      <c r="J267" s="4">
        <f>G267</f>
        <v>-8.0224700002872851E-2</v>
      </c>
      <c r="K267" s="4"/>
      <c r="M267" s="4"/>
      <c r="N267" s="4"/>
      <c r="O267" s="4"/>
      <c r="P267" s="4"/>
      <c r="Q267" s="66">
        <f t="shared" si="120"/>
        <v>18601.897900000004</v>
      </c>
      <c r="S267" s="2">
        <f>S$17</f>
        <v>1</v>
      </c>
      <c r="Z267" s="1">
        <f t="shared" si="121"/>
        <v>-7369</v>
      </c>
      <c r="AA267" s="1">
        <f t="shared" si="122"/>
        <v>2.2606611605712479E-3</v>
      </c>
      <c r="AB267" s="1">
        <f t="shared" si="123"/>
        <v>-3.584593629653135E-2</v>
      </c>
      <c r="AC267" s="1">
        <f t="shared" si="124"/>
        <v>-8.0224700002872851E-2</v>
      </c>
      <c r="AD267" s="1">
        <f t="shared" si="125"/>
        <v>-8.2485361163444099E-2</v>
      </c>
      <c r="AE267" s="1">
        <f t="shared" si="126"/>
        <v>6.8038348062638117E-3</v>
      </c>
      <c r="AF267" s="1">
        <f t="shared" si="127"/>
        <v>-8.0224700002872851E-2</v>
      </c>
      <c r="AG267" s="2"/>
      <c r="AH267" s="1">
        <f t="shared" si="128"/>
        <v>-4.4378763706341501E-2</v>
      </c>
      <c r="AI267" s="1">
        <f t="shared" si="129"/>
        <v>0.61351672609167895</v>
      </c>
      <c r="AJ267" s="1">
        <f t="shared" si="130"/>
        <v>-0.9850483818087491</v>
      </c>
      <c r="AK267" s="1">
        <f t="shared" si="131"/>
        <v>-2.8105240692371806E-2</v>
      </c>
      <c r="AL267" s="1">
        <f t="shared" si="132"/>
        <v>7.2592674866445508E-2</v>
      </c>
      <c r="AM267" s="1">
        <f t="shared" si="133"/>
        <v>3.6312285060550294E-2</v>
      </c>
      <c r="AN267" s="1">
        <f t="shared" si="142"/>
        <v>6.3923839220429306</v>
      </c>
      <c r="AO267" s="1">
        <f t="shared" si="142"/>
        <v>6.3925747074338535</v>
      </c>
      <c r="AP267" s="1">
        <f t="shared" si="142"/>
        <v>6.3920794159010583</v>
      </c>
      <c r="AQ267" s="1">
        <f t="shared" si="142"/>
        <v>6.3933652814535451</v>
      </c>
      <c r="AR267" s="1">
        <f t="shared" si="142"/>
        <v>6.390027317697327</v>
      </c>
      <c r="AS267" s="1">
        <f t="shared" si="142"/>
        <v>6.3986948698914068</v>
      </c>
      <c r="AT267" s="1">
        <f t="shared" si="142"/>
        <v>6.3762046075467076</v>
      </c>
      <c r="AU267" s="1">
        <f t="shared" si="134"/>
        <v>6.4346882474872169</v>
      </c>
    </row>
    <row r="268" spans="1:47" x14ac:dyDescent="0.2">
      <c r="A268" s="10" t="s">
        <v>137</v>
      </c>
      <c r="B268" s="11" t="s">
        <v>97</v>
      </c>
      <c r="C268" s="12">
        <v>33681.313000000002</v>
      </c>
      <c r="D268" s="13"/>
      <c r="E268" s="4">
        <f t="shared" si="118"/>
        <v>-7347.0283827935609</v>
      </c>
      <c r="F268" s="4">
        <f t="shared" si="119"/>
        <v>-7347</v>
      </c>
      <c r="G268" s="4">
        <f t="shared" si="143"/>
        <v>-7.8586099996755365E-2</v>
      </c>
      <c r="H268" s="4">
        <f>+G268</f>
        <v>-7.8586099996755365E-2</v>
      </c>
      <c r="I268" s="4"/>
      <c r="J268" s="4"/>
      <c r="K268" s="4"/>
      <c r="M268" s="4"/>
      <c r="N268" s="4"/>
      <c r="O268" s="4"/>
      <c r="P268" s="4"/>
      <c r="Q268" s="66">
        <f t="shared" si="120"/>
        <v>18662.813000000002</v>
      </c>
      <c r="S268" s="2">
        <f>S$15</f>
        <v>0.5</v>
      </c>
      <c r="Z268" s="1">
        <f t="shared" si="121"/>
        <v>-7347</v>
      </c>
      <c r="AA268" s="1">
        <f t="shared" si="122"/>
        <v>2.4566568300512237E-3</v>
      </c>
      <c r="AB268" s="1">
        <f t="shared" si="123"/>
        <v>-3.4150247771476461E-2</v>
      </c>
      <c r="AC268" s="1">
        <f t="shared" si="124"/>
        <v>-7.8586099996755365E-2</v>
      </c>
      <c r="AD268" s="1">
        <f t="shared" si="125"/>
        <v>-8.1042756826806589E-2</v>
      </c>
      <c r="AE268" s="1">
        <f t="shared" si="126"/>
        <v>3.2839642170444531E-3</v>
      </c>
      <c r="AF268" s="1">
        <f t="shared" si="127"/>
        <v>-7.8586099996755365E-2</v>
      </c>
      <c r="AG268" s="2"/>
      <c r="AH268" s="1">
        <f t="shared" si="128"/>
        <v>-4.4435852225278905E-2</v>
      </c>
      <c r="AI268" s="1">
        <f t="shared" si="129"/>
        <v>0.61374106919001414</v>
      </c>
      <c r="AJ268" s="1">
        <f t="shared" si="130"/>
        <v>-0.98632702341531175</v>
      </c>
      <c r="AK268" s="1">
        <f t="shared" si="131"/>
        <v>-3.1036493597005985E-2</v>
      </c>
      <c r="AL268" s="1">
        <f t="shared" si="132"/>
        <v>8.0179264099891345E-2</v>
      </c>
      <c r="AM268" s="1">
        <f t="shared" si="133"/>
        <v>4.0111122932135229E-2</v>
      </c>
      <c r="AN268" s="1">
        <f t="shared" si="142"/>
        <v>6.4037814552246246</v>
      </c>
      <c r="AO268" s="1">
        <f t="shared" si="142"/>
        <v>6.4039902336638752</v>
      </c>
      <c r="AP268" s="1">
        <f t="shared" si="142"/>
        <v>6.4034475183203963</v>
      </c>
      <c r="AQ268" s="1">
        <f t="shared" si="142"/>
        <v>6.4048583703213069</v>
      </c>
      <c r="AR268" s="1">
        <f t="shared" si="142"/>
        <v>6.4011911943930704</v>
      </c>
      <c r="AS268" s="1">
        <f t="shared" si="142"/>
        <v>6.4107265912714713</v>
      </c>
      <c r="AT268" s="1">
        <f t="shared" si="142"/>
        <v>6.3859546643680334</v>
      </c>
      <c r="AU268" s="1">
        <f t="shared" si="134"/>
        <v>6.4504800491428362</v>
      </c>
    </row>
    <row r="269" spans="1:47" x14ac:dyDescent="0.2">
      <c r="A269" s="10" t="s">
        <v>138</v>
      </c>
      <c r="B269" s="11" t="s">
        <v>97</v>
      </c>
      <c r="C269" s="12">
        <v>34423.359600000003</v>
      </c>
      <c r="D269" s="13"/>
      <c r="E269" s="4">
        <f t="shared" si="118"/>
        <v>-7079.0248114187771</v>
      </c>
      <c r="F269" s="4">
        <f t="shared" si="119"/>
        <v>-7079</v>
      </c>
      <c r="G269" s="4">
        <f t="shared" si="143"/>
        <v>-6.8697699993208516E-2</v>
      </c>
      <c r="H269" s="4"/>
      <c r="I269" s="4"/>
      <c r="J269" s="4">
        <f>G269</f>
        <v>-6.8697699993208516E-2</v>
      </c>
      <c r="K269" s="4"/>
      <c r="M269" s="4"/>
      <c r="N269" s="4"/>
      <c r="O269" s="4"/>
      <c r="P269" s="4"/>
      <c r="Q269" s="66">
        <f t="shared" si="120"/>
        <v>19404.859600000003</v>
      </c>
      <c r="S269" s="2">
        <f>S$17</f>
        <v>1</v>
      </c>
      <c r="Z269" s="1">
        <f t="shared" si="121"/>
        <v>-7079</v>
      </c>
      <c r="AA269" s="1">
        <f t="shared" si="122"/>
        <v>5.0614138523592186E-3</v>
      </c>
      <c r="AB269" s="1">
        <f t="shared" si="123"/>
        <v>-2.4032000613321884E-2</v>
      </c>
      <c r="AC269" s="1">
        <f t="shared" si="124"/>
        <v>-6.8697699993208516E-2</v>
      </c>
      <c r="AD269" s="1">
        <f t="shared" si="125"/>
        <v>-7.3759113845567742E-2</v>
      </c>
      <c r="AE269" s="1">
        <f t="shared" si="126"/>
        <v>5.4404068752834231E-3</v>
      </c>
      <c r="AF269" s="1">
        <f t="shared" si="127"/>
        <v>-6.8697699993208516E-2</v>
      </c>
      <c r="AG269" s="2"/>
      <c r="AH269" s="1">
        <f t="shared" si="128"/>
        <v>-4.4665699379886632E-2</v>
      </c>
      <c r="AI269" s="1">
        <f t="shared" si="129"/>
        <v>0.61829693043698264</v>
      </c>
      <c r="AJ269" s="1">
        <f t="shared" si="130"/>
        <v>-0.99737386303269171</v>
      </c>
      <c r="AK269" s="1">
        <f t="shared" si="131"/>
        <v>-6.6798145568876158E-2</v>
      </c>
      <c r="AL269" s="1">
        <f t="shared" si="132"/>
        <v>0.17324594199213911</v>
      </c>
      <c r="AM269" s="1">
        <f t="shared" si="133"/>
        <v>8.6840282879398392E-2</v>
      </c>
      <c r="AN269" s="1">
        <f t="shared" si="142"/>
        <v>6.5431184663762938</v>
      </c>
      <c r="AO269" s="1">
        <f t="shared" si="142"/>
        <v>6.5434917137471844</v>
      </c>
      <c r="AP269" s="1">
        <f t="shared" si="142"/>
        <v>6.5424950556870289</v>
      </c>
      <c r="AQ269" s="1">
        <f t="shared" si="142"/>
        <v>6.5451569573079951</v>
      </c>
      <c r="AR269" s="1">
        <f t="shared" si="142"/>
        <v>6.5380516574241634</v>
      </c>
      <c r="AS269" s="1">
        <f t="shared" si="142"/>
        <v>6.5570479647049371</v>
      </c>
      <c r="AT269" s="1">
        <f t="shared" si="142"/>
        <v>6.506465845221749</v>
      </c>
      <c r="AU269" s="1">
        <f t="shared" si="134"/>
        <v>6.6428529056749301</v>
      </c>
    </row>
    <row r="270" spans="1:47" x14ac:dyDescent="0.2">
      <c r="A270" s="10" t="s">
        <v>139</v>
      </c>
      <c r="B270" s="11" t="s">
        <v>97</v>
      </c>
      <c r="C270" s="12">
        <v>34661.476999999999</v>
      </c>
      <c r="D270" s="13"/>
      <c r="E270" s="4">
        <f t="shared" si="118"/>
        <v>-6993.0243990370254</v>
      </c>
      <c r="F270" s="4">
        <f t="shared" si="119"/>
        <v>-6993</v>
      </c>
      <c r="G270" s="4">
        <f t="shared" si="143"/>
        <v>-6.7555900001025293E-2</v>
      </c>
      <c r="H270" s="4">
        <f t="shared" ref="H270:H285" si="145">+G270</f>
        <v>-6.7555900001025293E-2</v>
      </c>
      <c r="I270" s="4"/>
      <c r="J270" s="4"/>
      <c r="K270" s="4"/>
      <c r="M270" s="4"/>
      <c r="N270" s="4"/>
      <c r="O270" s="4"/>
      <c r="P270" s="4"/>
      <c r="Q270" s="66">
        <f t="shared" si="120"/>
        <v>19642.976999999999</v>
      </c>
      <c r="S270" s="2">
        <f t="shared" ref="S270:S285" si="146">S$15</f>
        <v>0.5</v>
      </c>
      <c r="Z270" s="1">
        <f t="shared" si="121"/>
        <v>-6993</v>
      </c>
      <c r="AA270" s="1">
        <f t="shared" si="122"/>
        <v>5.9846404325183122E-3</v>
      </c>
      <c r="AB270" s="1">
        <f t="shared" si="123"/>
        <v>-2.3001125511355774E-2</v>
      </c>
      <c r="AC270" s="1">
        <f t="shared" si="124"/>
        <v>-6.7555900001025293E-2</v>
      </c>
      <c r="AD270" s="1">
        <f t="shared" si="125"/>
        <v>-7.3540540433543605E-2</v>
      </c>
      <c r="AE270" s="1">
        <f t="shared" si="126"/>
        <v>2.7041055436288308E-3</v>
      </c>
      <c r="AF270" s="1">
        <f t="shared" si="127"/>
        <v>-6.7555900001025293E-2</v>
      </c>
      <c r="AG270" s="2"/>
      <c r="AH270" s="1">
        <f t="shared" si="128"/>
        <v>-4.4554774489669519E-2</v>
      </c>
      <c r="AI270" s="1">
        <f t="shared" si="129"/>
        <v>0.6204897699887838</v>
      </c>
      <c r="AJ270" s="1">
        <f t="shared" si="130"/>
        <v>-0.99910694389002674</v>
      </c>
      <c r="AK270" s="1">
        <f t="shared" si="131"/>
        <v>-7.8302049028771956E-2</v>
      </c>
      <c r="AL270" s="1">
        <f t="shared" si="132"/>
        <v>0.20346881853112725</v>
      </c>
      <c r="AM270" s="1">
        <f t="shared" si="133"/>
        <v>0.10208684840270721</v>
      </c>
      <c r="AN270" s="1">
        <f t="shared" si="142"/>
        <v>6.5881025430086231</v>
      </c>
      <c r="AO270" s="1">
        <f t="shared" si="142"/>
        <v>6.5885023859818297</v>
      </c>
      <c r="AP270" s="1">
        <f t="shared" si="142"/>
        <v>6.5874206925316319</v>
      </c>
      <c r="AQ270" s="1">
        <f t="shared" si="142"/>
        <v>6.5903478449129507</v>
      </c>
      <c r="AR270" s="1">
        <f t="shared" si="142"/>
        <v>6.5824329142608811</v>
      </c>
      <c r="AS270" s="1">
        <f t="shared" si="142"/>
        <v>6.6038808936573714</v>
      </c>
      <c r="AT270" s="1">
        <f t="shared" si="142"/>
        <v>6.5460808397489378</v>
      </c>
      <c r="AU270" s="1">
        <f t="shared" si="134"/>
        <v>6.70458449396508</v>
      </c>
    </row>
    <row r="271" spans="1:47" x14ac:dyDescent="0.2">
      <c r="A271" s="10" t="s">
        <v>140</v>
      </c>
      <c r="B271" s="11" t="s">
        <v>97</v>
      </c>
      <c r="C271" s="12">
        <v>34661.478000000003</v>
      </c>
      <c r="D271" s="13"/>
      <c r="E271" s="4">
        <f t="shared" si="118"/>
        <v>-6993.0240378689095</v>
      </c>
      <c r="F271" s="4">
        <f t="shared" si="119"/>
        <v>-6993</v>
      </c>
      <c r="G271" s="4">
        <f t="shared" si="143"/>
        <v>-6.6555899997183587E-2</v>
      </c>
      <c r="H271" s="4">
        <f t="shared" si="145"/>
        <v>-6.6555899997183587E-2</v>
      </c>
      <c r="I271" s="4"/>
      <c r="J271" s="4"/>
      <c r="K271" s="4"/>
      <c r="M271" s="4"/>
      <c r="N271" s="4"/>
      <c r="O271" s="4"/>
      <c r="P271" s="4"/>
      <c r="Q271" s="66">
        <f t="shared" si="120"/>
        <v>19642.978000000003</v>
      </c>
      <c r="S271" s="2">
        <f t="shared" si="146"/>
        <v>0.5</v>
      </c>
      <c r="Z271" s="1">
        <f t="shared" si="121"/>
        <v>-6993</v>
      </c>
      <c r="AA271" s="1">
        <f t="shared" si="122"/>
        <v>5.9846404325183122E-3</v>
      </c>
      <c r="AB271" s="1">
        <f t="shared" si="123"/>
        <v>-2.2001125507514069E-2</v>
      </c>
      <c r="AC271" s="1">
        <f t="shared" si="124"/>
        <v>-6.6555899997183587E-2</v>
      </c>
      <c r="AD271" s="1">
        <f t="shared" si="125"/>
        <v>-7.25405404297019E-2</v>
      </c>
      <c r="AE271" s="1">
        <f t="shared" si="126"/>
        <v>2.6310650029166081E-3</v>
      </c>
      <c r="AF271" s="1">
        <f t="shared" si="127"/>
        <v>-6.6555899997183587E-2</v>
      </c>
      <c r="AG271" s="2"/>
      <c r="AH271" s="1">
        <f t="shared" si="128"/>
        <v>-4.4554774489669519E-2</v>
      </c>
      <c r="AI271" s="1">
        <f t="shared" si="129"/>
        <v>0.6204897699887838</v>
      </c>
      <c r="AJ271" s="1">
        <f t="shared" si="130"/>
        <v>-0.99910694389002674</v>
      </c>
      <c r="AK271" s="1">
        <f t="shared" si="131"/>
        <v>-7.8302049028771956E-2</v>
      </c>
      <c r="AL271" s="1">
        <f t="shared" si="132"/>
        <v>0.20346881853112725</v>
      </c>
      <c r="AM271" s="1">
        <f t="shared" si="133"/>
        <v>0.10208684840270721</v>
      </c>
      <c r="AN271" s="1">
        <f t="shared" ref="AN271:AT280" si="147">$AU271+$AB$7*SIN(AO271)</f>
        <v>6.5881025430086231</v>
      </c>
      <c r="AO271" s="1">
        <f t="shared" si="147"/>
        <v>6.5885023859818297</v>
      </c>
      <c r="AP271" s="1">
        <f t="shared" si="147"/>
        <v>6.5874206925316319</v>
      </c>
      <c r="AQ271" s="1">
        <f t="shared" si="147"/>
        <v>6.5903478449129507</v>
      </c>
      <c r="AR271" s="1">
        <f t="shared" si="147"/>
        <v>6.5824329142608811</v>
      </c>
      <c r="AS271" s="1">
        <f t="shared" si="147"/>
        <v>6.6038808936573714</v>
      </c>
      <c r="AT271" s="1">
        <f t="shared" si="147"/>
        <v>6.5460808397489378</v>
      </c>
      <c r="AU271" s="1">
        <f t="shared" si="134"/>
        <v>6.70458449396508</v>
      </c>
    </row>
    <row r="272" spans="1:47" x14ac:dyDescent="0.2">
      <c r="A272" s="10" t="s">
        <v>141</v>
      </c>
      <c r="B272" s="11" t="s">
        <v>97</v>
      </c>
      <c r="C272" s="12">
        <v>35010.351999999999</v>
      </c>
      <c r="D272" s="13"/>
      <c r="E272" s="4">
        <f t="shared" si="118"/>
        <v>-6867.0218730994666</v>
      </c>
      <c r="F272" s="4">
        <f t="shared" si="119"/>
        <v>-6867</v>
      </c>
      <c r="G272" s="4">
        <f t="shared" si="143"/>
        <v>-6.056209999951534E-2</v>
      </c>
      <c r="H272" s="4">
        <f t="shared" si="145"/>
        <v>-6.056209999951534E-2</v>
      </c>
      <c r="I272" s="4"/>
      <c r="J272" s="4"/>
      <c r="K272" s="4"/>
      <c r="M272" s="4"/>
      <c r="N272" s="4"/>
      <c r="O272" s="4"/>
      <c r="P272" s="4"/>
      <c r="Q272" s="66">
        <f t="shared" si="120"/>
        <v>19991.851999999999</v>
      </c>
      <c r="S272" s="2">
        <f t="shared" si="146"/>
        <v>0.5</v>
      </c>
      <c r="Z272" s="1">
        <f t="shared" si="121"/>
        <v>-6867</v>
      </c>
      <c r="AA272" s="1">
        <f t="shared" si="122"/>
        <v>7.4166636132617855E-3</v>
      </c>
      <c r="AB272" s="1">
        <f t="shared" si="123"/>
        <v>-1.6334613529776575E-2</v>
      </c>
      <c r="AC272" s="1">
        <f t="shared" si="124"/>
        <v>-6.056209999951534E-2</v>
      </c>
      <c r="AD272" s="1">
        <f t="shared" si="125"/>
        <v>-6.7978763612777132E-2</v>
      </c>
      <c r="AE272" s="1">
        <f t="shared" si="126"/>
        <v>2.3105561511609163E-3</v>
      </c>
      <c r="AF272" s="1">
        <f t="shared" si="127"/>
        <v>-6.056209999951534E-2</v>
      </c>
      <c r="AG272" s="2"/>
      <c r="AH272" s="1">
        <f t="shared" si="128"/>
        <v>-4.4227486469738765E-2</v>
      </c>
      <c r="AI272" s="1">
        <f t="shared" si="129"/>
        <v>0.62436922008207207</v>
      </c>
      <c r="AJ272" s="1">
        <f t="shared" si="130"/>
        <v>-0.99999700010067094</v>
      </c>
      <c r="AK272" s="1">
        <f t="shared" si="131"/>
        <v>-9.5187933812640652E-2</v>
      </c>
      <c r="AL272" s="1">
        <f t="shared" si="132"/>
        <v>0.24818383454092266</v>
      </c>
      <c r="AM272" s="1">
        <f t="shared" si="133"/>
        <v>0.12473282092118695</v>
      </c>
      <c r="AN272" s="1">
        <f t="shared" si="147"/>
        <v>6.6543359845077426</v>
      </c>
      <c r="AO272" s="1">
        <f t="shared" si="147"/>
        <v>6.6547499307328737</v>
      </c>
      <c r="AP272" s="1">
        <f t="shared" si="147"/>
        <v>6.6536037139022994</v>
      </c>
      <c r="AQ272" s="1">
        <f t="shared" si="147"/>
        <v>6.6567788433549016</v>
      </c>
      <c r="AR272" s="1">
        <f t="shared" si="147"/>
        <v>6.6479929908959612</v>
      </c>
      <c r="AS272" s="1">
        <f t="shared" si="147"/>
        <v>6.6723790571249113</v>
      </c>
      <c r="AT272" s="1">
        <f t="shared" si="147"/>
        <v>6.6052348775880958</v>
      </c>
      <c r="AU272" s="1">
        <f t="shared" si="134"/>
        <v>6.7950284489018102</v>
      </c>
    </row>
    <row r="273" spans="1:47" x14ac:dyDescent="0.2">
      <c r="A273" s="10" t="s">
        <v>141</v>
      </c>
      <c r="B273" s="11" t="s">
        <v>97</v>
      </c>
      <c r="C273" s="12">
        <v>35071.262999999999</v>
      </c>
      <c r="D273" s="13"/>
      <c r="E273" s="4">
        <f t="shared" si="118"/>
        <v>-6845.0227620786636</v>
      </c>
      <c r="F273" s="4">
        <f t="shared" si="119"/>
        <v>-6845</v>
      </c>
      <c r="G273" s="4">
        <f t="shared" si="143"/>
        <v>-6.3023500006238464E-2</v>
      </c>
      <c r="H273" s="4">
        <f t="shared" si="145"/>
        <v>-6.3023500006238464E-2</v>
      </c>
      <c r="I273" s="4"/>
      <c r="J273" s="4"/>
      <c r="K273" s="4"/>
      <c r="M273" s="4"/>
      <c r="N273" s="4"/>
      <c r="O273" s="4"/>
      <c r="P273" s="4"/>
      <c r="Q273" s="66">
        <f t="shared" si="120"/>
        <v>20052.762999999999</v>
      </c>
      <c r="S273" s="2">
        <f t="shared" si="146"/>
        <v>0.5</v>
      </c>
      <c r="Z273" s="1">
        <f t="shared" si="121"/>
        <v>-6845</v>
      </c>
      <c r="AA273" s="1">
        <f t="shared" si="122"/>
        <v>7.6765467151820449E-3</v>
      </c>
      <c r="AB273" s="1">
        <f t="shared" si="123"/>
        <v>-1.887341373263425E-2</v>
      </c>
      <c r="AC273" s="1">
        <f t="shared" si="124"/>
        <v>-6.3023500006238464E-2</v>
      </c>
      <c r="AD273" s="1">
        <f t="shared" si="125"/>
        <v>-7.0700046721420509E-2</v>
      </c>
      <c r="AE273" s="1">
        <f t="shared" si="126"/>
        <v>2.4992483032055214E-3</v>
      </c>
      <c r="AF273" s="1">
        <f t="shared" si="127"/>
        <v>-6.3023500006238464E-2</v>
      </c>
      <c r="AG273" s="2"/>
      <c r="AH273" s="1">
        <f t="shared" si="128"/>
        <v>-4.4150086273604214E-2</v>
      </c>
      <c r="AI273" s="1">
        <f t="shared" si="129"/>
        <v>0.6251297661431835</v>
      </c>
      <c r="AJ273" s="1">
        <f t="shared" si="130"/>
        <v>-0.9999467768127055</v>
      </c>
      <c r="AK273" s="1">
        <f t="shared" si="131"/>
        <v>-9.8140375653480008E-2</v>
      </c>
      <c r="AL273" s="1">
        <f t="shared" si="132"/>
        <v>0.25605171627879858</v>
      </c>
      <c r="AM273" s="1">
        <f t="shared" si="133"/>
        <v>0.1287299491070712</v>
      </c>
      <c r="AN273" s="1">
        <f t="shared" si="147"/>
        <v>6.665945713776547</v>
      </c>
      <c r="AO273" s="1">
        <f t="shared" si="147"/>
        <v>6.6663591889714819</v>
      </c>
      <c r="AP273" s="1">
        <f t="shared" si="147"/>
        <v>6.6652090056595705</v>
      </c>
      <c r="AQ273" s="1">
        <f t="shared" si="147"/>
        <v>6.6684098480505805</v>
      </c>
      <c r="AR273" s="1">
        <f t="shared" si="147"/>
        <v>6.6595123985454725</v>
      </c>
      <c r="AS273" s="1">
        <f t="shared" si="147"/>
        <v>6.6843252080741795</v>
      </c>
      <c r="AT273" s="1">
        <f t="shared" si="147"/>
        <v>6.6157154225403207</v>
      </c>
      <c r="AU273" s="1">
        <f t="shared" si="134"/>
        <v>6.8108202505574305</v>
      </c>
    </row>
    <row r="274" spans="1:47" x14ac:dyDescent="0.2">
      <c r="A274" s="10" t="s">
        <v>142</v>
      </c>
      <c r="B274" s="11" t="s">
        <v>97</v>
      </c>
      <c r="C274" s="12">
        <v>35129.408000000003</v>
      </c>
      <c r="D274" s="13"/>
      <c r="E274" s="4">
        <f t="shared" si="118"/>
        <v>-6824.0226420624977</v>
      </c>
      <c r="F274" s="4">
        <f t="shared" si="119"/>
        <v>-6824</v>
      </c>
      <c r="G274" s="4">
        <f t="shared" si="143"/>
        <v>-6.2691199993423652E-2</v>
      </c>
      <c r="H274" s="4">
        <f t="shared" si="145"/>
        <v>-6.2691199993423652E-2</v>
      </c>
      <c r="I274" s="4"/>
      <c r="J274" s="4"/>
      <c r="K274" s="4"/>
      <c r="M274" s="4"/>
      <c r="N274" s="4"/>
      <c r="O274" s="4"/>
      <c r="P274" s="4"/>
      <c r="Q274" s="66">
        <f t="shared" si="120"/>
        <v>20110.908000000003</v>
      </c>
      <c r="S274" s="2">
        <f t="shared" si="146"/>
        <v>0.5</v>
      </c>
      <c r="Z274" s="1">
        <f t="shared" si="121"/>
        <v>-6824</v>
      </c>
      <c r="AA274" s="1">
        <f t="shared" si="122"/>
        <v>7.9273828457033721E-3</v>
      </c>
      <c r="AB274" s="1">
        <f t="shared" si="123"/>
        <v>-1.8620647938562017E-2</v>
      </c>
      <c r="AC274" s="1">
        <f t="shared" si="124"/>
        <v>-6.2691199993423652E-2</v>
      </c>
      <c r="AD274" s="1">
        <f t="shared" si="125"/>
        <v>-7.0618582839127031E-2</v>
      </c>
      <c r="AE274" s="1">
        <f t="shared" si="126"/>
        <v>2.4934921211033235E-3</v>
      </c>
      <c r="AF274" s="1">
        <f t="shared" si="127"/>
        <v>-6.2691199993423652E-2</v>
      </c>
      <c r="AG274" s="2"/>
      <c r="AH274" s="1">
        <f t="shared" si="128"/>
        <v>-4.4070552054861635E-2</v>
      </c>
      <c r="AI274" s="1">
        <f t="shared" si="129"/>
        <v>0.62587923904680476</v>
      </c>
      <c r="AJ274" s="1">
        <f t="shared" si="130"/>
        <v>-0.99984076621591811</v>
      </c>
      <c r="AK274" s="1">
        <f t="shared" si="131"/>
        <v>-0.10095980283792443</v>
      </c>
      <c r="AL274" s="1">
        <f t="shared" si="132"/>
        <v>0.26358028174097098</v>
      </c>
      <c r="AM274" s="1">
        <f t="shared" si="133"/>
        <v>0.13255848457159763</v>
      </c>
      <c r="AN274" s="1">
        <f t="shared" si="147"/>
        <v>6.6770413408861566</v>
      </c>
      <c r="AO274" s="1">
        <f t="shared" si="147"/>
        <v>6.6774535924241247</v>
      </c>
      <c r="AP274" s="1">
        <f t="shared" si="147"/>
        <v>6.676301599338486</v>
      </c>
      <c r="AQ274" s="1">
        <f t="shared" si="147"/>
        <v>6.679522108008177</v>
      </c>
      <c r="AR274" s="1">
        <f t="shared" si="147"/>
        <v>6.670529610500517</v>
      </c>
      <c r="AS274" s="1">
        <f t="shared" si="147"/>
        <v>6.6957247484270779</v>
      </c>
      <c r="AT274" s="1">
        <f t="shared" si="147"/>
        <v>6.6257649478324714</v>
      </c>
      <c r="AU274" s="1">
        <f t="shared" si="134"/>
        <v>6.8258942430468856</v>
      </c>
    </row>
    <row r="275" spans="1:47" x14ac:dyDescent="0.2">
      <c r="A275" s="10" t="s">
        <v>142</v>
      </c>
      <c r="B275" s="11" t="s">
        <v>97</v>
      </c>
      <c r="C275" s="12">
        <v>35190.322999999997</v>
      </c>
      <c r="D275" s="13"/>
      <c r="E275" s="4">
        <f t="shared" si="118"/>
        <v>-6802.0220863692393</v>
      </c>
      <c r="F275" s="4">
        <f t="shared" si="119"/>
        <v>-6802</v>
      </c>
      <c r="G275" s="4">
        <f t="shared" si="143"/>
        <v>-6.1152600006607827E-2</v>
      </c>
      <c r="H275" s="4">
        <f t="shared" si="145"/>
        <v>-6.1152600006607827E-2</v>
      </c>
      <c r="I275" s="4"/>
      <c r="J275" s="4"/>
      <c r="K275" s="4"/>
      <c r="M275" s="4"/>
      <c r="N275" s="4"/>
      <c r="O275" s="4"/>
      <c r="P275" s="4"/>
      <c r="Q275" s="66">
        <f t="shared" si="120"/>
        <v>20171.822999999997</v>
      </c>
      <c r="S275" s="2">
        <f t="shared" si="146"/>
        <v>0.5</v>
      </c>
      <c r="Z275" s="1">
        <f t="shared" si="121"/>
        <v>-6802</v>
      </c>
      <c r="AA275" s="1">
        <f t="shared" si="122"/>
        <v>8.1930754466589123E-3</v>
      </c>
      <c r="AB275" s="1">
        <f t="shared" si="123"/>
        <v>-1.7171305167141451E-2</v>
      </c>
      <c r="AC275" s="1">
        <f t="shared" si="124"/>
        <v>-6.1152600006607827E-2</v>
      </c>
      <c r="AD275" s="1">
        <f t="shared" si="125"/>
        <v>-6.9345675453266739E-2</v>
      </c>
      <c r="AE275" s="1">
        <f t="shared" si="126"/>
        <v>2.4044113520349008E-3</v>
      </c>
      <c r="AF275" s="1">
        <f t="shared" si="127"/>
        <v>-6.1152600006607827E-2</v>
      </c>
      <c r="AG275" s="2"/>
      <c r="AH275" s="1">
        <f t="shared" si="128"/>
        <v>-4.3981294839466376E-2</v>
      </c>
      <c r="AI275" s="1">
        <f t="shared" si="129"/>
        <v>0.6266892033070901</v>
      </c>
      <c r="AJ275" s="1">
        <f t="shared" si="130"/>
        <v>-0.99966841537756479</v>
      </c>
      <c r="AK275" s="1">
        <f t="shared" si="131"/>
        <v>-0.10391474696969287</v>
      </c>
      <c r="AL275" s="1">
        <f t="shared" si="132"/>
        <v>0.27148716955308455</v>
      </c>
      <c r="AM275" s="1">
        <f t="shared" si="133"/>
        <v>0.13658352775729996</v>
      </c>
      <c r="AN275" s="1">
        <f t="shared" si="147"/>
        <v>6.6886800362128316</v>
      </c>
      <c r="AO275" s="1">
        <f t="shared" si="147"/>
        <v>6.6890902164449608</v>
      </c>
      <c r="AP275" s="1">
        <f t="shared" si="147"/>
        <v>6.68793836593081</v>
      </c>
      <c r="AQ275" s="1">
        <f t="shared" si="147"/>
        <v>6.6911743930570902</v>
      </c>
      <c r="AR275" s="1">
        <f t="shared" si="147"/>
        <v>6.6820943981872993</v>
      </c>
      <c r="AS275" s="1">
        <f t="shared" si="147"/>
        <v>6.7076634897333847</v>
      </c>
      <c r="AT275" s="1">
        <f t="shared" si="147"/>
        <v>6.6363418144885831</v>
      </c>
      <c r="AU275" s="1">
        <f t="shared" si="134"/>
        <v>6.841686044702505</v>
      </c>
    </row>
    <row r="276" spans="1:47" x14ac:dyDescent="0.2">
      <c r="A276" s="10" t="s">
        <v>121</v>
      </c>
      <c r="B276" s="11" t="s">
        <v>97</v>
      </c>
      <c r="C276" s="12">
        <v>35392.446000000004</v>
      </c>
      <c r="D276" s="13"/>
      <c r="E276" s="4">
        <f t="shared" si="118"/>
        <v>-6729.0217035671521</v>
      </c>
      <c r="F276" s="4">
        <f t="shared" si="119"/>
        <v>-6729</v>
      </c>
      <c r="G276" s="4">
        <f t="shared" si="143"/>
        <v>-6.009269999776734E-2</v>
      </c>
      <c r="H276" s="4">
        <f t="shared" si="145"/>
        <v>-6.009269999776734E-2</v>
      </c>
      <c r="I276" s="4"/>
      <c r="J276" s="4"/>
      <c r="K276" s="4"/>
      <c r="M276" s="4"/>
      <c r="N276" s="4"/>
      <c r="O276" s="4"/>
      <c r="P276" s="4"/>
      <c r="Q276" s="66">
        <f t="shared" si="120"/>
        <v>20373.946000000004</v>
      </c>
      <c r="S276" s="2">
        <f t="shared" si="146"/>
        <v>0.5</v>
      </c>
      <c r="Z276" s="1">
        <f t="shared" si="121"/>
        <v>-6729</v>
      </c>
      <c r="AA276" s="1">
        <f t="shared" si="122"/>
        <v>9.0962274318603653E-3</v>
      </c>
      <c r="AB276" s="1">
        <f t="shared" si="123"/>
        <v>-1.6451279237696875E-2</v>
      </c>
      <c r="AC276" s="1">
        <f t="shared" si="124"/>
        <v>-6.009269999776734E-2</v>
      </c>
      <c r="AD276" s="1">
        <f t="shared" si="125"/>
        <v>-6.9188927429627706E-2</v>
      </c>
      <c r="AE276" s="1">
        <f t="shared" si="126"/>
        <v>2.3935538394311445E-3</v>
      </c>
      <c r="AF276" s="1">
        <f t="shared" si="127"/>
        <v>-6.009269999776734E-2</v>
      </c>
      <c r="AG276" s="2"/>
      <c r="AH276" s="1">
        <f t="shared" si="128"/>
        <v>-4.3641420760070465E-2</v>
      </c>
      <c r="AI276" s="1">
        <f t="shared" si="129"/>
        <v>0.62956120280201533</v>
      </c>
      <c r="AJ276" s="1">
        <f t="shared" si="130"/>
        <v>-0.99864086276466701</v>
      </c>
      <c r="AK276" s="1">
        <f t="shared" si="131"/>
        <v>-0.11372916554596205</v>
      </c>
      <c r="AL276" s="1">
        <f t="shared" si="132"/>
        <v>0.29787736607112331</v>
      </c>
      <c r="AM276" s="1">
        <f t="shared" si="133"/>
        <v>0.15004983233748034</v>
      </c>
      <c r="AN276" s="1">
        <f t="shared" si="147"/>
        <v>6.7274130122667595</v>
      </c>
      <c r="AO276" s="1">
        <f t="shared" si="147"/>
        <v>6.7278108613890613</v>
      </c>
      <c r="AP276" s="1">
        <f t="shared" si="147"/>
        <v>6.7266738969068145</v>
      </c>
      <c r="AQ276" s="1">
        <f t="shared" si="147"/>
        <v>6.7299247267205011</v>
      </c>
      <c r="AR276" s="1">
        <f t="shared" si="147"/>
        <v>6.7206431738026646</v>
      </c>
      <c r="AS276" s="1">
        <f t="shared" si="147"/>
        <v>6.747254072110735</v>
      </c>
      <c r="AT276" s="1">
        <f t="shared" si="147"/>
        <v>6.6718117523849889</v>
      </c>
      <c r="AU276" s="1">
        <f t="shared" si="134"/>
        <v>6.8940861138325156</v>
      </c>
    </row>
    <row r="277" spans="1:47" x14ac:dyDescent="0.2">
      <c r="A277" s="10" t="s">
        <v>143</v>
      </c>
      <c r="B277" s="11" t="s">
        <v>97</v>
      </c>
      <c r="C277" s="12">
        <v>35392.447</v>
      </c>
      <c r="D277" s="13"/>
      <c r="E277" s="4">
        <f t="shared" ref="E277:E340" si="148">+(C277-C$7)/C$8</f>
        <v>-6729.021342399039</v>
      </c>
      <c r="F277" s="4">
        <f t="shared" ref="F277:F340" si="149">ROUND(2*E277,0)/2</f>
        <v>-6729</v>
      </c>
      <c r="G277" s="4">
        <f t="shared" si="143"/>
        <v>-5.9092700001201592E-2</v>
      </c>
      <c r="H277" s="4">
        <f t="shared" si="145"/>
        <v>-5.9092700001201592E-2</v>
      </c>
      <c r="I277" s="4"/>
      <c r="J277" s="4"/>
      <c r="K277" s="4"/>
      <c r="M277" s="4"/>
      <c r="N277" s="4"/>
      <c r="O277" s="4"/>
      <c r="P277" s="4"/>
      <c r="Q277" s="66">
        <f t="shared" ref="Q277:Q340" si="150">+C277-15018.5</f>
        <v>20373.947</v>
      </c>
      <c r="S277" s="2">
        <f t="shared" si="146"/>
        <v>0.5</v>
      </c>
      <c r="Z277" s="1">
        <f t="shared" ref="Z277:Z340" si="151">F277</f>
        <v>-6729</v>
      </c>
      <c r="AA277" s="1">
        <f t="shared" ref="AA277:AA340" si="152">AB$3+AB$4*Z277+AB$5*Z277^2+AH277</f>
        <v>9.0962274318603653E-3</v>
      </c>
      <c r="AB277" s="1">
        <f t="shared" ref="AB277:AB340" si="153">IF(S277&lt;&gt;0,G277-AH277,-9999)</f>
        <v>-1.5451279241131127E-2</v>
      </c>
      <c r="AC277" s="1">
        <f t="shared" ref="AC277:AC340" si="154">+G277-P277</f>
        <v>-5.9092700001201592E-2</v>
      </c>
      <c r="AD277" s="1">
        <f t="shared" ref="AD277:AD340" si="155">IF(S277&lt;&gt;0,G277-AA277,-9999)</f>
        <v>-6.8188927433061958E-2</v>
      </c>
      <c r="AE277" s="1">
        <f t="shared" ref="AE277:AE340" si="156">+(G277-AA277)^2*S277</f>
        <v>2.3248649122356948E-3</v>
      </c>
      <c r="AF277" s="1">
        <f t="shared" ref="AF277:AF340" si="157">IF(S277&lt;&gt;0,G277-P277,-9999)</f>
        <v>-5.9092700001201592E-2</v>
      </c>
      <c r="AG277" s="2"/>
      <c r="AH277" s="1">
        <f t="shared" ref="AH277:AH340" si="158">$AB$6*($AB$11/AI277*AJ277+$AB$12)</f>
        <v>-4.3641420760070465E-2</v>
      </c>
      <c r="AI277" s="1">
        <f t="shared" ref="AI277:AI340" si="159">1+$AB$7*COS(AL277)</f>
        <v>0.62956120280201533</v>
      </c>
      <c r="AJ277" s="1">
        <f t="shared" ref="AJ277:AJ340" si="160">SIN(AL277+RADIANS($AB$9))</f>
        <v>-0.99864086276466701</v>
      </c>
      <c r="AK277" s="1">
        <f t="shared" ref="AK277:AK340" si="161">$AB$7*SIN(AL277)</f>
        <v>-0.11372916554596205</v>
      </c>
      <c r="AL277" s="1">
        <f t="shared" ref="AL277:AL340" si="162">2*ATAN(AM277)</f>
        <v>0.29787736607112331</v>
      </c>
      <c r="AM277" s="1">
        <f t="shared" ref="AM277:AM340" si="163">SQRT((1+$AB$7)/(1-$AB$7))*TAN(AN277/2)</f>
        <v>0.15004983233748034</v>
      </c>
      <c r="AN277" s="1">
        <f t="shared" si="147"/>
        <v>6.7274130122667595</v>
      </c>
      <c r="AO277" s="1">
        <f t="shared" si="147"/>
        <v>6.7278108613890613</v>
      </c>
      <c r="AP277" s="1">
        <f t="shared" si="147"/>
        <v>6.7266738969068145</v>
      </c>
      <c r="AQ277" s="1">
        <f t="shared" si="147"/>
        <v>6.7299247267205011</v>
      </c>
      <c r="AR277" s="1">
        <f t="shared" si="147"/>
        <v>6.7206431738026646</v>
      </c>
      <c r="AS277" s="1">
        <f t="shared" si="147"/>
        <v>6.747254072110735</v>
      </c>
      <c r="AT277" s="1">
        <f t="shared" si="147"/>
        <v>6.6718117523849889</v>
      </c>
      <c r="AU277" s="1">
        <f t="shared" ref="AU277:AU340" si="164">RADIANS($AB$9)+$AB$18*(F277-AB$15)</f>
        <v>6.8940861138325156</v>
      </c>
    </row>
    <row r="278" spans="1:47" x14ac:dyDescent="0.2">
      <c r="A278" s="10" t="s">
        <v>144</v>
      </c>
      <c r="B278" s="11" t="s">
        <v>97</v>
      </c>
      <c r="C278" s="12">
        <v>35411.825599999996</v>
      </c>
      <c r="D278" s="13"/>
      <c r="E278" s="4">
        <f t="shared" si="148"/>
        <v>-6722.0224099758698</v>
      </c>
      <c r="F278" s="4">
        <f t="shared" si="149"/>
        <v>-6722</v>
      </c>
      <c r="G278" s="4">
        <f t="shared" si="143"/>
        <v>-6.2048600004345644E-2</v>
      </c>
      <c r="H278" s="4">
        <f t="shared" si="145"/>
        <v>-6.2048600004345644E-2</v>
      </c>
      <c r="I278" s="4"/>
      <c r="J278" s="4"/>
      <c r="K278" s="4"/>
      <c r="M278" s="4"/>
      <c r="N278" s="4"/>
      <c r="O278" s="4"/>
      <c r="P278" s="4"/>
      <c r="Q278" s="66">
        <f t="shared" si="150"/>
        <v>20393.325599999996</v>
      </c>
      <c r="S278" s="2">
        <f t="shared" si="146"/>
        <v>0.5</v>
      </c>
      <c r="Z278" s="1">
        <f t="shared" si="151"/>
        <v>-6722</v>
      </c>
      <c r="AA278" s="1">
        <f t="shared" si="152"/>
        <v>9.1845835846668042E-3</v>
      </c>
      <c r="AB278" s="1">
        <f t="shared" si="153"/>
        <v>-1.8443312410912953E-2</v>
      </c>
      <c r="AC278" s="1">
        <f t="shared" si="154"/>
        <v>-6.2048600004345644E-2</v>
      </c>
      <c r="AD278" s="1">
        <f t="shared" si="155"/>
        <v>-7.1233183589012455E-2</v>
      </c>
      <c r="AE278" s="1">
        <f t="shared" si="156"/>
        <v>2.5370832221129768E-3</v>
      </c>
      <c r="AF278" s="1">
        <f t="shared" si="157"/>
        <v>-6.2048600004345644E-2</v>
      </c>
      <c r="AG278" s="2"/>
      <c r="AH278" s="1">
        <f t="shared" si="158"/>
        <v>-4.3605287593432691E-2</v>
      </c>
      <c r="AI278" s="1">
        <f t="shared" si="159"/>
        <v>0.62985168064421604</v>
      </c>
      <c r="AJ278" s="1">
        <f t="shared" si="160"/>
        <v>-0.99850506237421421</v>
      </c>
      <c r="AK278" s="1">
        <f t="shared" si="161"/>
        <v>-0.11467103925298223</v>
      </c>
      <c r="AL278" s="1">
        <f t="shared" si="162"/>
        <v>0.30042095122985468</v>
      </c>
      <c r="AM278" s="1">
        <f t="shared" si="163"/>
        <v>0.15135050817813575</v>
      </c>
      <c r="AN278" s="1">
        <f t="shared" si="147"/>
        <v>6.7311367327504499</v>
      </c>
      <c r="AO278" s="1">
        <f t="shared" si="147"/>
        <v>6.7315329847890144</v>
      </c>
      <c r="AP278" s="1">
        <f t="shared" si="147"/>
        <v>6.7303985670601607</v>
      </c>
      <c r="AQ278" s="1">
        <f t="shared" si="147"/>
        <v>6.7336479100371536</v>
      </c>
      <c r="AR278" s="1">
        <f t="shared" si="147"/>
        <v>6.724354185893171</v>
      </c>
      <c r="AS278" s="1">
        <f t="shared" si="147"/>
        <v>6.7510486591375969</v>
      </c>
      <c r="AT278" s="1">
        <f t="shared" si="147"/>
        <v>6.6752443170630178</v>
      </c>
      <c r="AU278" s="1">
        <f t="shared" si="164"/>
        <v>6.8991107779956673</v>
      </c>
    </row>
    <row r="279" spans="1:47" x14ac:dyDescent="0.2">
      <c r="A279" s="10" t="s">
        <v>144</v>
      </c>
      <c r="B279" s="11" t="s">
        <v>97</v>
      </c>
      <c r="C279" s="12">
        <v>35436.745199999998</v>
      </c>
      <c r="D279" s="13"/>
      <c r="E279" s="4">
        <f t="shared" si="148"/>
        <v>-6713.0222450303909</v>
      </c>
      <c r="F279" s="4">
        <f t="shared" si="149"/>
        <v>-6713</v>
      </c>
      <c r="G279" s="4">
        <f t="shared" si="143"/>
        <v>-6.1591900004714262E-2</v>
      </c>
      <c r="H279" s="4">
        <f t="shared" si="145"/>
        <v>-6.1591900004714262E-2</v>
      </c>
      <c r="I279" s="4"/>
      <c r="J279" s="4"/>
      <c r="K279" s="4"/>
      <c r="M279" s="4"/>
      <c r="N279" s="4"/>
      <c r="O279" s="4"/>
      <c r="P279" s="4"/>
      <c r="Q279" s="66">
        <f t="shared" si="150"/>
        <v>20418.245199999998</v>
      </c>
      <c r="S279" s="2">
        <f t="shared" si="146"/>
        <v>0.5</v>
      </c>
      <c r="Z279" s="1">
        <f t="shared" si="151"/>
        <v>-6713</v>
      </c>
      <c r="AA279" s="1">
        <f t="shared" si="152"/>
        <v>9.2986380678321129E-3</v>
      </c>
      <c r="AB279" s="1">
        <f t="shared" si="153"/>
        <v>-1.8033983331467926E-2</v>
      </c>
      <c r="AC279" s="1">
        <f t="shared" si="154"/>
        <v>-6.1591900004714262E-2</v>
      </c>
      <c r="AD279" s="1">
        <f t="shared" si="155"/>
        <v>-7.0890538072546375E-2</v>
      </c>
      <c r="AE279" s="1">
        <f t="shared" si="156"/>
        <v>2.5127341941075737E-3</v>
      </c>
      <c r="AF279" s="1">
        <f t="shared" si="157"/>
        <v>-6.1591900004714262E-2</v>
      </c>
      <c r="AG279" s="2"/>
      <c r="AH279" s="1">
        <f t="shared" si="158"/>
        <v>-4.3557916673246336E-2</v>
      </c>
      <c r="AI279" s="1">
        <f t="shared" si="159"/>
        <v>0.6302290746996827</v>
      </c>
      <c r="AJ279" s="1">
        <f t="shared" si="160"/>
        <v>-0.99832076762141997</v>
      </c>
      <c r="AK279" s="1">
        <f t="shared" si="161"/>
        <v>-0.11588221765144816</v>
      </c>
      <c r="AL279" s="1">
        <f t="shared" si="162"/>
        <v>0.30369476070418944</v>
      </c>
      <c r="AM279" s="1">
        <f t="shared" si="163"/>
        <v>0.15302532587922815</v>
      </c>
      <c r="AN279" s="1">
        <f t="shared" si="147"/>
        <v>6.7359269371016488</v>
      </c>
      <c r="AO279" s="1">
        <f t="shared" si="147"/>
        <v>6.7363210354904863</v>
      </c>
      <c r="AP279" s="1">
        <f t="shared" si="147"/>
        <v>6.7351901686859721</v>
      </c>
      <c r="AQ279" s="1">
        <f t="shared" si="147"/>
        <v>6.7384368683597193</v>
      </c>
      <c r="AR279" s="1">
        <f t="shared" si="147"/>
        <v>6.7291293269874419</v>
      </c>
      <c r="AS279" s="1">
        <f t="shared" si="147"/>
        <v>6.7559270087467782</v>
      </c>
      <c r="AT279" s="1">
        <f t="shared" si="147"/>
        <v>6.6796659250953931</v>
      </c>
      <c r="AU279" s="1">
        <f t="shared" si="164"/>
        <v>6.9055710604911482</v>
      </c>
    </row>
    <row r="280" spans="1:47" x14ac:dyDescent="0.2">
      <c r="A280" s="10" t="s">
        <v>121</v>
      </c>
      <c r="B280" s="11" t="s">
        <v>97</v>
      </c>
      <c r="C280" s="12">
        <v>35442.284</v>
      </c>
      <c r="D280" s="13"/>
      <c r="E280" s="4">
        <f t="shared" si="148"/>
        <v>-6711.0218070779347</v>
      </c>
      <c r="F280" s="4">
        <f t="shared" si="149"/>
        <v>-6711</v>
      </c>
      <c r="G280" s="4">
        <f t="shared" si="143"/>
        <v>-6.0379300004569814E-2</v>
      </c>
      <c r="H280" s="4">
        <f t="shared" si="145"/>
        <v>-6.0379300004569814E-2</v>
      </c>
      <c r="I280" s="4"/>
      <c r="J280" s="4"/>
      <c r="K280" s="4"/>
      <c r="M280" s="4"/>
      <c r="N280" s="4"/>
      <c r="O280" s="4"/>
      <c r="P280" s="4"/>
      <c r="Q280" s="66">
        <f t="shared" si="150"/>
        <v>20423.784</v>
      </c>
      <c r="S280" s="2">
        <f t="shared" si="146"/>
        <v>0.5</v>
      </c>
      <c r="Z280" s="1">
        <f t="shared" si="151"/>
        <v>-6711</v>
      </c>
      <c r="AA280" s="1">
        <f t="shared" si="152"/>
        <v>9.3240529213973675E-3</v>
      </c>
      <c r="AB280" s="1">
        <f t="shared" si="153"/>
        <v>-1.6832049935340508E-2</v>
      </c>
      <c r="AC280" s="1">
        <f t="shared" si="154"/>
        <v>-6.0379300004569814E-2</v>
      </c>
      <c r="AD280" s="1">
        <f t="shared" si="155"/>
        <v>-6.9703352925967188E-2</v>
      </c>
      <c r="AE280" s="1">
        <f t="shared" si="156"/>
        <v>2.4292787045609695E-3</v>
      </c>
      <c r="AF280" s="1">
        <f t="shared" si="157"/>
        <v>-6.0379300004569814E-2</v>
      </c>
      <c r="AG280" s="2"/>
      <c r="AH280" s="1">
        <f t="shared" si="158"/>
        <v>-4.3547250069229305E-2</v>
      </c>
      <c r="AI280" s="1">
        <f t="shared" si="159"/>
        <v>0.63031354074919788</v>
      </c>
      <c r="AJ280" s="1">
        <f t="shared" si="160"/>
        <v>-0.99827832860888288</v>
      </c>
      <c r="AK280" s="1">
        <f t="shared" si="161"/>
        <v>-0.11615139866517081</v>
      </c>
      <c r="AL280" s="1">
        <f t="shared" si="162"/>
        <v>0.30442281077835548</v>
      </c>
      <c r="AM280" s="1">
        <f t="shared" si="163"/>
        <v>0.15339789597022196</v>
      </c>
      <c r="AN280" s="1">
        <f t="shared" si="147"/>
        <v>6.7369918216063063</v>
      </c>
      <c r="AO280" s="1">
        <f t="shared" si="147"/>
        <v>6.7373854262980659</v>
      </c>
      <c r="AP280" s="1">
        <f t="shared" si="147"/>
        <v>6.7362553904542475</v>
      </c>
      <c r="AQ280" s="1">
        <f t="shared" si="147"/>
        <v>6.7395013915051063</v>
      </c>
      <c r="AR280" s="1">
        <f t="shared" si="147"/>
        <v>6.7301910590300258</v>
      </c>
      <c r="AS280" s="1">
        <f t="shared" si="147"/>
        <v>6.7570110262539798</v>
      </c>
      <c r="AT280" s="1">
        <f t="shared" si="147"/>
        <v>6.6806497820395387</v>
      </c>
      <c r="AU280" s="1">
        <f t="shared" si="164"/>
        <v>6.9070066788234765</v>
      </c>
    </row>
    <row r="281" spans="1:47" x14ac:dyDescent="0.2">
      <c r="A281" s="10" t="s">
        <v>144</v>
      </c>
      <c r="B281" s="11" t="s">
        <v>97</v>
      </c>
      <c r="C281" s="12">
        <v>35447.820800000001</v>
      </c>
      <c r="D281" s="13"/>
      <c r="E281" s="4">
        <f t="shared" si="148"/>
        <v>-6709.0220914617075</v>
      </c>
      <c r="F281" s="4">
        <f t="shared" si="149"/>
        <v>-6709</v>
      </c>
      <c r="G281" s="4">
        <f t="shared" si="143"/>
        <v>-6.1166700004832819E-2</v>
      </c>
      <c r="H281" s="4">
        <f t="shared" si="145"/>
        <v>-6.1166700004832819E-2</v>
      </c>
      <c r="I281" s="4"/>
      <c r="J281" s="4"/>
      <c r="K281" s="4"/>
      <c r="M281" s="4"/>
      <c r="N281" s="4"/>
      <c r="O281" s="4"/>
      <c r="P281" s="4"/>
      <c r="Q281" s="66">
        <f t="shared" si="150"/>
        <v>20429.320800000001</v>
      </c>
      <c r="S281" s="2">
        <f t="shared" si="146"/>
        <v>0.5</v>
      </c>
      <c r="Z281" s="1">
        <f t="shared" si="151"/>
        <v>-6709</v>
      </c>
      <c r="AA281" s="1">
        <f t="shared" si="152"/>
        <v>9.3494930410539384E-3</v>
      </c>
      <c r="AB281" s="1">
        <f t="shared" si="153"/>
        <v>-1.7630167376621833E-2</v>
      </c>
      <c r="AC281" s="1">
        <f t="shared" si="154"/>
        <v>-6.1166700004832819E-2</v>
      </c>
      <c r="AD281" s="1">
        <f t="shared" si="155"/>
        <v>-7.0516193045886758E-2</v>
      </c>
      <c r="AE281" s="1">
        <f t="shared" si="156"/>
        <v>2.486266740842384E-3</v>
      </c>
      <c r="AF281" s="1">
        <f t="shared" si="157"/>
        <v>-6.1166700004832819E-2</v>
      </c>
      <c r="AG281" s="2"/>
      <c r="AH281" s="1">
        <f t="shared" si="158"/>
        <v>-4.3536532628210986E-2</v>
      </c>
      <c r="AI281" s="1">
        <f t="shared" si="159"/>
        <v>0.63039822561376013</v>
      </c>
      <c r="AJ281" s="1">
        <f t="shared" si="160"/>
        <v>-0.99823534879194253</v>
      </c>
      <c r="AK281" s="1">
        <f t="shared" si="161"/>
        <v>-0.11642059068658533</v>
      </c>
      <c r="AL281" s="1">
        <f t="shared" si="162"/>
        <v>0.30515105721126085</v>
      </c>
      <c r="AM281" s="1">
        <f t="shared" si="163"/>
        <v>0.15377060817353039</v>
      </c>
      <c r="AN281" s="1">
        <f t="shared" ref="AN281:AT290" si="165">$AU281+$AB$7*SIN(AO281)</f>
        <v>6.7380568504005272</v>
      </c>
      <c r="AO281" s="1">
        <f t="shared" si="165"/>
        <v>6.738449955956745</v>
      </c>
      <c r="AP281" s="1">
        <f t="shared" si="165"/>
        <v>6.7373207661960119</v>
      </c>
      <c r="AQ281" s="1">
        <f t="shared" si="165"/>
        <v>6.7405660283304716</v>
      </c>
      <c r="AR281" s="1">
        <f t="shared" si="165"/>
        <v>6.7312530062311957</v>
      </c>
      <c r="AS281" s="1">
        <f t="shared" si="165"/>
        <v>6.7580950223357545</v>
      </c>
      <c r="AT281" s="1">
        <f t="shared" si="165"/>
        <v>6.6816341055051689</v>
      </c>
      <c r="AU281" s="1">
        <f t="shared" si="164"/>
        <v>6.9084422971558066</v>
      </c>
    </row>
    <row r="282" spans="1:47" x14ac:dyDescent="0.2">
      <c r="A282" s="10" t="s">
        <v>145</v>
      </c>
      <c r="B282" s="11" t="s">
        <v>97</v>
      </c>
      <c r="C282" s="12">
        <v>35489.360999999997</v>
      </c>
      <c r="D282" s="13"/>
      <c r="E282" s="4">
        <f t="shared" si="148"/>
        <v>-6694.0190957527839</v>
      </c>
      <c r="F282" s="4">
        <f t="shared" si="149"/>
        <v>-6694</v>
      </c>
      <c r="G282" s="4">
        <f t="shared" si="143"/>
        <v>-5.287220000900561E-2</v>
      </c>
      <c r="H282" s="4">
        <f t="shared" si="145"/>
        <v>-5.287220000900561E-2</v>
      </c>
      <c r="I282" s="4"/>
      <c r="J282" s="4"/>
      <c r="K282" s="4"/>
      <c r="M282" s="4"/>
      <c r="N282" s="4"/>
      <c r="O282" s="4"/>
      <c r="P282" s="4"/>
      <c r="Q282" s="66">
        <f t="shared" si="150"/>
        <v>20470.860999999997</v>
      </c>
      <c r="S282" s="2">
        <f t="shared" si="146"/>
        <v>0.5</v>
      </c>
      <c r="Z282" s="1">
        <f t="shared" si="151"/>
        <v>-6694</v>
      </c>
      <c r="AA282" s="1">
        <f t="shared" si="152"/>
        <v>9.541100464432406E-3</v>
      </c>
      <c r="AB282" s="1">
        <f t="shared" si="153"/>
        <v>-9.4176697871442006E-3</v>
      </c>
      <c r="AC282" s="1">
        <f t="shared" si="154"/>
        <v>-5.287220000900561E-2</v>
      </c>
      <c r="AD282" s="1">
        <f t="shared" si="155"/>
        <v>-6.2413300473438016E-2</v>
      </c>
      <c r="AE282" s="1">
        <f t="shared" si="156"/>
        <v>1.9477100379938291E-3</v>
      </c>
      <c r="AF282" s="1">
        <f t="shared" si="157"/>
        <v>-5.287220000900561E-2</v>
      </c>
      <c r="AG282" s="2"/>
      <c r="AH282" s="1">
        <f t="shared" si="158"/>
        <v>-4.3454530221861409E-2</v>
      </c>
      <c r="AI282" s="1">
        <f t="shared" si="159"/>
        <v>0.63104035458088403</v>
      </c>
      <c r="AJ282" s="1">
        <f t="shared" si="160"/>
        <v>-0.99789571768244045</v>
      </c>
      <c r="AK282" s="1">
        <f t="shared" si="161"/>
        <v>-0.11843988187038451</v>
      </c>
      <c r="AL282" s="1">
        <f t="shared" si="162"/>
        <v>0.31061921760555106</v>
      </c>
      <c r="AM282" s="1">
        <f t="shared" si="163"/>
        <v>0.15657052090963558</v>
      </c>
      <c r="AN282" s="1">
        <f t="shared" si="165"/>
        <v>6.7460492020607443</v>
      </c>
      <c r="AO282" s="1">
        <f t="shared" si="165"/>
        <v>6.7464383933727081</v>
      </c>
      <c r="AP282" s="1">
        <f t="shared" si="165"/>
        <v>6.7453160264087169</v>
      </c>
      <c r="AQ282" s="1">
        <f t="shared" si="165"/>
        <v>6.7485544696173321</v>
      </c>
      <c r="AR282" s="1">
        <f t="shared" si="165"/>
        <v>6.7392245038781811</v>
      </c>
      <c r="AS282" s="1">
        <f t="shared" si="165"/>
        <v>6.7662243320664812</v>
      </c>
      <c r="AT282" s="1">
        <f t="shared" si="165"/>
        <v>6.6890314955951409</v>
      </c>
      <c r="AU282" s="1">
        <f t="shared" si="164"/>
        <v>6.9192094346482742</v>
      </c>
    </row>
    <row r="283" spans="1:47" x14ac:dyDescent="0.2">
      <c r="A283" s="10" t="s">
        <v>121</v>
      </c>
      <c r="B283" s="11" t="s">
        <v>97</v>
      </c>
      <c r="C283" s="12">
        <v>35727.472000000002</v>
      </c>
      <c r="D283" s="13"/>
      <c r="E283" s="4">
        <f t="shared" si="148"/>
        <v>-6608.0209948469619</v>
      </c>
      <c r="F283" s="4">
        <f t="shared" si="149"/>
        <v>-6608</v>
      </c>
      <c r="G283" s="4">
        <f t="shared" si="143"/>
        <v>-5.813040000066394E-2</v>
      </c>
      <c r="H283" s="4">
        <f t="shared" si="145"/>
        <v>-5.813040000066394E-2</v>
      </c>
      <c r="I283" s="4"/>
      <c r="J283" s="4"/>
      <c r="K283" s="4"/>
      <c r="M283" s="4"/>
      <c r="N283" s="4"/>
      <c r="O283" s="4"/>
      <c r="P283" s="4"/>
      <c r="Q283" s="66">
        <f t="shared" si="150"/>
        <v>20708.972000000002</v>
      </c>
      <c r="S283" s="2">
        <f t="shared" si="146"/>
        <v>0.5</v>
      </c>
      <c r="Z283" s="1">
        <f t="shared" si="151"/>
        <v>-6608</v>
      </c>
      <c r="AA283" s="1">
        <f t="shared" si="152"/>
        <v>1.0667339650025434E-2</v>
      </c>
      <c r="AB283" s="1">
        <f t="shared" si="153"/>
        <v>-1.5201470482343479E-2</v>
      </c>
      <c r="AC283" s="1">
        <f t="shared" si="154"/>
        <v>-5.813040000066394E-2</v>
      </c>
      <c r="AD283" s="1">
        <f t="shared" si="155"/>
        <v>-6.8797739650689374E-2</v>
      </c>
      <c r="AE283" s="1">
        <f t="shared" si="156"/>
        <v>2.3665644905220182E-3</v>
      </c>
      <c r="AF283" s="1">
        <f t="shared" si="157"/>
        <v>-5.813040000066394E-2</v>
      </c>
      <c r="AG283" s="2"/>
      <c r="AH283" s="1">
        <f t="shared" si="158"/>
        <v>-4.2928929518320461E-2</v>
      </c>
      <c r="AI283" s="1">
        <f t="shared" si="159"/>
        <v>0.63496348029679184</v>
      </c>
      <c r="AJ283" s="1">
        <f t="shared" si="160"/>
        <v>-0.99535128220709301</v>
      </c>
      <c r="AK283" s="1">
        <f t="shared" si="161"/>
        <v>-0.13002909231491147</v>
      </c>
      <c r="AL283" s="1">
        <f t="shared" si="162"/>
        <v>0.34219498892590933</v>
      </c>
      <c r="AM283" s="1">
        <f t="shared" si="163"/>
        <v>0.172786868821764</v>
      </c>
      <c r="AN283" s="1">
        <f t="shared" si="165"/>
        <v>6.7920367271862672</v>
      </c>
      <c r="AO283" s="1">
        <f t="shared" si="165"/>
        <v>6.7923981706522554</v>
      </c>
      <c r="AP283" s="1">
        <f t="shared" si="165"/>
        <v>6.7913302061262</v>
      </c>
      <c r="AQ283" s="1">
        <f t="shared" si="165"/>
        <v>6.794487585354295</v>
      </c>
      <c r="AR283" s="1">
        <f t="shared" si="165"/>
        <v>6.7851689379695648</v>
      </c>
      <c r="AS283" s="1">
        <f t="shared" si="165"/>
        <v>6.8128143918245714</v>
      </c>
      <c r="AT283" s="1">
        <f t="shared" si="165"/>
        <v>6.7319699831964952</v>
      </c>
      <c r="AU283" s="1">
        <f t="shared" si="164"/>
        <v>6.9809410229384241</v>
      </c>
    </row>
    <row r="284" spans="1:47" x14ac:dyDescent="0.2">
      <c r="A284" s="10" t="s">
        <v>146</v>
      </c>
      <c r="B284" s="11" t="s">
        <v>97</v>
      </c>
      <c r="C284" s="12">
        <v>35727.472000000002</v>
      </c>
      <c r="D284" s="13"/>
      <c r="E284" s="4">
        <f t="shared" si="148"/>
        <v>-6608.0209948469619</v>
      </c>
      <c r="F284" s="4">
        <f t="shared" si="149"/>
        <v>-6608</v>
      </c>
      <c r="G284" s="4">
        <f t="shared" si="143"/>
        <v>-5.813040000066394E-2</v>
      </c>
      <c r="H284" s="4">
        <f t="shared" si="145"/>
        <v>-5.813040000066394E-2</v>
      </c>
      <c r="I284" s="4"/>
      <c r="J284" s="4"/>
      <c r="K284" s="4"/>
      <c r="M284" s="4"/>
      <c r="N284" s="4"/>
      <c r="O284" s="4"/>
      <c r="P284" s="4"/>
      <c r="Q284" s="66">
        <f t="shared" si="150"/>
        <v>20708.972000000002</v>
      </c>
      <c r="S284" s="2">
        <f t="shared" si="146"/>
        <v>0.5</v>
      </c>
      <c r="Z284" s="1">
        <f t="shared" si="151"/>
        <v>-6608</v>
      </c>
      <c r="AA284" s="1">
        <f t="shared" si="152"/>
        <v>1.0667339650025434E-2</v>
      </c>
      <c r="AB284" s="1">
        <f t="shared" si="153"/>
        <v>-1.5201470482343479E-2</v>
      </c>
      <c r="AC284" s="1">
        <f t="shared" si="154"/>
        <v>-5.813040000066394E-2</v>
      </c>
      <c r="AD284" s="1">
        <f t="shared" si="155"/>
        <v>-6.8797739650689374E-2</v>
      </c>
      <c r="AE284" s="1">
        <f t="shared" si="156"/>
        <v>2.3665644905220182E-3</v>
      </c>
      <c r="AF284" s="1">
        <f t="shared" si="157"/>
        <v>-5.813040000066394E-2</v>
      </c>
      <c r="AG284" s="2"/>
      <c r="AH284" s="1">
        <f t="shared" si="158"/>
        <v>-4.2928929518320461E-2</v>
      </c>
      <c r="AI284" s="1">
        <f t="shared" si="159"/>
        <v>0.63496348029679184</v>
      </c>
      <c r="AJ284" s="1">
        <f t="shared" si="160"/>
        <v>-0.99535128220709301</v>
      </c>
      <c r="AK284" s="1">
        <f t="shared" si="161"/>
        <v>-0.13002909231491147</v>
      </c>
      <c r="AL284" s="1">
        <f t="shared" si="162"/>
        <v>0.34219498892590933</v>
      </c>
      <c r="AM284" s="1">
        <f t="shared" si="163"/>
        <v>0.172786868821764</v>
      </c>
      <c r="AN284" s="1">
        <f t="shared" si="165"/>
        <v>6.7920367271862672</v>
      </c>
      <c r="AO284" s="1">
        <f t="shared" si="165"/>
        <v>6.7923981706522554</v>
      </c>
      <c r="AP284" s="1">
        <f t="shared" si="165"/>
        <v>6.7913302061262</v>
      </c>
      <c r="AQ284" s="1">
        <f t="shared" si="165"/>
        <v>6.794487585354295</v>
      </c>
      <c r="AR284" s="1">
        <f t="shared" si="165"/>
        <v>6.7851689379695648</v>
      </c>
      <c r="AS284" s="1">
        <f t="shared" si="165"/>
        <v>6.8128143918245714</v>
      </c>
      <c r="AT284" s="1">
        <f t="shared" si="165"/>
        <v>6.7319699831964952</v>
      </c>
      <c r="AU284" s="1">
        <f t="shared" si="164"/>
        <v>6.9809410229384241</v>
      </c>
    </row>
    <row r="285" spans="1:47" x14ac:dyDescent="0.2">
      <c r="A285" s="10" t="s">
        <v>147</v>
      </c>
      <c r="B285" s="11" t="s">
        <v>97</v>
      </c>
      <c r="C285" s="12">
        <v>35860.381999999998</v>
      </c>
      <c r="D285" s="13"/>
      <c r="E285" s="4">
        <f t="shared" si="148"/>
        <v>-6560.0181407520549</v>
      </c>
      <c r="F285" s="4">
        <f t="shared" si="149"/>
        <v>-6560</v>
      </c>
      <c r="G285" s="4">
        <f t="shared" si="143"/>
        <v>-5.0228000007336959E-2</v>
      </c>
      <c r="H285" s="4">
        <f t="shared" si="145"/>
        <v>-5.0228000007336959E-2</v>
      </c>
      <c r="I285" s="4"/>
      <c r="J285" s="4"/>
      <c r="K285" s="4"/>
      <c r="M285" s="4"/>
      <c r="N285" s="4"/>
      <c r="O285" s="4"/>
      <c r="P285" s="4"/>
      <c r="Q285" s="66">
        <f t="shared" si="150"/>
        <v>20841.881999999998</v>
      </c>
      <c r="S285" s="2">
        <f t="shared" si="146"/>
        <v>0.5</v>
      </c>
      <c r="Z285" s="1">
        <f t="shared" si="151"/>
        <v>-6560</v>
      </c>
      <c r="AA285" s="1">
        <f t="shared" si="152"/>
        <v>1.131667803124746E-2</v>
      </c>
      <c r="AB285" s="1">
        <f t="shared" si="153"/>
        <v>-7.633727798908127E-3</v>
      </c>
      <c r="AC285" s="1">
        <f t="shared" si="154"/>
        <v>-5.0228000007336959E-2</v>
      </c>
      <c r="AD285" s="1">
        <f t="shared" si="155"/>
        <v>-6.1544678038584419E-2</v>
      </c>
      <c r="AE285" s="1">
        <f t="shared" si="156"/>
        <v>1.8938736974365075E-3</v>
      </c>
      <c r="AF285" s="1">
        <f t="shared" si="157"/>
        <v>-5.0228000007336959E-2</v>
      </c>
      <c r="AG285" s="2"/>
      <c r="AH285" s="1">
        <f t="shared" si="158"/>
        <v>-4.2594272208428832E-2</v>
      </c>
      <c r="AI285" s="1">
        <f t="shared" si="159"/>
        <v>0.63733586982297719</v>
      </c>
      <c r="AJ285" s="1">
        <f t="shared" si="160"/>
        <v>-0.9934792171077429</v>
      </c>
      <c r="AK285" s="1">
        <f t="shared" si="161"/>
        <v>-0.13650624252470617</v>
      </c>
      <c r="AL285" s="1">
        <f t="shared" si="162"/>
        <v>0.35999620751265848</v>
      </c>
      <c r="AM285" s="1">
        <f t="shared" si="163"/>
        <v>0.18196757000705865</v>
      </c>
      <c r="AN285" s="1">
        <f t="shared" si="165"/>
        <v>6.8178335528412113</v>
      </c>
      <c r="AO285" s="1">
        <f t="shared" si="165"/>
        <v>6.8181761572666941</v>
      </c>
      <c r="AP285" s="1">
        <f t="shared" si="165"/>
        <v>6.8171487363693783</v>
      </c>
      <c r="AQ285" s="1">
        <f t="shared" si="165"/>
        <v>6.820231700719531</v>
      </c>
      <c r="AR285" s="1">
        <f t="shared" si="165"/>
        <v>6.8109974806518458</v>
      </c>
      <c r="AS285" s="1">
        <f t="shared" si="165"/>
        <v>6.8388104070224163</v>
      </c>
      <c r="AT285" s="1">
        <f t="shared" si="165"/>
        <v>6.7563436353314881</v>
      </c>
      <c r="AU285" s="1">
        <f t="shared" si="164"/>
        <v>7.0153958629143212</v>
      </c>
    </row>
    <row r="286" spans="1:47" x14ac:dyDescent="0.2">
      <c r="A286" s="10" t="s">
        <v>148</v>
      </c>
      <c r="B286" s="11" t="s">
        <v>97</v>
      </c>
      <c r="C286" s="12">
        <v>35921.322999999997</v>
      </c>
      <c r="D286" s="13"/>
      <c r="E286" s="4">
        <f t="shared" si="148"/>
        <v>-6538.0081946878181</v>
      </c>
      <c r="F286" s="4">
        <f t="shared" si="149"/>
        <v>-6538</v>
      </c>
      <c r="H286" s="4"/>
      <c r="I286" s="4"/>
      <c r="J286" s="4"/>
      <c r="K286" s="4"/>
      <c r="M286" s="4"/>
      <c r="N286" s="4"/>
      <c r="O286" s="4"/>
      <c r="P286" s="4"/>
      <c r="Q286" s="66">
        <f t="shared" si="150"/>
        <v>20902.822999999997</v>
      </c>
      <c r="U286" s="4">
        <f>+C286-(C$7+F286*C$8)</f>
        <v>-2.2689400000672322E-2</v>
      </c>
      <c r="Z286" s="1">
        <f t="shared" si="151"/>
        <v>-6538</v>
      </c>
      <c r="AA286" s="1">
        <f t="shared" si="152"/>
        <v>1.1619316766200954E-2</v>
      </c>
      <c r="AB286" s="1">
        <f t="shared" si="153"/>
        <v>-9999</v>
      </c>
      <c r="AC286" s="1">
        <f t="shared" si="154"/>
        <v>0</v>
      </c>
      <c r="AD286" s="1">
        <f t="shared" si="155"/>
        <v>-9999</v>
      </c>
      <c r="AE286" s="1">
        <f t="shared" si="156"/>
        <v>0</v>
      </c>
      <c r="AF286" s="1">
        <f t="shared" si="157"/>
        <v>-9999</v>
      </c>
      <c r="AG286" s="2"/>
      <c r="AH286" s="1">
        <f t="shared" si="158"/>
        <v>-4.2430939897651621E-2</v>
      </c>
      <c r="AI286" s="1">
        <f t="shared" si="159"/>
        <v>0.6384679885828235</v>
      </c>
      <c r="AJ286" s="1">
        <f t="shared" si="160"/>
        <v>-0.99251040300912596</v>
      </c>
      <c r="AK286" s="1">
        <f t="shared" si="161"/>
        <v>-0.13947698837414371</v>
      </c>
      <c r="AL286" s="1">
        <f t="shared" si="162"/>
        <v>0.36820041909461065</v>
      </c>
      <c r="AM286" s="1">
        <f t="shared" si="163"/>
        <v>0.18620869510884844</v>
      </c>
      <c r="AN286" s="1">
        <f t="shared" si="165"/>
        <v>6.8296899630147427</v>
      </c>
      <c r="AO286" s="1">
        <f t="shared" si="165"/>
        <v>6.8300232819815321</v>
      </c>
      <c r="AP286" s="1">
        <f t="shared" si="165"/>
        <v>6.829016570112282</v>
      </c>
      <c r="AQ286" s="1">
        <f t="shared" si="165"/>
        <v>6.8320589931907936</v>
      </c>
      <c r="AR286" s="1">
        <f t="shared" si="165"/>
        <v>6.8228814543334249</v>
      </c>
      <c r="AS286" s="1">
        <f t="shared" si="165"/>
        <v>6.8507250055698927</v>
      </c>
      <c r="AT286" s="1">
        <f t="shared" si="165"/>
        <v>6.7676169507128749</v>
      </c>
      <c r="AU286" s="1">
        <f t="shared" si="164"/>
        <v>7.0311876645699405</v>
      </c>
    </row>
    <row r="287" spans="1:47" x14ac:dyDescent="0.2">
      <c r="A287" s="10" t="s">
        <v>149</v>
      </c>
      <c r="B287" s="11" t="s">
        <v>97</v>
      </c>
      <c r="C287" s="12">
        <v>36544.273999999998</v>
      </c>
      <c r="D287" s="13"/>
      <c r="E287" s="4">
        <f t="shared" si="148"/>
        <v>-6313.0181566073352</v>
      </c>
      <c r="F287" s="4">
        <f t="shared" si="149"/>
        <v>-6313</v>
      </c>
      <c r="G287" s="4">
        <f>+C287-(C$7+F287*C$8)</f>
        <v>-5.027189999964321E-2</v>
      </c>
      <c r="H287" s="4">
        <f>+G287</f>
        <v>-5.027189999964321E-2</v>
      </c>
      <c r="I287" s="4"/>
      <c r="J287" s="4"/>
      <c r="K287" s="4"/>
      <c r="M287" s="4"/>
      <c r="N287" s="4"/>
      <c r="O287" s="4"/>
      <c r="P287" s="4"/>
      <c r="Q287" s="66">
        <f t="shared" si="150"/>
        <v>21525.773999999998</v>
      </c>
      <c r="S287" s="2">
        <f>S$15</f>
        <v>0.5</v>
      </c>
      <c r="Z287" s="1">
        <f t="shared" si="151"/>
        <v>-6313</v>
      </c>
      <c r="AA287" s="1">
        <f t="shared" si="152"/>
        <v>1.4899999953411458E-2</v>
      </c>
      <c r="AB287" s="1">
        <f t="shared" si="153"/>
        <v>-9.8745564122027507E-3</v>
      </c>
      <c r="AC287" s="1">
        <f t="shared" si="154"/>
        <v>-5.027189999964321E-2</v>
      </c>
      <c r="AD287" s="1">
        <f t="shared" si="155"/>
        <v>-6.5171899953054668E-2</v>
      </c>
      <c r="AE287" s="1">
        <f t="shared" si="156"/>
        <v>2.1236882717454836E-3</v>
      </c>
      <c r="AF287" s="1">
        <f t="shared" si="157"/>
        <v>-5.027189999964321E-2</v>
      </c>
      <c r="AG287" s="2"/>
      <c r="AH287" s="1">
        <f t="shared" si="158"/>
        <v>-4.039734358744046E-2</v>
      </c>
      <c r="AI287" s="1">
        <f t="shared" si="159"/>
        <v>0.6517413459080319</v>
      </c>
      <c r="AJ287" s="1">
        <f t="shared" si="160"/>
        <v>-0.97840186646763028</v>
      </c>
      <c r="AK287" s="1">
        <f t="shared" si="161"/>
        <v>-0.16992685313193265</v>
      </c>
      <c r="AL287" s="1">
        <f t="shared" si="162"/>
        <v>0.45394740605238559</v>
      </c>
      <c r="AM287" s="1">
        <f t="shared" si="163"/>
        <v>0.23095340497831429</v>
      </c>
      <c r="AN287" s="1">
        <f t="shared" si="165"/>
        <v>6.952269881697779</v>
      </c>
      <c r="AO287" s="1">
        <f t="shared" si="165"/>
        <v>6.9524953885132419</v>
      </c>
      <c r="AP287" s="1">
        <f t="shared" si="165"/>
        <v>6.9517535629348775</v>
      </c>
      <c r="AQ287" s="1">
        <f t="shared" si="165"/>
        <v>6.954195509370714</v>
      </c>
      <c r="AR287" s="1">
        <f t="shared" si="165"/>
        <v>6.9461747603654249</v>
      </c>
      <c r="AS287" s="1">
        <f t="shared" si="165"/>
        <v>6.9727148267329184</v>
      </c>
      <c r="AT287" s="1">
        <f t="shared" si="165"/>
        <v>6.8868757075230667</v>
      </c>
      <c r="AU287" s="1">
        <f t="shared" si="164"/>
        <v>7.1926947269569599</v>
      </c>
    </row>
    <row r="288" spans="1:47" x14ac:dyDescent="0.2">
      <c r="A288" s="10" t="s">
        <v>150</v>
      </c>
      <c r="B288" s="11" t="s">
        <v>97</v>
      </c>
      <c r="C288" s="12">
        <v>36555.353999999999</v>
      </c>
      <c r="D288" s="13"/>
      <c r="E288" s="4">
        <f t="shared" si="148"/>
        <v>-6309.0164138989485</v>
      </c>
      <c r="F288" s="4">
        <f t="shared" si="149"/>
        <v>-6309</v>
      </c>
      <c r="G288" s="4">
        <f>+C288-(C$7+F288*C$8)</f>
        <v>-4.5446700001775753E-2</v>
      </c>
      <c r="H288" s="4">
        <f>+G288</f>
        <v>-4.5446700001775753E-2</v>
      </c>
      <c r="I288" s="4"/>
      <c r="J288" s="4"/>
      <c r="K288" s="4"/>
      <c r="M288" s="4"/>
      <c r="N288" s="4"/>
      <c r="O288" s="4"/>
      <c r="P288" s="4"/>
      <c r="Q288" s="66">
        <f t="shared" si="150"/>
        <v>21536.853999999999</v>
      </c>
      <c r="S288" s="2">
        <f>S$15</f>
        <v>0.5</v>
      </c>
      <c r="Z288" s="1">
        <f t="shared" si="151"/>
        <v>-6309</v>
      </c>
      <c r="AA288" s="1">
        <f t="shared" si="152"/>
        <v>1.4961440233744489E-2</v>
      </c>
      <c r="AB288" s="1">
        <f t="shared" si="153"/>
        <v>-5.0915541304994982E-3</v>
      </c>
      <c r="AC288" s="1">
        <f t="shared" si="154"/>
        <v>-4.5446700001775753E-2</v>
      </c>
      <c r="AD288" s="1">
        <f t="shared" si="155"/>
        <v>-6.0408140235520241E-2</v>
      </c>
      <c r="AE288" s="1">
        <f t="shared" si="156"/>
        <v>1.8245717033571398E-3</v>
      </c>
      <c r="AF288" s="1">
        <f t="shared" si="157"/>
        <v>-4.5446700001775753E-2</v>
      </c>
      <c r="AG288" s="2"/>
      <c r="AH288" s="1">
        <f t="shared" si="158"/>
        <v>-4.0355145871276255E-2</v>
      </c>
      <c r="AI288" s="1">
        <f t="shared" si="159"/>
        <v>0.65200647255442812</v>
      </c>
      <c r="AJ288" s="1">
        <f t="shared" si="160"/>
        <v>-0.97807867332642751</v>
      </c>
      <c r="AK288" s="1">
        <f t="shared" si="161"/>
        <v>-0.17046914800414309</v>
      </c>
      <c r="AL288" s="1">
        <f t="shared" si="162"/>
        <v>0.45550515991493568</v>
      </c>
      <c r="AM288" s="1">
        <f t="shared" si="163"/>
        <v>0.23177397456990659</v>
      </c>
      <c r="AN288" s="1">
        <f t="shared" si="165"/>
        <v>6.9544728288194806</v>
      </c>
      <c r="AO288" s="1">
        <f t="shared" si="165"/>
        <v>6.9546963518195462</v>
      </c>
      <c r="AP288" s="1">
        <f t="shared" si="165"/>
        <v>6.9539597672708791</v>
      </c>
      <c r="AQ288" s="1">
        <f t="shared" si="165"/>
        <v>6.9563886982274372</v>
      </c>
      <c r="AR288" s="1">
        <f t="shared" si="165"/>
        <v>6.9483967883972131</v>
      </c>
      <c r="AS288" s="1">
        <f t="shared" si="165"/>
        <v>6.974888210613102</v>
      </c>
      <c r="AT288" s="1">
        <f t="shared" si="165"/>
        <v>6.8890649119922971</v>
      </c>
      <c r="AU288" s="1">
        <f t="shared" si="164"/>
        <v>7.1955659636216183</v>
      </c>
    </row>
    <row r="289" spans="1:66" x14ac:dyDescent="0.2">
      <c r="A289" s="10" t="s">
        <v>149</v>
      </c>
      <c r="B289" s="11" t="s">
        <v>97</v>
      </c>
      <c r="C289" s="12">
        <v>36569.192999999999</v>
      </c>
      <c r="D289" s="13"/>
      <c r="E289" s="4">
        <f t="shared" si="148"/>
        <v>-6304.0182083627251</v>
      </c>
      <c r="F289" s="4">
        <f t="shared" si="149"/>
        <v>-6304</v>
      </c>
      <c r="G289" s="4">
        <f>+C289-(C$7+F289*C$8)</f>
        <v>-5.0415200006682426E-2</v>
      </c>
      <c r="H289" s="4">
        <f>+G289</f>
        <v>-5.0415200006682426E-2</v>
      </c>
      <c r="I289" s="4"/>
      <c r="J289" s="4"/>
      <c r="K289" s="4"/>
      <c r="M289" s="4"/>
      <c r="N289" s="4"/>
      <c r="O289" s="4"/>
      <c r="P289" s="4"/>
      <c r="Q289" s="66">
        <f t="shared" si="150"/>
        <v>21550.692999999999</v>
      </c>
      <c r="S289" s="2">
        <f>S$15</f>
        <v>0.5</v>
      </c>
      <c r="Z289" s="1">
        <f t="shared" si="151"/>
        <v>-6304</v>
      </c>
      <c r="AA289" s="1">
        <f t="shared" si="152"/>
        <v>1.503839646551882E-2</v>
      </c>
      <c r="AB289" s="1">
        <f t="shared" si="153"/>
        <v>-1.0113100998338474E-2</v>
      </c>
      <c r="AC289" s="1">
        <f t="shared" si="154"/>
        <v>-5.0415200006682426E-2</v>
      </c>
      <c r="AD289" s="1">
        <f t="shared" si="155"/>
        <v>-6.5453596472201253E-2</v>
      </c>
      <c r="AE289" s="1">
        <f t="shared" si="156"/>
        <v>2.1420866455728782E-3</v>
      </c>
      <c r="AF289" s="1">
        <f t="shared" si="157"/>
        <v>-5.0415200006682426E-2</v>
      </c>
      <c r="AG289" s="2"/>
      <c r="AH289" s="1">
        <f t="shared" si="158"/>
        <v>-4.0302099008343951E-2</v>
      </c>
      <c r="AI289" s="1">
        <f t="shared" si="159"/>
        <v>0.65233937372214235</v>
      </c>
      <c r="AJ289" s="1">
        <f t="shared" si="160"/>
        <v>-0.97767096936198916</v>
      </c>
      <c r="AK289" s="1">
        <f t="shared" si="161"/>
        <v>-0.17114705519335779</v>
      </c>
      <c r="AL289" s="1">
        <f t="shared" si="162"/>
        <v>0.45745413692024717</v>
      </c>
      <c r="AM289" s="1">
        <f t="shared" si="163"/>
        <v>0.23280104409138846</v>
      </c>
      <c r="AN289" s="1">
        <f t="shared" si="165"/>
        <v>6.9572277730788246</v>
      </c>
      <c r="AO289" s="1">
        <f t="shared" si="165"/>
        <v>6.9574488192219501</v>
      </c>
      <c r="AP289" s="1">
        <f t="shared" si="165"/>
        <v>6.9567187964225106</v>
      </c>
      <c r="AQ289" s="1">
        <f t="shared" si="165"/>
        <v>6.9591313781795847</v>
      </c>
      <c r="AR289" s="1">
        <f t="shared" si="165"/>
        <v>6.9511758590932917</v>
      </c>
      <c r="AS289" s="1">
        <f t="shared" si="165"/>
        <v>6.9776052982512322</v>
      </c>
      <c r="AT289" s="1">
        <f t="shared" si="165"/>
        <v>6.8918049715383143</v>
      </c>
      <c r="AU289" s="1">
        <f t="shared" si="164"/>
        <v>7.1991550094524399</v>
      </c>
    </row>
    <row r="290" spans="1:66" x14ac:dyDescent="0.2">
      <c r="A290" s="10" t="s">
        <v>151</v>
      </c>
      <c r="B290" s="11" t="s">
        <v>97</v>
      </c>
      <c r="C290" s="12">
        <v>36638.413999999997</v>
      </c>
      <c r="D290" s="13"/>
      <c r="E290" s="4">
        <f t="shared" si="148"/>
        <v>-6279.0177903106342</v>
      </c>
      <c r="F290" s="4">
        <f t="shared" si="149"/>
        <v>-6279</v>
      </c>
      <c r="G290" s="4">
        <f>+C290-(C$7+F290*C$8)</f>
        <v>-4.9257700004091021E-2</v>
      </c>
      <c r="H290" s="4">
        <f>+G290</f>
        <v>-4.9257700004091021E-2</v>
      </c>
      <c r="I290" s="4"/>
      <c r="J290" s="4"/>
      <c r="K290" s="4"/>
      <c r="M290" s="4"/>
      <c r="N290" s="4"/>
      <c r="O290" s="4"/>
      <c r="P290" s="4"/>
      <c r="Q290" s="66">
        <f t="shared" si="150"/>
        <v>21619.913999999997</v>
      </c>
      <c r="S290" s="2">
        <f>S$15</f>
        <v>0.5</v>
      </c>
      <c r="Z290" s="1">
        <f t="shared" si="151"/>
        <v>-6279</v>
      </c>
      <c r="AA290" s="1">
        <f t="shared" si="152"/>
        <v>1.5425782390983113E-2</v>
      </c>
      <c r="AB290" s="1">
        <f t="shared" si="153"/>
        <v>-9.2258373498177795E-3</v>
      </c>
      <c r="AC290" s="1">
        <f t="shared" si="154"/>
        <v>-4.9257700004091021E-2</v>
      </c>
      <c r="AD290" s="1">
        <f t="shared" si="155"/>
        <v>-6.4683482395074127E-2</v>
      </c>
      <c r="AE290" s="1">
        <f t="shared" si="156"/>
        <v>2.0919764473769321E-3</v>
      </c>
      <c r="AF290" s="1">
        <f t="shared" si="157"/>
        <v>-4.9257700004091021E-2</v>
      </c>
      <c r="AG290" s="2"/>
      <c r="AH290" s="1">
        <f t="shared" si="158"/>
        <v>-4.0031862654273241E-2</v>
      </c>
      <c r="AI290" s="1">
        <f t="shared" si="159"/>
        <v>0.6540289191139852</v>
      </c>
      <c r="AJ290" s="1">
        <f t="shared" si="160"/>
        <v>-0.97557016001697694</v>
      </c>
      <c r="AK290" s="1">
        <f t="shared" si="161"/>
        <v>-0.17453720736803688</v>
      </c>
      <c r="AL290" s="1">
        <f t="shared" si="162"/>
        <v>0.46722913753038658</v>
      </c>
      <c r="AM290" s="1">
        <f t="shared" si="163"/>
        <v>0.23795933921668216</v>
      </c>
      <c r="AN290" s="1">
        <f t="shared" si="165"/>
        <v>6.9710237359930014</v>
      </c>
      <c r="AO290" s="1">
        <f t="shared" si="165"/>
        <v>6.9712324599545568</v>
      </c>
      <c r="AP290" s="1">
        <f t="shared" si="165"/>
        <v>6.9705353835221553</v>
      </c>
      <c r="AQ290" s="1">
        <f t="shared" si="165"/>
        <v>6.9728649764125565</v>
      </c>
      <c r="AR290" s="1">
        <f t="shared" si="165"/>
        <v>6.9650969335016937</v>
      </c>
      <c r="AS290" s="1">
        <f t="shared" si="165"/>
        <v>6.9911970516411337</v>
      </c>
      <c r="AT290" s="1">
        <f t="shared" si="165"/>
        <v>6.9055648719266927</v>
      </c>
      <c r="AU290" s="1">
        <f t="shared" si="164"/>
        <v>7.2171002386065535</v>
      </c>
    </row>
    <row r="291" spans="1:66" x14ac:dyDescent="0.2">
      <c r="A291" s="10" t="s">
        <v>148</v>
      </c>
      <c r="B291" s="11" t="s">
        <v>97</v>
      </c>
      <c r="C291" s="12">
        <v>36815.597000000002</v>
      </c>
      <c r="D291" s="13"/>
      <c r="E291" s="4">
        <f t="shared" si="148"/>
        <v>-6215.0249402835607</v>
      </c>
      <c r="F291" s="4">
        <f t="shared" si="149"/>
        <v>-6215</v>
      </c>
      <c r="H291" s="4"/>
      <c r="I291" s="4"/>
      <c r="J291" s="4"/>
      <c r="K291" s="4"/>
      <c r="M291" s="4"/>
      <c r="N291" s="4"/>
      <c r="O291" s="4"/>
      <c r="P291" s="4"/>
      <c r="Q291" s="66">
        <f t="shared" si="150"/>
        <v>21797.097000000002</v>
      </c>
      <c r="U291" s="4">
        <f>+C291-(C$7+F291*C$8)</f>
        <v>-6.9054500003403518E-2</v>
      </c>
      <c r="Z291" s="1">
        <f t="shared" si="151"/>
        <v>-6215</v>
      </c>
      <c r="AA291" s="1">
        <f t="shared" si="152"/>
        <v>1.6437414832568963E-2</v>
      </c>
      <c r="AB291" s="1">
        <f t="shared" si="153"/>
        <v>-9999</v>
      </c>
      <c r="AC291" s="1">
        <f t="shared" si="154"/>
        <v>0</v>
      </c>
      <c r="AD291" s="1">
        <f t="shared" si="155"/>
        <v>-9999</v>
      </c>
      <c r="AE291" s="1">
        <f t="shared" si="156"/>
        <v>0</v>
      </c>
      <c r="AF291" s="1">
        <f t="shared" si="157"/>
        <v>-9999</v>
      </c>
      <c r="AG291" s="2"/>
      <c r="AH291" s="1">
        <f t="shared" si="158"/>
        <v>-3.9301926627503543E-2</v>
      </c>
      <c r="AI291" s="1">
        <f t="shared" si="159"/>
        <v>0.65854775298063561</v>
      </c>
      <c r="AJ291" s="1">
        <f t="shared" si="160"/>
        <v>-0.96971004236126257</v>
      </c>
      <c r="AK291" s="1">
        <f t="shared" si="161"/>
        <v>-0.18322005504501246</v>
      </c>
      <c r="AL291" s="1">
        <f t="shared" si="162"/>
        <v>0.49248980474442844</v>
      </c>
      <c r="AM291" s="1">
        <f t="shared" si="163"/>
        <v>0.25134580594553202</v>
      </c>
      <c r="AN291" s="1">
        <f t="shared" ref="AN291:AT300" si="166">$AU291+$AB$7*SIN(AO291)</f>
        <v>7.0065077486353422</v>
      </c>
      <c r="AO291" s="1">
        <f t="shared" si="166"/>
        <v>7.0066856688593102</v>
      </c>
      <c r="AP291" s="1">
        <f t="shared" si="166"/>
        <v>7.0060732278319762</v>
      </c>
      <c r="AQ291" s="1">
        <f t="shared" si="166"/>
        <v>7.0081827811091806</v>
      </c>
      <c r="AR291" s="1">
        <f t="shared" si="166"/>
        <v>7.0009328591657676</v>
      </c>
      <c r="AS291" s="1">
        <f t="shared" si="166"/>
        <v>7.026047638175803</v>
      </c>
      <c r="AT291" s="1">
        <f t="shared" si="166"/>
        <v>6.9412504678138189</v>
      </c>
      <c r="AU291" s="1">
        <f t="shared" si="164"/>
        <v>7.2630400252410841</v>
      </c>
    </row>
    <row r="292" spans="1:66" x14ac:dyDescent="0.2">
      <c r="A292" s="10" t="s">
        <v>148</v>
      </c>
      <c r="B292" s="11" t="s">
        <v>97</v>
      </c>
      <c r="C292" s="12">
        <v>36851.614000000001</v>
      </c>
      <c r="D292" s="13"/>
      <c r="E292" s="4">
        <f t="shared" si="148"/>
        <v>-6202.0167483045052</v>
      </c>
      <c r="F292" s="4">
        <f t="shared" si="149"/>
        <v>-6202</v>
      </c>
      <c r="G292" s="4">
        <f t="shared" ref="G292:G323" si="167">+C292-(C$7+F292*C$8)</f>
        <v>-4.6372600001632236E-2</v>
      </c>
      <c r="H292" s="4"/>
      <c r="I292" s="4">
        <f>G292</f>
        <v>-4.6372600001632236E-2</v>
      </c>
      <c r="J292" s="4"/>
      <c r="K292" s="4"/>
      <c r="M292" s="4"/>
      <c r="N292" s="4"/>
      <c r="O292" s="4"/>
      <c r="P292" s="4"/>
      <c r="Q292" s="66">
        <f t="shared" si="150"/>
        <v>21833.114000000001</v>
      </c>
      <c r="S292" s="2">
        <f>S$16</f>
        <v>0.2</v>
      </c>
      <c r="Z292" s="1">
        <f t="shared" si="151"/>
        <v>-6202</v>
      </c>
      <c r="AA292" s="1">
        <f t="shared" si="152"/>
        <v>1.6646431354636136E-2</v>
      </c>
      <c r="AB292" s="1">
        <f t="shared" si="153"/>
        <v>-7.2256698720556053E-3</v>
      </c>
      <c r="AC292" s="1">
        <f t="shared" si="154"/>
        <v>-4.6372600001632236E-2</v>
      </c>
      <c r="AD292" s="1">
        <f t="shared" si="155"/>
        <v>-6.3019031356268379E-2</v>
      </c>
      <c r="AE292" s="1">
        <f t="shared" si="156"/>
        <v>7.942796626164675E-4</v>
      </c>
      <c r="AF292" s="1">
        <f t="shared" si="157"/>
        <v>-4.6372600001632236E-2</v>
      </c>
      <c r="AG292" s="2"/>
      <c r="AH292" s="1">
        <f t="shared" si="158"/>
        <v>-3.9146930129576631E-2</v>
      </c>
      <c r="AI292" s="1">
        <f t="shared" si="159"/>
        <v>0.65950033922645046</v>
      </c>
      <c r="AJ292" s="1">
        <f t="shared" si="160"/>
        <v>-0.9684332192531766</v>
      </c>
      <c r="AK292" s="1">
        <f t="shared" si="161"/>
        <v>-0.18498434144102077</v>
      </c>
      <c r="AL292" s="1">
        <f t="shared" si="162"/>
        <v>0.49766401846727554</v>
      </c>
      <c r="AM292" s="1">
        <f t="shared" si="163"/>
        <v>0.25409814841800982</v>
      </c>
      <c r="AN292" s="1">
        <f t="shared" si="166"/>
        <v>7.0137456466819268</v>
      </c>
      <c r="AO292" s="1">
        <f t="shared" si="166"/>
        <v>7.0139174880739548</v>
      </c>
      <c r="AP292" s="1">
        <f t="shared" si="166"/>
        <v>7.0133221511746768</v>
      </c>
      <c r="AQ292" s="1">
        <f t="shared" si="166"/>
        <v>7.0153860277946887</v>
      </c>
      <c r="AR292" s="1">
        <f t="shared" si="166"/>
        <v>7.0082473214404803</v>
      </c>
      <c r="AS292" s="1">
        <f t="shared" si="166"/>
        <v>7.0331379991557759</v>
      </c>
      <c r="AT292" s="1">
        <f t="shared" si="166"/>
        <v>6.9485813968615213</v>
      </c>
      <c r="AU292" s="1">
        <f t="shared" si="164"/>
        <v>7.2723715444012225</v>
      </c>
    </row>
    <row r="293" spans="1:66" x14ac:dyDescent="0.2">
      <c r="A293" s="10" t="s">
        <v>124</v>
      </c>
      <c r="B293" s="11" t="s">
        <v>97</v>
      </c>
      <c r="C293" s="12">
        <v>36901.451999999997</v>
      </c>
      <c r="D293" s="13"/>
      <c r="E293" s="4">
        <f t="shared" si="148"/>
        <v>-6184.0168518152886</v>
      </c>
      <c r="F293" s="4">
        <f t="shared" si="149"/>
        <v>-6184</v>
      </c>
      <c r="G293" s="4">
        <f t="shared" si="167"/>
        <v>-4.6659200008434709E-2</v>
      </c>
      <c r="H293" s="4">
        <f t="shared" ref="H293:H298" si="168">+G293</f>
        <v>-4.6659200008434709E-2</v>
      </c>
      <c r="I293" s="4"/>
      <c r="J293" s="4"/>
      <c r="K293" s="4"/>
      <c r="M293" s="4"/>
      <c r="N293" s="4"/>
      <c r="O293" s="4"/>
      <c r="P293" s="4"/>
      <c r="Q293" s="66">
        <f t="shared" si="150"/>
        <v>21882.951999999997</v>
      </c>
      <c r="S293" s="2">
        <f t="shared" ref="S293:S298" si="169">S$15</f>
        <v>0.5</v>
      </c>
      <c r="Z293" s="1">
        <f t="shared" si="151"/>
        <v>-6184</v>
      </c>
      <c r="AA293" s="1">
        <f t="shared" si="152"/>
        <v>1.6937820064798145E-2</v>
      </c>
      <c r="AB293" s="1">
        <f t="shared" si="153"/>
        <v>-7.7306452034937578E-3</v>
      </c>
      <c r="AC293" s="1">
        <f t="shared" si="154"/>
        <v>-4.6659200008434709E-2</v>
      </c>
      <c r="AD293" s="1">
        <f t="shared" si="155"/>
        <v>-6.3597020073232854E-2</v>
      </c>
      <c r="AE293" s="1">
        <f t="shared" si="156"/>
        <v>2.0222904810975914E-3</v>
      </c>
      <c r="AF293" s="1">
        <f t="shared" si="157"/>
        <v>-4.6659200008434709E-2</v>
      </c>
      <c r="AG293" s="2"/>
      <c r="AH293" s="1">
        <f t="shared" si="158"/>
        <v>-3.8928554804940951E-2</v>
      </c>
      <c r="AI293" s="1">
        <f t="shared" si="159"/>
        <v>0.66083901074298079</v>
      </c>
      <c r="AJ293" s="1">
        <f t="shared" si="160"/>
        <v>-0.96661614158539944</v>
      </c>
      <c r="AK293" s="1">
        <f t="shared" si="161"/>
        <v>-0.18742744978116341</v>
      </c>
      <c r="AL293" s="1">
        <f t="shared" si="162"/>
        <v>0.5048531879962862</v>
      </c>
      <c r="AM293" s="1">
        <f t="shared" si="163"/>
        <v>0.25792833557444622</v>
      </c>
      <c r="AN293" s="1">
        <f t="shared" si="166"/>
        <v>7.0237847066306678</v>
      </c>
      <c r="AO293" s="1">
        <f t="shared" si="166"/>
        <v>7.0239482532766671</v>
      </c>
      <c r="AP293" s="1">
        <f t="shared" si="166"/>
        <v>7.0233764812588504</v>
      </c>
      <c r="AQ293" s="1">
        <f t="shared" si="166"/>
        <v>7.0253767480684308</v>
      </c>
      <c r="AR293" s="1">
        <f t="shared" si="166"/>
        <v>7.0183949679502717</v>
      </c>
      <c r="AS293" s="1">
        <f t="shared" si="166"/>
        <v>7.0429625867891312</v>
      </c>
      <c r="AT293" s="1">
        <f t="shared" si="166"/>
        <v>6.9587784964698089</v>
      </c>
      <c r="AU293" s="1">
        <f t="shared" si="164"/>
        <v>7.2852921093921843</v>
      </c>
    </row>
    <row r="294" spans="1:66" x14ac:dyDescent="0.2">
      <c r="A294" s="5" t="s">
        <v>152</v>
      </c>
      <c r="B294" s="6" t="s">
        <v>97</v>
      </c>
      <c r="C294" s="7">
        <v>37164.489000000001</v>
      </c>
      <c r="D294" s="9"/>
      <c r="E294" s="4">
        <f t="shared" si="148"/>
        <v>-6089.0162744880554</v>
      </c>
      <c r="F294" s="4">
        <f t="shared" si="149"/>
        <v>-6089</v>
      </c>
      <c r="G294" s="4">
        <f t="shared" si="167"/>
        <v>-4.506069999479223E-2</v>
      </c>
      <c r="H294" s="4">
        <f t="shared" si="168"/>
        <v>-4.506069999479223E-2</v>
      </c>
      <c r="I294" s="4"/>
      <c r="J294" s="4"/>
      <c r="K294" s="4"/>
      <c r="M294" s="4"/>
      <c r="N294" s="4"/>
      <c r="O294" s="4"/>
      <c r="P294" s="4"/>
      <c r="Q294" s="66">
        <f t="shared" si="150"/>
        <v>22145.989000000001</v>
      </c>
      <c r="S294" s="2">
        <f t="shared" si="169"/>
        <v>0.5</v>
      </c>
      <c r="Z294" s="1">
        <f t="shared" si="151"/>
        <v>-6089</v>
      </c>
      <c r="AA294" s="1">
        <f t="shared" si="152"/>
        <v>1.851418381947767E-2</v>
      </c>
      <c r="AB294" s="1">
        <f t="shared" si="153"/>
        <v>-7.357473485835056E-3</v>
      </c>
      <c r="AC294" s="1">
        <f t="shared" si="154"/>
        <v>-4.506069999479223E-2</v>
      </c>
      <c r="AD294" s="1">
        <f t="shared" si="155"/>
        <v>-6.35748838142699E-2</v>
      </c>
      <c r="AE294" s="1">
        <f t="shared" si="156"/>
        <v>2.0208829259989584E-3</v>
      </c>
      <c r="AF294" s="1">
        <f t="shared" si="157"/>
        <v>-4.506069999479223E-2</v>
      </c>
      <c r="AG294" s="2"/>
      <c r="AH294" s="1">
        <f t="shared" si="158"/>
        <v>-3.7703226508957174E-2</v>
      </c>
      <c r="AI294" s="1">
        <f t="shared" si="159"/>
        <v>0.66829315636289388</v>
      </c>
      <c r="AJ294" s="1">
        <f t="shared" si="160"/>
        <v>-0.95605409651620588</v>
      </c>
      <c r="AK294" s="1">
        <f t="shared" si="161"/>
        <v>-0.20032422581799456</v>
      </c>
      <c r="AL294" s="1">
        <f t="shared" si="162"/>
        <v>0.54329649093428878</v>
      </c>
      <c r="AM294" s="1">
        <f t="shared" si="163"/>
        <v>0.2785334402521355</v>
      </c>
      <c r="AN294" s="1">
        <f t="shared" si="166"/>
        <v>7.0771160911931394</v>
      </c>
      <c r="AO294" s="1">
        <f t="shared" si="166"/>
        <v>7.0772386975937884</v>
      </c>
      <c r="AP294" s="1">
        <f t="shared" si="166"/>
        <v>7.0767874196652345</v>
      </c>
      <c r="AQ294" s="1">
        <f t="shared" si="166"/>
        <v>7.078449464123465</v>
      </c>
      <c r="AR294" s="1">
        <f t="shared" si="166"/>
        <v>7.0723419979109723</v>
      </c>
      <c r="AS294" s="1">
        <f t="shared" si="166"/>
        <v>7.0949757315065165</v>
      </c>
      <c r="AT294" s="1">
        <f t="shared" si="166"/>
        <v>7.0135098638863322</v>
      </c>
      <c r="AU294" s="1">
        <f t="shared" si="164"/>
        <v>7.3534839801778142</v>
      </c>
    </row>
    <row r="295" spans="1:66" x14ac:dyDescent="0.2">
      <c r="A295" s="5" t="s">
        <v>153</v>
      </c>
      <c r="B295" s="6" t="s">
        <v>97</v>
      </c>
      <c r="C295" s="7">
        <v>37546.576000000001</v>
      </c>
      <c r="D295" s="9"/>
      <c r="E295" s="4">
        <f t="shared" si="148"/>
        <v>-5951.018633132544</v>
      </c>
      <c r="F295" s="4">
        <f t="shared" si="149"/>
        <v>-5951</v>
      </c>
      <c r="G295" s="4">
        <f t="shared" si="167"/>
        <v>-5.1591299998108298E-2</v>
      </c>
      <c r="H295" s="4">
        <f t="shared" si="168"/>
        <v>-5.1591299998108298E-2</v>
      </c>
      <c r="I295" s="4"/>
      <c r="J295" s="4"/>
      <c r="K295" s="4"/>
      <c r="M295" s="4"/>
      <c r="N295" s="4"/>
      <c r="O295" s="4"/>
      <c r="P295" s="4"/>
      <c r="Q295" s="66">
        <f t="shared" si="150"/>
        <v>22528.076000000001</v>
      </c>
      <c r="S295" s="2">
        <f t="shared" si="169"/>
        <v>0.5</v>
      </c>
      <c r="Z295" s="1">
        <f t="shared" si="151"/>
        <v>-5951</v>
      </c>
      <c r="AA295" s="1">
        <f t="shared" si="152"/>
        <v>2.0921488520316868E-2</v>
      </c>
      <c r="AB295" s="1">
        <f t="shared" si="153"/>
        <v>-1.5888228877553236E-2</v>
      </c>
      <c r="AC295" s="1">
        <f t="shared" si="154"/>
        <v>-5.1591299998108298E-2</v>
      </c>
      <c r="AD295" s="1">
        <f t="shared" si="155"/>
        <v>-7.2512788518425159E-2</v>
      </c>
      <c r="AE295" s="1">
        <f t="shared" si="156"/>
        <v>2.6290522493589256E-3</v>
      </c>
      <c r="AF295" s="1">
        <f t="shared" si="157"/>
        <v>-5.1591299998108298E-2</v>
      </c>
      <c r="AG295" s="2"/>
      <c r="AH295" s="1">
        <f t="shared" si="158"/>
        <v>-3.5703071120555062E-2</v>
      </c>
      <c r="AI295" s="1">
        <f t="shared" si="159"/>
        <v>0.68034968260728323</v>
      </c>
      <c r="AJ295" s="1">
        <f t="shared" si="160"/>
        <v>-0.93763120385761456</v>
      </c>
      <c r="AK295" s="1">
        <f t="shared" si="161"/>
        <v>-0.21904999464963668</v>
      </c>
      <c r="AL295" s="1">
        <f t="shared" si="162"/>
        <v>0.60077835674323765</v>
      </c>
      <c r="AM295" s="1">
        <f t="shared" si="163"/>
        <v>0.30976271940042954</v>
      </c>
      <c r="AN295" s="1">
        <f t="shared" si="166"/>
        <v>7.1557123791405166</v>
      </c>
      <c r="AO295" s="1">
        <f t="shared" si="166"/>
        <v>7.1557861137922245</v>
      </c>
      <c r="AP295" s="1">
        <f t="shared" si="166"/>
        <v>7.1554901636637771</v>
      </c>
      <c r="AQ295" s="1">
        <f t="shared" si="166"/>
        <v>7.1566786561466964</v>
      </c>
      <c r="AR295" s="1">
        <f t="shared" si="166"/>
        <v>7.1519159803610366</v>
      </c>
      <c r="AS295" s="1">
        <f t="shared" si="166"/>
        <v>7.1711680483189175</v>
      </c>
      <c r="AT295" s="1">
        <f t="shared" si="166"/>
        <v>7.0958446394684866</v>
      </c>
      <c r="AU295" s="1">
        <f t="shared" si="164"/>
        <v>7.4525416451085196</v>
      </c>
    </row>
    <row r="296" spans="1:66" x14ac:dyDescent="0.2">
      <c r="A296" s="5" t="s">
        <v>153</v>
      </c>
      <c r="B296" s="6" t="s">
        <v>97</v>
      </c>
      <c r="C296" s="7">
        <v>37546.582999999999</v>
      </c>
      <c r="D296" s="9"/>
      <c r="E296" s="4">
        <f t="shared" si="148"/>
        <v>-5951.0161049557437</v>
      </c>
      <c r="F296" s="4">
        <f t="shared" si="149"/>
        <v>-5951</v>
      </c>
      <c r="G296" s="4">
        <f t="shared" si="167"/>
        <v>-4.4591300000320189E-2</v>
      </c>
      <c r="H296" s="4">
        <f t="shared" si="168"/>
        <v>-4.4591300000320189E-2</v>
      </c>
      <c r="I296" s="4"/>
      <c r="J296" s="4"/>
      <c r="K296" s="4"/>
      <c r="M296" s="4"/>
      <c r="N296" s="4"/>
      <c r="O296" s="4"/>
      <c r="P296" s="4"/>
      <c r="Q296" s="66">
        <f t="shared" si="150"/>
        <v>22528.082999999999</v>
      </c>
      <c r="S296" s="2">
        <f t="shared" si="169"/>
        <v>0.5</v>
      </c>
      <c r="Z296" s="1">
        <f t="shared" si="151"/>
        <v>-5951</v>
      </c>
      <c r="AA296" s="1">
        <f t="shared" si="152"/>
        <v>2.0921488520316868E-2</v>
      </c>
      <c r="AB296" s="1">
        <f t="shared" si="153"/>
        <v>-8.8882288797651268E-3</v>
      </c>
      <c r="AC296" s="1">
        <f t="shared" si="154"/>
        <v>-4.4591300000320189E-2</v>
      </c>
      <c r="AD296" s="1">
        <f t="shared" si="155"/>
        <v>-6.551278852063705E-2</v>
      </c>
      <c r="AE296" s="1">
        <f t="shared" si="156"/>
        <v>2.1459627298748567E-3</v>
      </c>
      <c r="AF296" s="1">
        <f t="shared" si="157"/>
        <v>-4.4591300000320189E-2</v>
      </c>
      <c r="AG296" s="2"/>
      <c r="AH296" s="1">
        <f t="shared" si="158"/>
        <v>-3.5703071120555062E-2</v>
      </c>
      <c r="AI296" s="1">
        <f t="shared" si="159"/>
        <v>0.68034968260728323</v>
      </c>
      <c r="AJ296" s="1">
        <f t="shared" si="160"/>
        <v>-0.93763120385761456</v>
      </c>
      <c r="AK296" s="1">
        <f t="shared" si="161"/>
        <v>-0.21904999464963668</v>
      </c>
      <c r="AL296" s="1">
        <f t="shared" si="162"/>
        <v>0.60077835674323765</v>
      </c>
      <c r="AM296" s="1">
        <f t="shared" si="163"/>
        <v>0.30976271940042954</v>
      </c>
      <c r="AN296" s="1">
        <f t="shared" si="166"/>
        <v>7.1557123791405166</v>
      </c>
      <c r="AO296" s="1">
        <f t="shared" si="166"/>
        <v>7.1557861137922245</v>
      </c>
      <c r="AP296" s="1">
        <f t="shared" si="166"/>
        <v>7.1554901636637771</v>
      </c>
      <c r="AQ296" s="1">
        <f t="shared" si="166"/>
        <v>7.1566786561466964</v>
      </c>
      <c r="AR296" s="1">
        <f t="shared" si="166"/>
        <v>7.1519159803610366</v>
      </c>
      <c r="AS296" s="1">
        <f t="shared" si="166"/>
        <v>7.1711680483189175</v>
      </c>
      <c r="AT296" s="1">
        <f t="shared" si="166"/>
        <v>7.0958446394684866</v>
      </c>
      <c r="AU296" s="1">
        <f t="shared" si="164"/>
        <v>7.4525416451085196</v>
      </c>
    </row>
    <row r="297" spans="1:66" x14ac:dyDescent="0.2">
      <c r="A297" s="5" t="s">
        <v>154</v>
      </c>
      <c r="B297" s="6" t="s">
        <v>97</v>
      </c>
      <c r="C297" s="7">
        <v>37546.584000000003</v>
      </c>
      <c r="D297" s="9"/>
      <c r="E297" s="4">
        <f t="shared" si="148"/>
        <v>-5951.0157437876278</v>
      </c>
      <c r="F297" s="4">
        <f t="shared" si="149"/>
        <v>-5951</v>
      </c>
      <c r="G297" s="4">
        <f t="shared" si="167"/>
        <v>-4.3591299996478483E-2</v>
      </c>
      <c r="H297" s="4">
        <f t="shared" si="168"/>
        <v>-4.3591299996478483E-2</v>
      </c>
      <c r="I297" s="4"/>
      <c r="J297" s="4"/>
      <c r="K297" s="4"/>
      <c r="M297" s="4"/>
      <c r="N297" s="4"/>
      <c r="O297" s="4"/>
      <c r="P297" s="4"/>
      <c r="Q297" s="66">
        <f t="shared" si="150"/>
        <v>22528.084000000003</v>
      </c>
      <c r="S297" s="2">
        <f t="shared" si="169"/>
        <v>0.5</v>
      </c>
      <c r="Z297" s="1">
        <f t="shared" si="151"/>
        <v>-5951</v>
      </c>
      <c r="AA297" s="1">
        <f t="shared" si="152"/>
        <v>2.0921488520316868E-2</v>
      </c>
      <c r="AB297" s="1">
        <f t="shared" si="153"/>
        <v>-7.8882288759234212E-3</v>
      </c>
      <c r="AC297" s="1">
        <f t="shared" si="154"/>
        <v>-4.3591299996478483E-2</v>
      </c>
      <c r="AD297" s="1">
        <f t="shared" si="155"/>
        <v>-6.4512788516795344E-2</v>
      </c>
      <c r="AE297" s="1">
        <f t="shared" si="156"/>
        <v>2.0809499411063807E-3</v>
      </c>
      <c r="AF297" s="1">
        <f t="shared" si="157"/>
        <v>-4.3591299996478483E-2</v>
      </c>
      <c r="AG297" s="2"/>
      <c r="AH297" s="1">
        <f t="shared" si="158"/>
        <v>-3.5703071120555062E-2</v>
      </c>
      <c r="AI297" s="1">
        <f t="shared" si="159"/>
        <v>0.68034968260728323</v>
      </c>
      <c r="AJ297" s="1">
        <f t="shared" si="160"/>
        <v>-0.93763120385761456</v>
      </c>
      <c r="AK297" s="1">
        <f t="shared" si="161"/>
        <v>-0.21904999464963668</v>
      </c>
      <c r="AL297" s="1">
        <f t="shared" si="162"/>
        <v>0.60077835674323765</v>
      </c>
      <c r="AM297" s="1">
        <f t="shared" si="163"/>
        <v>0.30976271940042954</v>
      </c>
      <c r="AN297" s="1">
        <f t="shared" si="166"/>
        <v>7.1557123791405166</v>
      </c>
      <c r="AO297" s="1">
        <f t="shared" si="166"/>
        <v>7.1557861137922245</v>
      </c>
      <c r="AP297" s="1">
        <f t="shared" si="166"/>
        <v>7.1554901636637771</v>
      </c>
      <c r="AQ297" s="1">
        <f t="shared" si="166"/>
        <v>7.1566786561466964</v>
      </c>
      <c r="AR297" s="1">
        <f t="shared" si="166"/>
        <v>7.1519159803610366</v>
      </c>
      <c r="AS297" s="1">
        <f t="shared" si="166"/>
        <v>7.1711680483189175</v>
      </c>
      <c r="AT297" s="1">
        <f t="shared" si="166"/>
        <v>7.0958446394684866</v>
      </c>
      <c r="AU297" s="1">
        <f t="shared" si="164"/>
        <v>7.4525416451085196</v>
      </c>
    </row>
    <row r="298" spans="1:66" x14ac:dyDescent="0.2">
      <c r="A298" s="5" t="s">
        <v>155</v>
      </c>
      <c r="B298" s="6" t="s">
        <v>97</v>
      </c>
      <c r="C298" s="7">
        <v>37560.43</v>
      </c>
      <c r="D298" s="9"/>
      <c r="E298" s="4">
        <f t="shared" si="148"/>
        <v>-5946.0150100746041</v>
      </c>
      <c r="F298" s="4">
        <f t="shared" si="149"/>
        <v>-5946</v>
      </c>
      <c r="G298" s="4">
        <f t="shared" si="167"/>
        <v>-4.1559800003597047E-2</v>
      </c>
      <c r="H298" s="4">
        <f t="shared" si="168"/>
        <v>-4.1559800003597047E-2</v>
      </c>
      <c r="I298" s="4"/>
      <c r="J298" s="4"/>
      <c r="K298" s="4"/>
      <c r="M298" s="4"/>
      <c r="N298" s="4"/>
      <c r="O298" s="4"/>
      <c r="P298" s="4"/>
      <c r="Q298" s="66">
        <f t="shared" si="150"/>
        <v>22541.93</v>
      </c>
      <c r="S298" s="2">
        <f t="shared" si="169"/>
        <v>0.5</v>
      </c>
      <c r="Z298" s="1">
        <f t="shared" si="151"/>
        <v>-5946</v>
      </c>
      <c r="AA298" s="1">
        <f t="shared" si="152"/>
        <v>2.101136675438036E-2</v>
      </c>
      <c r="AB298" s="1">
        <f t="shared" si="153"/>
        <v>-5.9341407305081792E-3</v>
      </c>
      <c r="AC298" s="1">
        <f t="shared" si="154"/>
        <v>-4.1559800003597047E-2</v>
      </c>
      <c r="AD298" s="1">
        <f t="shared" si="155"/>
        <v>-6.2571166757977414E-2</v>
      </c>
      <c r="AE298" s="1">
        <f t="shared" si="156"/>
        <v>1.9575754547273088E-3</v>
      </c>
      <c r="AF298" s="1">
        <f t="shared" si="157"/>
        <v>-4.1559800003597047E-2</v>
      </c>
      <c r="AG298" s="2"/>
      <c r="AH298" s="1">
        <f t="shared" si="158"/>
        <v>-3.5625659273088868E-2</v>
      </c>
      <c r="AI298" s="1">
        <f t="shared" si="159"/>
        <v>0.68081527058435531</v>
      </c>
      <c r="AJ298" s="1">
        <f t="shared" si="160"/>
        <v>-0.93689134823887876</v>
      </c>
      <c r="AK298" s="1">
        <f t="shared" si="161"/>
        <v>-0.21972786367034139</v>
      </c>
      <c r="AL298" s="1">
        <f t="shared" si="162"/>
        <v>0.602900559554993</v>
      </c>
      <c r="AM298" s="1">
        <f t="shared" si="163"/>
        <v>0.31092601940959369</v>
      </c>
      <c r="AN298" s="1">
        <f t="shared" si="166"/>
        <v>7.1585869631032031</v>
      </c>
      <c r="AO298" s="1">
        <f t="shared" si="166"/>
        <v>7.1586591901592644</v>
      </c>
      <c r="AP298" s="1">
        <f t="shared" si="166"/>
        <v>7.1583682934164488</v>
      </c>
      <c r="AQ298" s="1">
        <f t="shared" si="166"/>
        <v>7.1595405083233974</v>
      </c>
      <c r="AR298" s="1">
        <f t="shared" si="166"/>
        <v>7.1548268794169685</v>
      </c>
      <c r="AS298" s="1">
        <f t="shared" si="166"/>
        <v>7.1739463296803159</v>
      </c>
      <c r="AT298" s="1">
        <f t="shared" si="166"/>
        <v>7.0988925488020875</v>
      </c>
      <c r="AU298" s="1">
        <f t="shared" si="164"/>
        <v>7.4561306909393412</v>
      </c>
    </row>
    <row r="299" spans="1:66" x14ac:dyDescent="0.2">
      <c r="A299" s="5" t="s">
        <v>156</v>
      </c>
      <c r="B299" s="6" t="s">
        <v>97</v>
      </c>
      <c r="C299" s="7">
        <v>37668.419000000002</v>
      </c>
      <c r="D299" s="9"/>
      <c r="E299" s="4">
        <f t="shared" si="148"/>
        <v>-5907.0128265605344</v>
      </c>
      <c r="F299" s="4">
        <f t="shared" si="149"/>
        <v>-5907</v>
      </c>
      <c r="G299" s="4">
        <f t="shared" si="167"/>
        <v>-3.5514099996362347E-2</v>
      </c>
      <c r="H299" s="4"/>
      <c r="I299" s="4">
        <f>G299</f>
        <v>-3.5514099996362347E-2</v>
      </c>
      <c r="J299" s="4"/>
      <c r="K299" s="4"/>
      <c r="L299" s="4"/>
      <c r="M299" s="4"/>
      <c r="N299" s="4"/>
      <c r="O299" s="4"/>
      <c r="P299" s="4"/>
      <c r="Q299" s="66">
        <f t="shared" si="150"/>
        <v>22649.919000000002</v>
      </c>
      <c r="S299" s="2">
        <f>S$16</f>
        <v>0.2</v>
      </c>
      <c r="Z299" s="1">
        <f t="shared" si="151"/>
        <v>-5907</v>
      </c>
      <c r="AA299" s="1">
        <f t="shared" si="152"/>
        <v>2.1718877433445458E-2</v>
      </c>
      <c r="AB299" s="1">
        <f t="shared" si="153"/>
        <v>-5.0419854708397271E-4</v>
      </c>
      <c r="AC299" s="1">
        <f t="shared" si="154"/>
        <v>-3.5514099996362347E-2</v>
      </c>
      <c r="AD299" s="1">
        <f t="shared" si="155"/>
        <v>-5.7232977429807805E-2</v>
      </c>
      <c r="AE299" s="1">
        <f t="shared" si="156"/>
        <v>6.5512274109617798E-4</v>
      </c>
      <c r="AF299" s="1">
        <f t="shared" si="157"/>
        <v>-3.5514099996362347E-2</v>
      </c>
      <c r="AG299" s="2"/>
      <c r="AH299" s="1">
        <f t="shared" si="158"/>
        <v>-3.5009901449278374E-2</v>
      </c>
      <c r="AI299" s="1">
        <f t="shared" si="159"/>
        <v>0.68451873959365483</v>
      </c>
      <c r="AJ299" s="1">
        <f t="shared" si="160"/>
        <v>-0.93093906732322107</v>
      </c>
      <c r="AK299" s="1">
        <f t="shared" si="161"/>
        <v>-0.22501288829241378</v>
      </c>
      <c r="AL299" s="1">
        <f t="shared" si="162"/>
        <v>0.61955468172892192</v>
      </c>
      <c r="AM299" s="1">
        <f t="shared" si="163"/>
        <v>0.32008201645808065</v>
      </c>
      <c r="AN299" s="1">
        <f t="shared" si="166"/>
        <v>7.1810768539147096</v>
      </c>
      <c r="AO299" s="1">
        <f t="shared" si="166"/>
        <v>7.1811379709179173</v>
      </c>
      <c r="AP299" s="1">
        <f t="shared" si="166"/>
        <v>7.1808849356735855</v>
      </c>
      <c r="AQ299" s="1">
        <f t="shared" si="166"/>
        <v>7.1819330693892507</v>
      </c>
      <c r="AR299" s="1">
        <f t="shared" si="166"/>
        <v>7.1776003688254564</v>
      </c>
      <c r="AS299" s="1">
        <f t="shared" si="166"/>
        <v>7.195666467753961</v>
      </c>
      <c r="AT299" s="1">
        <f t="shared" si="166"/>
        <v>7.1228247018126574</v>
      </c>
      <c r="AU299" s="1">
        <f t="shared" si="164"/>
        <v>7.4841252484197582</v>
      </c>
    </row>
    <row r="300" spans="1:66" s="4" customFormat="1" x14ac:dyDescent="0.2">
      <c r="A300" s="14" t="s">
        <v>157</v>
      </c>
      <c r="B300" s="15"/>
      <c r="C300" s="16">
        <v>38266.4853</v>
      </c>
      <c r="D300" s="16"/>
      <c r="E300" s="4">
        <f t="shared" si="148"/>
        <v>-5691.0103486583348</v>
      </c>
      <c r="F300" s="4">
        <f t="shared" si="149"/>
        <v>-5691</v>
      </c>
      <c r="G300" s="4">
        <f t="shared" si="167"/>
        <v>-2.8653300003497861E-2</v>
      </c>
      <c r="J300" s="4">
        <f>G300</f>
        <v>-2.8653300003497861E-2</v>
      </c>
      <c r="Q300" s="66">
        <f t="shared" si="150"/>
        <v>23247.9853</v>
      </c>
      <c r="S300" s="2">
        <f>S$17</f>
        <v>1</v>
      </c>
      <c r="Z300" s="1">
        <f t="shared" si="151"/>
        <v>-5691</v>
      </c>
      <c r="AA300" s="1">
        <f t="shared" si="152"/>
        <v>2.5848492888075978E-2</v>
      </c>
      <c r="AB300" s="1">
        <f t="shared" si="153"/>
        <v>2.559099935367997E-3</v>
      </c>
      <c r="AC300" s="1">
        <f t="shared" si="154"/>
        <v>-2.8653300003497861E-2</v>
      </c>
      <c r="AD300" s="1">
        <f t="shared" si="155"/>
        <v>-5.4501792891573836E-2</v>
      </c>
      <c r="AE300" s="1">
        <f t="shared" si="156"/>
        <v>2.9704454283960083E-3</v>
      </c>
      <c r="AF300" s="1">
        <f t="shared" si="157"/>
        <v>-2.8653300003497861E-2</v>
      </c>
      <c r="AG300" s="2"/>
      <c r="AH300" s="1">
        <f t="shared" si="158"/>
        <v>-3.1212399938865858E-2</v>
      </c>
      <c r="AI300" s="1">
        <f t="shared" si="159"/>
        <v>0.70748486024184554</v>
      </c>
      <c r="AJ300" s="1">
        <f t="shared" si="160"/>
        <v>-0.89174683949597078</v>
      </c>
      <c r="AK300" s="1">
        <f t="shared" si="161"/>
        <v>-0.25415373020582999</v>
      </c>
      <c r="AL300" s="1">
        <f t="shared" si="162"/>
        <v>0.71533998020979006</v>
      </c>
      <c r="AM300" s="1">
        <f t="shared" si="163"/>
        <v>0.37374505416448311</v>
      </c>
      <c r="AN300" s="1">
        <f t="shared" si="166"/>
        <v>7.3080003153128921</v>
      </c>
      <c r="AO300" s="1">
        <f t="shared" si="166"/>
        <v>7.3080196993133253</v>
      </c>
      <c r="AP300" s="1">
        <f t="shared" si="166"/>
        <v>7.3079233686667582</v>
      </c>
      <c r="AQ300" s="1">
        <f t="shared" si="166"/>
        <v>7.3084022437961806</v>
      </c>
      <c r="AR300" s="1">
        <f t="shared" si="166"/>
        <v>7.3060253906862274</v>
      </c>
      <c r="AS300" s="1">
        <f t="shared" si="166"/>
        <v>7.317915810252126</v>
      </c>
      <c r="AT300" s="1">
        <f t="shared" si="166"/>
        <v>7.2605741909342596</v>
      </c>
      <c r="AU300" s="1">
        <f t="shared" si="164"/>
        <v>7.6391720283112967</v>
      </c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x14ac:dyDescent="0.2">
      <c r="A301" s="5" t="s">
        <v>158</v>
      </c>
      <c r="B301" s="6" t="s">
        <v>97</v>
      </c>
      <c r="C301" s="7">
        <v>38399.392999999996</v>
      </c>
      <c r="D301" s="9"/>
      <c r="E301" s="4">
        <f t="shared" si="148"/>
        <v>-5643.0083252500917</v>
      </c>
      <c r="F301" s="4">
        <f t="shared" si="149"/>
        <v>-5643</v>
      </c>
      <c r="G301" s="4">
        <f t="shared" si="167"/>
        <v>-2.3050900002999697E-2</v>
      </c>
      <c r="H301" s="4"/>
      <c r="I301" s="4">
        <f t="shared" ref="I301:I306" si="170">G301</f>
        <v>-2.3050900002999697E-2</v>
      </c>
      <c r="J301" s="4"/>
      <c r="K301" s="4"/>
      <c r="M301" s="4"/>
      <c r="N301" s="4"/>
      <c r="O301" s="4"/>
      <c r="P301" s="4"/>
      <c r="Q301" s="66">
        <f t="shared" si="150"/>
        <v>23380.892999999996</v>
      </c>
      <c r="S301" s="2">
        <f t="shared" ref="S301:S306" si="171">S$16</f>
        <v>0.2</v>
      </c>
      <c r="Z301" s="1">
        <f t="shared" si="151"/>
        <v>-5643</v>
      </c>
      <c r="AA301" s="1">
        <f t="shared" si="152"/>
        <v>2.6815712471727086E-2</v>
      </c>
      <c r="AB301" s="1">
        <f t="shared" si="153"/>
        <v>7.2275791294203542E-3</v>
      </c>
      <c r="AC301" s="1">
        <f t="shared" si="154"/>
        <v>-2.3050900002999697E-2</v>
      </c>
      <c r="AD301" s="1">
        <f t="shared" si="155"/>
        <v>-4.9866612474726783E-2</v>
      </c>
      <c r="AE301" s="1">
        <f t="shared" si="156"/>
        <v>4.9733580794091535E-4</v>
      </c>
      <c r="AF301" s="1">
        <f t="shared" si="157"/>
        <v>-2.3050900002999697E-2</v>
      </c>
      <c r="AG301" s="2"/>
      <c r="AH301" s="1">
        <f t="shared" si="158"/>
        <v>-3.0278479132420051E-2</v>
      </c>
      <c r="AI301" s="1">
        <f t="shared" si="159"/>
        <v>0.71319626068246578</v>
      </c>
      <c r="AJ301" s="1">
        <f t="shared" si="160"/>
        <v>-0.88148606014997199</v>
      </c>
      <c r="AK301" s="1">
        <f t="shared" si="161"/>
        <v>-0.26058173512115229</v>
      </c>
      <c r="AL301" s="1">
        <f t="shared" si="162"/>
        <v>0.73753066436898418</v>
      </c>
      <c r="AM301" s="1">
        <f t="shared" si="163"/>
        <v>0.3864434322523993</v>
      </c>
      <c r="AN301" s="1">
        <f t="shared" ref="AN301:AT310" si="172">$AU301+$AB$7*SIN(AO301)</f>
        <v>7.3367996508671505</v>
      </c>
      <c r="AO301" s="1">
        <f t="shared" si="172"/>
        <v>7.3368137434175207</v>
      </c>
      <c r="AP301" s="1">
        <f t="shared" si="172"/>
        <v>7.3367401923236688</v>
      </c>
      <c r="AQ301" s="1">
        <f t="shared" si="172"/>
        <v>7.3371241710807285</v>
      </c>
      <c r="AR301" s="1">
        <f t="shared" si="172"/>
        <v>7.3351224288757724</v>
      </c>
      <c r="AS301" s="1">
        <f t="shared" si="172"/>
        <v>7.3456365167704876</v>
      </c>
      <c r="AT301" s="1">
        <f t="shared" si="172"/>
        <v>7.2924082956778271</v>
      </c>
      <c r="AU301" s="1">
        <f t="shared" si="164"/>
        <v>7.6736268682871938</v>
      </c>
    </row>
    <row r="302" spans="1:66" x14ac:dyDescent="0.2">
      <c r="A302" s="5" t="s">
        <v>158</v>
      </c>
      <c r="B302" s="6" t="s">
        <v>97</v>
      </c>
      <c r="C302" s="7">
        <v>38399.394</v>
      </c>
      <c r="D302" s="9"/>
      <c r="E302" s="4">
        <f t="shared" si="148"/>
        <v>-5643.0079640819758</v>
      </c>
      <c r="F302" s="4">
        <f t="shared" si="149"/>
        <v>-5643</v>
      </c>
      <c r="G302" s="4">
        <f t="shared" si="167"/>
        <v>-2.2050899999157991E-2</v>
      </c>
      <c r="H302" s="4"/>
      <c r="I302" s="4">
        <f t="shared" si="170"/>
        <v>-2.2050899999157991E-2</v>
      </c>
      <c r="J302" s="4"/>
      <c r="K302" s="4"/>
      <c r="M302" s="4"/>
      <c r="N302" s="4"/>
      <c r="O302" s="4"/>
      <c r="P302" s="4"/>
      <c r="Q302" s="66">
        <f t="shared" si="150"/>
        <v>23380.894</v>
      </c>
      <c r="S302" s="2">
        <f t="shared" si="171"/>
        <v>0.2</v>
      </c>
      <c r="Z302" s="1">
        <f t="shared" si="151"/>
        <v>-5643</v>
      </c>
      <c r="AA302" s="1">
        <f t="shared" si="152"/>
        <v>2.6815712471727086E-2</v>
      </c>
      <c r="AB302" s="1">
        <f t="shared" si="153"/>
        <v>8.2275791332620599E-3</v>
      </c>
      <c r="AC302" s="1">
        <f t="shared" si="154"/>
        <v>-2.2050899999157991E-2</v>
      </c>
      <c r="AD302" s="1">
        <f t="shared" si="155"/>
        <v>-4.8866612470885078E-2</v>
      </c>
      <c r="AE302" s="1">
        <f t="shared" si="156"/>
        <v>4.7758916287593225E-4</v>
      </c>
      <c r="AF302" s="1">
        <f t="shared" si="157"/>
        <v>-2.2050899999157991E-2</v>
      </c>
      <c r="AG302" s="2"/>
      <c r="AH302" s="1">
        <f t="shared" si="158"/>
        <v>-3.0278479132420051E-2</v>
      </c>
      <c r="AI302" s="1">
        <f t="shared" si="159"/>
        <v>0.71319626068246578</v>
      </c>
      <c r="AJ302" s="1">
        <f t="shared" si="160"/>
        <v>-0.88148606014997199</v>
      </c>
      <c r="AK302" s="1">
        <f t="shared" si="161"/>
        <v>-0.26058173512115229</v>
      </c>
      <c r="AL302" s="1">
        <f t="shared" si="162"/>
        <v>0.73753066436898418</v>
      </c>
      <c r="AM302" s="1">
        <f t="shared" si="163"/>
        <v>0.3864434322523993</v>
      </c>
      <c r="AN302" s="1">
        <f t="shared" si="172"/>
        <v>7.3367996508671505</v>
      </c>
      <c r="AO302" s="1">
        <f t="shared" si="172"/>
        <v>7.3368137434175207</v>
      </c>
      <c r="AP302" s="1">
        <f t="shared" si="172"/>
        <v>7.3367401923236688</v>
      </c>
      <c r="AQ302" s="1">
        <f t="shared" si="172"/>
        <v>7.3371241710807285</v>
      </c>
      <c r="AR302" s="1">
        <f t="shared" si="172"/>
        <v>7.3351224288757724</v>
      </c>
      <c r="AS302" s="1">
        <f t="shared" si="172"/>
        <v>7.3456365167704876</v>
      </c>
      <c r="AT302" s="1">
        <f t="shared" si="172"/>
        <v>7.2924082956778271</v>
      </c>
      <c r="AU302" s="1">
        <f t="shared" si="164"/>
        <v>7.6736268682871938</v>
      </c>
    </row>
    <row r="303" spans="1:66" x14ac:dyDescent="0.2">
      <c r="A303" s="5" t="s">
        <v>158</v>
      </c>
      <c r="B303" s="6" t="s">
        <v>97</v>
      </c>
      <c r="C303" s="7">
        <v>38399.394999999997</v>
      </c>
      <c r="D303" s="9"/>
      <c r="E303" s="4">
        <f t="shared" si="148"/>
        <v>-5643.0076029138627</v>
      </c>
      <c r="F303" s="4">
        <f t="shared" si="149"/>
        <v>-5643</v>
      </c>
      <c r="G303" s="4">
        <f t="shared" si="167"/>
        <v>-2.1050900002592243E-2</v>
      </c>
      <c r="H303" s="4"/>
      <c r="I303" s="4">
        <f t="shared" si="170"/>
        <v>-2.1050900002592243E-2</v>
      </c>
      <c r="J303" s="4"/>
      <c r="K303" s="4"/>
      <c r="M303" s="4"/>
      <c r="N303" s="4"/>
      <c r="O303" s="4"/>
      <c r="P303" s="4"/>
      <c r="Q303" s="66">
        <f t="shared" si="150"/>
        <v>23380.894999999997</v>
      </c>
      <c r="S303" s="2">
        <f t="shared" si="171"/>
        <v>0.2</v>
      </c>
      <c r="Z303" s="1">
        <f t="shared" si="151"/>
        <v>-5643</v>
      </c>
      <c r="AA303" s="1">
        <f t="shared" si="152"/>
        <v>2.6815712471727086E-2</v>
      </c>
      <c r="AB303" s="1">
        <f t="shared" si="153"/>
        <v>9.2275791298278079E-3</v>
      </c>
      <c r="AC303" s="1">
        <f t="shared" si="154"/>
        <v>-2.1050900002592243E-2</v>
      </c>
      <c r="AD303" s="1">
        <f t="shared" si="155"/>
        <v>-4.786661247431933E-2</v>
      </c>
      <c r="AE303" s="1">
        <f t="shared" si="156"/>
        <v>4.582425179533326E-4</v>
      </c>
      <c r="AF303" s="1">
        <f t="shared" si="157"/>
        <v>-2.1050900002592243E-2</v>
      </c>
      <c r="AG303" s="2"/>
      <c r="AH303" s="1">
        <f t="shared" si="158"/>
        <v>-3.0278479132420051E-2</v>
      </c>
      <c r="AI303" s="1">
        <f t="shared" si="159"/>
        <v>0.71319626068246578</v>
      </c>
      <c r="AJ303" s="1">
        <f t="shared" si="160"/>
        <v>-0.88148606014997199</v>
      </c>
      <c r="AK303" s="1">
        <f t="shared" si="161"/>
        <v>-0.26058173512115229</v>
      </c>
      <c r="AL303" s="1">
        <f t="shared" si="162"/>
        <v>0.73753066436898418</v>
      </c>
      <c r="AM303" s="1">
        <f t="shared" si="163"/>
        <v>0.3864434322523993</v>
      </c>
      <c r="AN303" s="1">
        <f t="shared" si="172"/>
        <v>7.3367996508671505</v>
      </c>
      <c r="AO303" s="1">
        <f t="shared" si="172"/>
        <v>7.3368137434175207</v>
      </c>
      <c r="AP303" s="1">
        <f t="shared" si="172"/>
        <v>7.3367401923236688</v>
      </c>
      <c r="AQ303" s="1">
        <f t="shared" si="172"/>
        <v>7.3371241710807285</v>
      </c>
      <c r="AR303" s="1">
        <f t="shared" si="172"/>
        <v>7.3351224288757724</v>
      </c>
      <c r="AS303" s="1">
        <f t="shared" si="172"/>
        <v>7.3456365167704876</v>
      </c>
      <c r="AT303" s="1">
        <f t="shared" si="172"/>
        <v>7.2924082956778271</v>
      </c>
      <c r="AU303" s="1">
        <f t="shared" si="164"/>
        <v>7.6736268682871938</v>
      </c>
    </row>
    <row r="304" spans="1:66" x14ac:dyDescent="0.2">
      <c r="A304" s="5" t="s">
        <v>158</v>
      </c>
      <c r="B304" s="6" t="s">
        <v>97</v>
      </c>
      <c r="C304" s="7">
        <v>38399.394999999997</v>
      </c>
      <c r="D304" s="9"/>
      <c r="E304" s="4">
        <f t="shared" si="148"/>
        <v>-5643.0076029138627</v>
      </c>
      <c r="F304" s="4">
        <f t="shared" si="149"/>
        <v>-5643</v>
      </c>
      <c r="G304" s="4">
        <f t="shared" si="167"/>
        <v>-2.1050900002592243E-2</v>
      </c>
      <c r="H304" s="4"/>
      <c r="I304" s="4">
        <f t="shared" si="170"/>
        <v>-2.1050900002592243E-2</v>
      </c>
      <c r="J304" s="4"/>
      <c r="K304" s="4"/>
      <c r="M304" s="4"/>
      <c r="N304" s="4"/>
      <c r="O304" s="4"/>
      <c r="P304" s="4"/>
      <c r="Q304" s="66">
        <f t="shared" si="150"/>
        <v>23380.894999999997</v>
      </c>
      <c r="S304" s="2">
        <f t="shared" si="171"/>
        <v>0.2</v>
      </c>
      <c r="Z304" s="1">
        <f t="shared" si="151"/>
        <v>-5643</v>
      </c>
      <c r="AA304" s="1">
        <f t="shared" si="152"/>
        <v>2.6815712471727086E-2</v>
      </c>
      <c r="AB304" s="1">
        <f t="shared" si="153"/>
        <v>9.2275791298278079E-3</v>
      </c>
      <c r="AC304" s="1">
        <f t="shared" si="154"/>
        <v>-2.1050900002592243E-2</v>
      </c>
      <c r="AD304" s="1">
        <f t="shared" si="155"/>
        <v>-4.786661247431933E-2</v>
      </c>
      <c r="AE304" s="1">
        <f t="shared" si="156"/>
        <v>4.582425179533326E-4</v>
      </c>
      <c r="AF304" s="1">
        <f t="shared" si="157"/>
        <v>-2.1050900002592243E-2</v>
      </c>
      <c r="AG304" s="2"/>
      <c r="AH304" s="1">
        <f t="shared" si="158"/>
        <v>-3.0278479132420051E-2</v>
      </c>
      <c r="AI304" s="1">
        <f t="shared" si="159"/>
        <v>0.71319626068246578</v>
      </c>
      <c r="AJ304" s="1">
        <f t="shared" si="160"/>
        <v>-0.88148606014997199</v>
      </c>
      <c r="AK304" s="1">
        <f t="shared" si="161"/>
        <v>-0.26058173512115229</v>
      </c>
      <c r="AL304" s="1">
        <f t="shared" si="162"/>
        <v>0.73753066436898418</v>
      </c>
      <c r="AM304" s="1">
        <f t="shared" si="163"/>
        <v>0.3864434322523993</v>
      </c>
      <c r="AN304" s="1">
        <f t="shared" si="172"/>
        <v>7.3367996508671505</v>
      </c>
      <c r="AO304" s="1">
        <f t="shared" si="172"/>
        <v>7.3368137434175207</v>
      </c>
      <c r="AP304" s="1">
        <f t="shared" si="172"/>
        <v>7.3367401923236688</v>
      </c>
      <c r="AQ304" s="1">
        <f t="shared" si="172"/>
        <v>7.3371241710807285</v>
      </c>
      <c r="AR304" s="1">
        <f t="shared" si="172"/>
        <v>7.3351224288757724</v>
      </c>
      <c r="AS304" s="1">
        <f t="shared" si="172"/>
        <v>7.3456365167704876</v>
      </c>
      <c r="AT304" s="1">
        <f t="shared" si="172"/>
        <v>7.2924082956778271</v>
      </c>
      <c r="AU304" s="1">
        <f t="shared" si="164"/>
        <v>7.6736268682871938</v>
      </c>
    </row>
    <row r="305" spans="1:66" x14ac:dyDescent="0.2">
      <c r="A305" s="5" t="s">
        <v>158</v>
      </c>
      <c r="B305" s="6" t="s">
        <v>97</v>
      </c>
      <c r="C305" s="7">
        <v>38399.394999999997</v>
      </c>
      <c r="D305" s="9"/>
      <c r="E305" s="4">
        <f t="shared" si="148"/>
        <v>-5643.0076029138627</v>
      </c>
      <c r="F305" s="4">
        <f t="shared" si="149"/>
        <v>-5643</v>
      </c>
      <c r="G305" s="4">
        <f t="shared" si="167"/>
        <v>-2.1050900002592243E-2</v>
      </c>
      <c r="H305" s="4"/>
      <c r="I305" s="4">
        <f t="shared" si="170"/>
        <v>-2.1050900002592243E-2</v>
      </c>
      <c r="J305" s="4"/>
      <c r="K305" s="4"/>
      <c r="M305" s="4"/>
      <c r="N305" s="4"/>
      <c r="O305" s="4"/>
      <c r="P305" s="4"/>
      <c r="Q305" s="66">
        <f t="shared" si="150"/>
        <v>23380.894999999997</v>
      </c>
      <c r="S305" s="2">
        <f t="shared" si="171"/>
        <v>0.2</v>
      </c>
      <c r="Z305" s="1">
        <f t="shared" si="151"/>
        <v>-5643</v>
      </c>
      <c r="AA305" s="1">
        <f t="shared" si="152"/>
        <v>2.6815712471727086E-2</v>
      </c>
      <c r="AB305" s="1">
        <f t="shared" si="153"/>
        <v>9.2275791298278079E-3</v>
      </c>
      <c r="AC305" s="1">
        <f t="shared" si="154"/>
        <v>-2.1050900002592243E-2</v>
      </c>
      <c r="AD305" s="1">
        <f t="shared" si="155"/>
        <v>-4.786661247431933E-2</v>
      </c>
      <c r="AE305" s="1">
        <f t="shared" si="156"/>
        <v>4.582425179533326E-4</v>
      </c>
      <c r="AF305" s="1">
        <f t="shared" si="157"/>
        <v>-2.1050900002592243E-2</v>
      </c>
      <c r="AG305" s="2"/>
      <c r="AH305" s="1">
        <f t="shared" si="158"/>
        <v>-3.0278479132420051E-2</v>
      </c>
      <c r="AI305" s="1">
        <f t="shared" si="159"/>
        <v>0.71319626068246578</v>
      </c>
      <c r="AJ305" s="1">
        <f t="shared" si="160"/>
        <v>-0.88148606014997199</v>
      </c>
      <c r="AK305" s="1">
        <f t="shared" si="161"/>
        <v>-0.26058173512115229</v>
      </c>
      <c r="AL305" s="1">
        <f t="shared" si="162"/>
        <v>0.73753066436898418</v>
      </c>
      <c r="AM305" s="1">
        <f t="shared" si="163"/>
        <v>0.3864434322523993</v>
      </c>
      <c r="AN305" s="1">
        <f t="shared" si="172"/>
        <v>7.3367996508671505</v>
      </c>
      <c r="AO305" s="1">
        <f t="shared" si="172"/>
        <v>7.3368137434175207</v>
      </c>
      <c r="AP305" s="1">
        <f t="shared" si="172"/>
        <v>7.3367401923236688</v>
      </c>
      <c r="AQ305" s="1">
        <f t="shared" si="172"/>
        <v>7.3371241710807285</v>
      </c>
      <c r="AR305" s="1">
        <f t="shared" si="172"/>
        <v>7.3351224288757724</v>
      </c>
      <c r="AS305" s="1">
        <f t="shared" si="172"/>
        <v>7.3456365167704876</v>
      </c>
      <c r="AT305" s="1">
        <f t="shared" si="172"/>
        <v>7.2924082956778271</v>
      </c>
      <c r="AU305" s="1">
        <f t="shared" si="164"/>
        <v>7.6736268682871938</v>
      </c>
    </row>
    <row r="306" spans="1:66" x14ac:dyDescent="0.2">
      <c r="A306" s="5" t="s">
        <v>158</v>
      </c>
      <c r="B306" s="6" t="s">
        <v>97</v>
      </c>
      <c r="C306" s="7">
        <v>38399.396000000001</v>
      </c>
      <c r="D306" s="9"/>
      <c r="E306" s="4">
        <f t="shared" si="148"/>
        <v>-5643.0072417457468</v>
      </c>
      <c r="F306" s="4">
        <f t="shared" si="149"/>
        <v>-5643</v>
      </c>
      <c r="G306" s="4">
        <f t="shared" si="167"/>
        <v>-2.0050899998750538E-2</v>
      </c>
      <c r="H306" s="4"/>
      <c r="I306" s="4">
        <f t="shared" si="170"/>
        <v>-2.0050899998750538E-2</v>
      </c>
      <c r="J306" s="4"/>
      <c r="K306" s="4"/>
      <c r="M306" s="4"/>
      <c r="N306" s="4"/>
      <c r="O306" s="4"/>
      <c r="P306" s="4"/>
      <c r="Q306" s="66">
        <f t="shared" si="150"/>
        <v>23380.896000000001</v>
      </c>
      <c r="S306" s="2">
        <f t="shared" si="171"/>
        <v>0.2</v>
      </c>
      <c r="Z306" s="1">
        <f t="shared" si="151"/>
        <v>-5643</v>
      </c>
      <c r="AA306" s="1">
        <f t="shared" si="152"/>
        <v>2.6815712471727086E-2</v>
      </c>
      <c r="AB306" s="1">
        <f t="shared" si="153"/>
        <v>1.0227579133669513E-2</v>
      </c>
      <c r="AC306" s="1">
        <f t="shared" si="154"/>
        <v>-2.0050899998750538E-2</v>
      </c>
      <c r="AD306" s="1">
        <f t="shared" si="155"/>
        <v>-4.6866612470477624E-2</v>
      </c>
      <c r="AE306" s="1">
        <f t="shared" si="156"/>
        <v>4.3929587289158576E-4</v>
      </c>
      <c r="AF306" s="1">
        <f t="shared" si="157"/>
        <v>-2.0050899998750538E-2</v>
      </c>
      <c r="AG306" s="2"/>
      <c r="AH306" s="1">
        <f t="shared" si="158"/>
        <v>-3.0278479132420051E-2</v>
      </c>
      <c r="AI306" s="1">
        <f t="shared" si="159"/>
        <v>0.71319626068246578</v>
      </c>
      <c r="AJ306" s="1">
        <f t="shared" si="160"/>
        <v>-0.88148606014997199</v>
      </c>
      <c r="AK306" s="1">
        <f t="shared" si="161"/>
        <v>-0.26058173512115229</v>
      </c>
      <c r="AL306" s="1">
        <f t="shared" si="162"/>
        <v>0.73753066436898418</v>
      </c>
      <c r="AM306" s="1">
        <f t="shared" si="163"/>
        <v>0.3864434322523993</v>
      </c>
      <c r="AN306" s="1">
        <f t="shared" si="172"/>
        <v>7.3367996508671505</v>
      </c>
      <c r="AO306" s="1">
        <f t="shared" si="172"/>
        <v>7.3368137434175207</v>
      </c>
      <c r="AP306" s="1">
        <f t="shared" si="172"/>
        <v>7.3367401923236688</v>
      </c>
      <c r="AQ306" s="1">
        <f t="shared" si="172"/>
        <v>7.3371241710807285</v>
      </c>
      <c r="AR306" s="1">
        <f t="shared" si="172"/>
        <v>7.3351224288757724</v>
      </c>
      <c r="AS306" s="1">
        <f t="shared" si="172"/>
        <v>7.3456365167704876</v>
      </c>
      <c r="AT306" s="1">
        <f t="shared" si="172"/>
        <v>7.2924082956778271</v>
      </c>
      <c r="AU306" s="1">
        <f t="shared" si="164"/>
        <v>7.6736268682871938</v>
      </c>
    </row>
    <row r="307" spans="1:66" x14ac:dyDescent="0.2">
      <c r="A307" s="5" t="s">
        <v>159</v>
      </c>
      <c r="B307" s="6" t="s">
        <v>97</v>
      </c>
      <c r="C307" s="7">
        <v>38673.508000000002</v>
      </c>
      <c r="D307" s="9"/>
      <c r="E307" s="4">
        <f t="shared" si="148"/>
        <v>-5544.0067275507017</v>
      </c>
      <c r="F307" s="4">
        <f t="shared" si="149"/>
        <v>-5544</v>
      </c>
      <c r="G307" s="4">
        <f t="shared" si="167"/>
        <v>-1.8627199999173172E-2</v>
      </c>
      <c r="H307" s="4">
        <f>+G307</f>
        <v>-1.8627199999173172E-2</v>
      </c>
      <c r="I307" s="4"/>
      <c r="J307" s="4"/>
      <c r="K307" s="4"/>
      <c r="M307" s="4"/>
      <c r="N307" s="4"/>
      <c r="O307" s="4"/>
      <c r="P307" s="4"/>
      <c r="Q307" s="66">
        <f t="shared" si="150"/>
        <v>23655.008000000002</v>
      </c>
      <c r="S307" s="2">
        <f>S$15</f>
        <v>0.5</v>
      </c>
      <c r="Z307" s="1">
        <f t="shared" si="151"/>
        <v>-5544</v>
      </c>
      <c r="AA307" s="1">
        <f t="shared" si="152"/>
        <v>2.8868702262901589E-2</v>
      </c>
      <c r="AB307" s="1">
        <f t="shared" si="153"/>
        <v>9.6204513883243435E-3</v>
      </c>
      <c r="AC307" s="1">
        <f t="shared" si="154"/>
        <v>-1.8627199999173172E-2</v>
      </c>
      <c r="AD307" s="1">
        <f t="shared" si="155"/>
        <v>-4.7495902262074757E-2</v>
      </c>
      <c r="AE307" s="1">
        <f t="shared" si="156"/>
        <v>1.127930365844279E-3</v>
      </c>
      <c r="AF307" s="1">
        <f t="shared" si="157"/>
        <v>-1.8627199999173172E-2</v>
      </c>
      <c r="AG307" s="2"/>
      <c r="AH307" s="1">
        <f t="shared" si="158"/>
        <v>-2.8247651387497515E-2</v>
      </c>
      <c r="AI307" s="1">
        <f t="shared" si="159"/>
        <v>0.72574034484103456</v>
      </c>
      <c r="AJ307" s="1">
        <f t="shared" si="160"/>
        <v>-0.85835592081754708</v>
      </c>
      <c r="AK307" s="1">
        <f t="shared" si="161"/>
        <v>-0.27375329608491622</v>
      </c>
      <c r="AL307" s="1">
        <f t="shared" si="162"/>
        <v>0.78447417258884244</v>
      </c>
      <c r="AM307" s="1">
        <f t="shared" si="163"/>
        <v>0.41367240460894716</v>
      </c>
      <c r="AN307" s="1">
        <f t="shared" si="172"/>
        <v>7.396955071609808</v>
      </c>
      <c r="AO307" s="1">
        <f t="shared" si="172"/>
        <v>7.3969616887087355</v>
      </c>
      <c r="AP307" s="1">
        <f t="shared" si="172"/>
        <v>7.396922992860933</v>
      </c>
      <c r="AQ307" s="1">
        <f t="shared" si="172"/>
        <v>7.3971493238226778</v>
      </c>
      <c r="AR307" s="1">
        <f t="shared" si="172"/>
        <v>7.3958269937744729</v>
      </c>
      <c r="AS307" s="1">
        <f t="shared" si="172"/>
        <v>7.4036036917224255</v>
      </c>
      <c r="AT307" s="1">
        <f t="shared" si="172"/>
        <v>7.3594981356802336</v>
      </c>
      <c r="AU307" s="1">
        <f t="shared" si="164"/>
        <v>7.7446899757374821</v>
      </c>
    </row>
    <row r="308" spans="1:66" s="4" customFormat="1" x14ac:dyDescent="0.2">
      <c r="A308" s="17" t="s">
        <v>160</v>
      </c>
      <c r="B308" s="17"/>
      <c r="C308" s="8">
        <v>38759.341999999997</v>
      </c>
      <c r="D308" s="8"/>
      <c r="E308" s="4">
        <f t="shared" si="148"/>
        <v>-5513.0062236128333</v>
      </c>
      <c r="F308" s="4">
        <f t="shared" si="149"/>
        <v>-5513</v>
      </c>
      <c r="G308" s="4">
        <f t="shared" si="167"/>
        <v>-1.7231900004844647E-2</v>
      </c>
      <c r="I308" s="4">
        <f>G308</f>
        <v>-1.7231900004844647E-2</v>
      </c>
      <c r="Q308" s="66">
        <f t="shared" si="150"/>
        <v>23740.841999999997</v>
      </c>
      <c r="S308" s="2">
        <f>S$16</f>
        <v>0.2</v>
      </c>
      <c r="Z308" s="1">
        <f t="shared" si="151"/>
        <v>-5513</v>
      </c>
      <c r="AA308" s="1">
        <f t="shared" si="152"/>
        <v>2.9527792583010613E-2</v>
      </c>
      <c r="AB308" s="1">
        <f t="shared" si="153"/>
        <v>1.0350719347253689E-2</v>
      </c>
      <c r="AC308" s="1">
        <f t="shared" si="154"/>
        <v>-1.7231900004844647E-2</v>
      </c>
      <c r="AD308" s="1">
        <f t="shared" si="155"/>
        <v>-4.6759692587855256E-2</v>
      </c>
      <c r="AE308" s="1">
        <f t="shared" si="156"/>
        <v>4.3729377018214511E-4</v>
      </c>
      <c r="AF308" s="1">
        <f t="shared" si="157"/>
        <v>-1.7231900004844647E-2</v>
      </c>
      <c r="AG308" s="2"/>
      <c r="AH308" s="1">
        <f t="shared" si="158"/>
        <v>-2.7582619352098336E-2</v>
      </c>
      <c r="AI308" s="1">
        <f t="shared" si="159"/>
        <v>0.72988994836151988</v>
      </c>
      <c r="AJ308" s="1">
        <f t="shared" si="160"/>
        <v>-0.85053996858969128</v>
      </c>
      <c r="AK308" s="1">
        <f t="shared" si="161"/>
        <v>-0.27784849391193045</v>
      </c>
      <c r="AL308" s="1">
        <f t="shared" si="162"/>
        <v>0.79951953799207998</v>
      </c>
      <c r="AM308" s="1">
        <f t="shared" si="163"/>
        <v>0.42251007420888864</v>
      </c>
      <c r="AN308" s="1">
        <f t="shared" si="172"/>
        <v>7.4160120776992997</v>
      </c>
      <c r="AO308" s="1">
        <f t="shared" si="172"/>
        <v>7.4160171325158784</v>
      </c>
      <c r="AP308" s="1">
        <f t="shared" si="172"/>
        <v>7.4159863750913626</v>
      </c>
      <c r="AQ308" s="1">
        <f t="shared" si="172"/>
        <v>7.4161735583793433</v>
      </c>
      <c r="AR308" s="1">
        <f t="shared" si="172"/>
        <v>7.4150355551141409</v>
      </c>
      <c r="AS308" s="1">
        <f t="shared" si="172"/>
        <v>7.4219974696552287</v>
      </c>
      <c r="AT308" s="1">
        <f t="shared" si="172"/>
        <v>7.3809051367565583</v>
      </c>
      <c r="AU308" s="1">
        <f t="shared" si="164"/>
        <v>7.7669420598885832</v>
      </c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s="4" customFormat="1" x14ac:dyDescent="0.2">
      <c r="A309" s="17" t="s">
        <v>161</v>
      </c>
      <c r="B309" s="17"/>
      <c r="C309" s="8">
        <v>39008.54</v>
      </c>
      <c r="D309" s="8"/>
      <c r="E309" s="4">
        <f t="shared" si="148"/>
        <v>-5423.0038518218244</v>
      </c>
      <c r="F309" s="4">
        <f t="shared" si="149"/>
        <v>-5423</v>
      </c>
      <c r="G309" s="4">
        <f t="shared" si="167"/>
        <v>-1.066490000084741E-2</v>
      </c>
      <c r="I309" s="4">
        <f>G309</f>
        <v>-1.066490000084741E-2</v>
      </c>
      <c r="Q309" s="66">
        <f t="shared" si="150"/>
        <v>23990.04</v>
      </c>
      <c r="S309" s="2">
        <f>S$16</f>
        <v>0.2</v>
      </c>
      <c r="Z309" s="1">
        <f t="shared" si="151"/>
        <v>-5423</v>
      </c>
      <c r="AA309" s="1">
        <f t="shared" si="152"/>
        <v>3.1485575946358993E-2</v>
      </c>
      <c r="AB309" s="1">
        <f t="shared" si="153"/>
        <v>1.4907877445440091E-2</v>
      </c>
      <c r="AC309" s="1">
        <f t="shared" si="154"/>
        <v>-1.066490000084741E-2</v>
      </c>
      <c r="AD309" s="1">
        <f t="shared" si="155"/>
        <v>-4.2150475947206403E-2</v>
      </c>
      <c r="AE309" s="1">
        <f t="shared" si="156"/>
        <v>3.5533252451520512E-4</v>
      </c>
      <c r="AF309" s="1">
        <f t="shared" si="157"/>
        <v>-1.066490000084741E-2</v>
      </c>
      <c r="AG309" s="2"/>
      <c r="AH309" s="1">
        <f t="shared" si="158"/>
        <v>-2.5572777446287501E-2</v>
      </c>
      <c r="AI309" s="1">
        <f t="shared" si="159"/>
        <v>0.74257203132433736</v>
      </c>
      <c r="AJ309" s="1">
        <f t="shared" si="160"/>
        <v>-0.82619665989683189</v>
      </c>
      <c r="AK309" s="1">
        <f t="shared" si="161"/>
        <v>-0.28963781954156553</v>
      </c>
      <c r="AL309" s="1">
        <f t="shared" si="162"/>
        <v>0.84420774295596168</v>
      </c>
      <c r="AM309" s="1">
        <f t="shared" si="163"/>
        <v>0.44909836343284615</v>
      </c>
      <c r="AN309" s="1">
        <f t="shared" si="172"/>
        <v>7.4719729195131261</v>
      </c>
      <c r="AO309" s="1">
        <f t="shared" si="172"/>
        <v>7.4719749830778293</v>
      </c>
      <c r="AP309" s="1">
        <f t="shared" si="172"/>
        <v>7.4719606981517899</v>
      </c>
      <c r="AQ309" s="1">
        <f t="shared" si="172"/>
        <v>7.4720595952702151</v>
      </c>
      <c r="AR309" s="1">
        <f t="shared" si="172"/>
        <v>7.4713754110828203</v>
      </c>
      <c r="AS309" s="1">
        <f t="shared" si="172"/>
        <v>7.4761328072482272</v>
      </c>
      <c r="AT309" s="1">
        <f t="shared" si="172"/>
        <v>7.4441385775422289</v>
      </c>
      <c r="AU309" s="1">
        <f t="shared" si="164"/>
        <v>7.8315448848433906</v>
      </c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s="4" customFormat="1" x14ac:dyDescent="0.2">
      <c r="A310" s="14" t="s">
        <v>162</v>
      </c>
      <c r="B310" s="15"/>
      <c r="C310" s="16">
        <v>39022.39</v>
      </c>
      <c r="D310" s="16" t="s">
        <v>59</v>
      </c>
      <c r="E310" s="4">
        <f t="shared" si="148"/>
        <v>-5418.0016734363426</v>
      </c>
      <c r="F310" s="4">
        <f t="shared" si="149"/>
        <v>-5418</v>
      </c>
      <c r="G310" s="4">
        <f t="shared" si="167"/>
        <v>-4.6333999998751096E-3</v>
      </c>
      <c r="H310" s="4">
        <f>+G310</f>
        <v>-4.6333999998751096E-3</v>
      </c>
      <c r="Q310" s="66">
        <f t="shared" si="150"/>
        <v>24003.89</v>
      </c>
      <c r="S310" s="2">
        <f>S$15</f>
        <v>0.5</v>
      </c>
      <c r="Z310" s="1">
        <f t="shared" si="151"/>
        <v>-5418</v>
      </c>
      <c r="AA310" s="1">
        <f t="shared" si="152"/>
        <v>3.1596282780953167E-2</v>
      </c>
      <c r="AB310" s="1">
        <f t="shared" si="153"/>
        <v>2.0824260197786406E-2</v>
      </c>
      <c r="AC310" s="1">
        <f t="shared" si="154"/>
        <v>-4.6333999998751096E-3</v>
      </c>
      <c r="AD310" s="1">
        <f t="shared" si="155"/>
        <v>-3.6229682780828276E-2</v>
      </c>
      <c r="AE310" s="1">
        <f t="shared" si="156"/>
        <v>6.5629495719972245E-4</v>
      </c>
      <c r="AF310" s="1">
        <f t="shared" si="157"/>
        <v>-4.6333999998751096E-3</v>
      </c>
      <c r="AG310" s="2"/>
      <c r="AH310" s="1">
        <f t="shared" si="158"/>
        <v>-2.5457660197661516E-2</v>
      </c>
      <c r="AI310" s="1">
        <f t="shared" si="159"/>
        <v>0.74330523231825274</v>
      </c>
      <c r="AJ310" s="1">
        <f t="shared" si="160"/>
        <v>-0.82476945167232696</v>
      </c>
      <c r="AK310" s="1">
        <f t="shared" si="161"/>
        <v>-0.29028782580412188</v>
      </c>
      <c r="AL310" s="1">
        <f t="shared" si="162"/>
        <v>0.84673634505913253</v>
      </c>
      <c r="AM310" s="1">
        <f t="shared" si="163"/>
        <v>0.45061852447975825</v>
      </c>
      <c r="AN310" s="1">
        <f t="shared" si="172"/>
        <v>7.4751105113801399</v>
      </c>
      <c r="AO310" s="1">
        <f t="shared" si="172"/>
        <v>7.4751124632200403</v>
      </c>
      <c r="AP310" s="1">
        <f t="shared" si="172"/>
        <v>7.4750988452754461</v>
      </c>
      <c r="AQ310" s="1">
        <f t="shared" si="172"/>
        <v>7.4751938670940756</v>
      </c>
      <c r="AR310" s="1">
        <f t="shared" si="172"/>
        <v>7.4745313064262788</v>
      </c>
      <c r="AS310" s="1">
        <f t="shared" si="172"/>
        <v>7.4791743660024554</v>
      </c>
      <c r="AT310" s="1">
        <f t="shared" si="172"/>
        <v>7.4476989168580854</v>
      </c>
      <c r="AU310" s="1">
        <f t="shared" si="164"/>
        <v>7.8351339306742123</v>
      </c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x14ac:dyDescent="0.2">
      <c r="A311" s="5" t="s">
        <v>163</v>
      </c>
      <c r="B311" s="6" t="s">
        <v>97</v>
      </c>
      <c r="C311" s="7">
        <v>39033.46</v>
      </c>
      <c r="D311" s="9"/>
      <c r="E311" s="4">
        <f t="shared" si="148"/>
        <v>-5414.0035424091011</v>
      </c>
      <c r="F311" s="4">
        <f t="shared" si="149"/>
        <v>-5414</v>
      </c>
      <c r="G311" s="4">
        <f t="shared" si="167"/>
        <v>-9.8082000040449202E-3</v>
      </c>
      <c r="H311" s="4"/>
      <c r="I311" s="4">
        <f>G311</f>
        <v>-9.8082000040449202E-3</v>
      </c>
      <c r="J311" s="4"/>
      <c r="K311" s="4"/>
      <c r="L311" s="4"/>
      <c r="M311" s="4"/>
      <c r="N311" s="4"/>
      <c r="O311" s="4"/>
      <c r="P311" s="4"/>
      <c r="Q311" s="66">
        <f t="shared" si="150"/>
        <v>24014.959999999999</v>
      </c>
      <c r="S311" s="2">
        <f>S$16</f>
        <v>0.2</v>
      </c>
      <c r="Z311" s="1">
        <f t="shared" si="151"/>
        <v>-5414</v>
      </c>
      <c r="AA311" s="1">
        <f t="shared" si="152"/>
        <v>3.1684995836622765E-2</v>
      </c>
      <c r="AB311" s="1">
        <f t="shared" si="153"/>
        <v>1.555710373762639E-2</v>
      </c>
      <c r="AC311" s="1">
        <f t="shared" si="154"/>
        <v>-9.8082000040449202E-3</v>
      </c>
      <c r="AD311" s="1">
        <f t="shared" si="155"/>
        <v>-4.1493195840667685E-2</v>
      </c>
      <c r="AE311" s="1">
        <f t="shared" si="156"/>
        <v>3.4433706021440042E-4</v>
      </c>
      <c r="AF311" s="1">
        <f t="shared" si="157"/>
        <v>-9.8082000040449202E-3</v>
      </c>
      <c r="AG311" s="2"/>
      <c r="AH311" s="1">
        <f t="shared" si="158"/>
        <v>-2.536530374167131E-2</v>
      </c>
      <c r="AI311" s="1">
        <f t="shared" si="159"/>
        <v>0.7438940222746443</v>
      </c>
      <c r="AJ311" s="1">
        <f t="shared" si="160"/>
        <v>-0.82362184545727946</v>
      </c>
      <c r="AK311" s="1">
        <f t="shared" si="161"/>
        <v>-0.29080741692503315</v>
      </c>
      <c r="AL311" s="1">
        <f t="shared" si="162"/>
        <v>0.84876282785094115</v>
      </c>
      <c r="AM311" s="1">
        <f t="shared" si="163"/>
        <v>0.45183806893259182</v>
      </c>
      <c r="AN311" s="1">
        <f t="shared" ref="AN311:AT320" si="173">$AU311+$AB$7*SIN(AO311)</f>
        <v>7.4776228178272603</v>
      </c>
      <c r="AO311" s="1">
        <f t="shared" si="173"/>
        <v>7.477624683697675</v>
      </c>
      <c r="AP311" s="1">
        <f t="shared" si="173"/>
        <v>7.4776115828393062</v>
      </c>
      <c r="AQ311" s="1">
        <f t="shared" si="173"/>
        <v>7.477703577236098</v>
      </c>
      <c r="AR311" s="1">
        <f t="shared" si="173"/>
        <v>7.477058043492228</v>
      </c>
      <c r="AS311" s="1">
        <f t="shared" si="173"/>
        <v>7.4816103147946196</v>
      </c>
      <c r="AT311" s="1">
        <f t="shared" si="173"/>
        <v>7.4505507815573537</v>
      </c>
      <c r="AU311" s="1">
        <f t="shared" si="164"/>
        <v>7.8380051673388706</v>
      </c>
    </row>
    <row r="312" spans="1:66" x14ac:dyDescent="0.2">
      <c r="A312" s="5" t="s">
        <v>159</v>
      </c>
      <c r="B312" s="6" t="s">
        <v>97</v>
      </c>
      <c r="C312" s="7">
        <v>39058.379999999997</v>
      </c>
      <c r="D312" s="9"/>
      <c r="E312" s="4">
        <f t="shared" si="148"/>
        <v>-5405.0032329963778</v>
      </c>
      <c r="F312" s="4">
        <f t="shared" si="149"/>
        <v>-5405</v>
      </c>
      <c r="G312" s="4">
        <f t="shared" si="167"/>
        <v>-8.95150000724243E-3</v>
      </c>
      <c r="H312" s="4">
        <f>+G312</f>
        <v>-8.95150000724243E-3</v>
      </c>
      <c r="I312" s="4"/>
      <c r="J312" s="4"/>
      <c r="K312" s="4"/>
      <c r="M312" s="4"/>
      <c r="N312" s="4"/>
      <c r="O312" s="4"/>
      <c r="P312" s="4"/>
      <c r="Q312" s="66">
        <f t="shared" si="150"/>
        <v>24039.879999999997</v>
      </c>
      <c r="S312" s="2">
        <f>S$15</f>
        <v>0.5</v>
      </c>
      <c r="Z312" s="1">
        <f t="shared" si="151"/>
        <v>-5405</v>
      </c>
      <c r="AA312" s="1">
        <f t="shared" si="152"/>
        <v>3.1885080118817091E-2</v>
      </c>
      <c r="AB312" s="1">
        <f t="shared" si="153"/>
        <v>1.6205147826953759E-2</v>
      </c>
      <c r="AC312" s="1">
        <f t="shared" si="154"/>
        <v>-8.95150000724243E-3</v>
      </c>
      <c r="AD312" s="1">
        <f t="shared" si="155"/>
        <v>-4.0836580126059521E-2</v>
      </c>
      <c r="AE312" s="1">
        <f t="shared" si="156"/>
        <v>8.3381313819603977E-4</v>
      </c>
      <c r="AF312" s="1">
        <f t="shared" si="157"/>
        <v>-8.95150000724243E-3</v>
      </c>
      <c r="AG312" s="2"/>
      <c r="AH312" s="1">
        <f t="shared" si="158"/>
        <v>-2.5156647834196189E-2</v>
      </c>
      <c r="AI312" s="1">
        <f t="shared" si="159"/>
        <v>0.74522607996649115</v>
      </c>
      <c r="AJ312" s="1">
        <f t="shared" si="160"/>
        <v>-0.82102064866803304</v>
      </c>
      <c r="AK312" s="1">
        <f t="shared" si="161"/>
        <v>-0.29197512776952372</v>
      </c>
      <c r="AL312" s="1">
        <f t="shared" si="162"/>
        <v>0.85333419116394682</v>
      </c>
      <c r="AM312" s="1">
        <f t="shared" si="163"/>
        <v>0.45459324018620506</v>
      </c>
      <c r="AN312" s="1">
        <f t="shared" si="173"/>
        <v>7.4832828013292243</v>
      </c>
      <c r="AO312" s="1">
        <f t="shared" si="173"/>
        <v>7.483284484457414</v>
      </c>
      <c r="AP312" s="1">
        <f t="shared" si="173"/>
        <v>7.4832724947736038</v>
      </c>
      <c r="AQ312" s="1">
        <f t="shared" si="173"/>
        <v>7.4833579107857027</v>
      </c>
      <c r="AR312" s="1">
        <f t="shared" si="173"/>
        <v>7.4827498053032455</v>
      </c>
      <c r="AS312" s="1">
        <f t="shared" si="173"/>
        <v>7.487100053075662</v>
      </c>
      <c r="AT312" s="1">
        <f t="shared" si="173"/>
        <v>7.4569791560218643</v>
      </c>
      <c r="AU312" s="1">
        <f t="shared" si="164"/>
        <v>7.8444654498343516</v>
      </c>
    </row>
    <row r="313" spans="1:66" s="4" customFormat="1" x14ac:dyDescent="0.2">
      <c r="A313" s="14" t="s">
        <v>164</v>
      </c>
      <c r="B313" s="15"/>
      <c r="C313" s="16">
        <v>39077.762000000002</v>
      </c>
      <c r="D313" s="16"/>
      <c r="E313" s="4">
        <f t="shared" si="148"/>
        <v>-5398.0030726016166</v>
      </c>
      <c r="F313" s="4">
        <f t="shared" si="149"/>
        <v>-5398</v>
      </c>
      <c r="G313" s="4">
        <f t="shared" si="167"/>
        <v>-8.5073999944142997E-3</v>
      </c>
      <c r="I313" s="4">
        <f>G313</f>
        <v>-8.5073999944142997E-3</v>
      </c>
      <c r="Q313" s="66">
        <f t="shared" si="150"/>
        <v>24059.262000000002</v>
      </c>
      <c r="S313" s="2">
        <f>S$16</f>
        <v>0.2</v>
      </c>
      <c r="Z313" s="1">
        <f t="shared" si="151"/>
        <v>-5398</v>
      </c>
      <c r="AA313" s="1">
        <f t="shared" si="152"/>
        <v>3.2041160877934696E-2</v>
      </c>
      <c r="AB313" s="1">
        <f t="shared" si="153"/>
        <v>1.6486142268260822E-2</v>
      </c>
      <c r="AC313" s="1">
        <f t="shared" si="154"/>
        <v>-8.5073999944142997E-3</v>
      </c>
      <c r="AD313" s="1">
        <f t="shared" si="155"/>
        <v>-4.0548560872348996E-2</v>
      </c>
      <c r="AE313" s="1">
        <f t="shared" si="156"/>
        <v>3.2883715776371839E-4</v>
      </c>
      <c r="AF313" s="1">
        <f t="shared" si="157"/>
        <v>-8.5073999944142997E-3</v>
      </c>
      <c r="AG313" s="2"/>
      <c r="AH313" s="1">
        <f t="shared" si="158"/>
        <v>-2.4993542262675122E-2</v>
      </c>
      <c r="AI313" s="1">
        <f t="shared" si="159"/>
        <v>0.74626913201828471</v>
      </c>
      <c r="AJ313" s="1">
        <f t="shared" si="160"/>
        <v>-0.81897911687308067</v>
      </c>
      <c r="AK313" s="1">
        <f t="shared" si="161"/>
        <v>-0.29288201071167858</v>
      </c>
      <c r="AL313" s="1">
        <f t="shared" si="162"/>
        <v>0.85690104835800296</v>
      </c>
      <c r="AM313" s="1">
        <f t="shared" si="163"/>
        <v>0.45674697163292988</v>
      </c>
      <c r="AN313" s="1">
        <f t="shared" si="173"/>
        <v>7.4876920324486731</v>
      </c>
      <c r="AO313" s="1">
        <f t="shared" si="173"/>
        <v>7.4876935832644484</v>
      </c>
      <c r="AP313" s="1">
        <f t="shared" si="173"/>
        <v>7.4876824092235745</v>
      </c>
      <c r="AQ313" s="1">
        <f t="shared" si="173"/>
        <v>7.4877629284432512</v>
      </c>
      <c r="AR313" s="1">
        <f t="shared" si="173"/>
        <v>7.4871830909521391</v>
      </c>
      <c r="AS313" s="1">
        <f t="shared" si="173"/>
        <v>7.4913784021108416</v>
      </c>
      <c r="AT313" s="1">
        <f t="shared" si="173"/>
        <v>7.4619901832740148</v>
      </c>
      <c r="AU313" s="1">
        <f t="shared" si="164"/>
        <v>7.8494901139975033</v>
      </c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s="4" customFormat="1" x14ac:dyDescent="0.2">
      <c r="A314" s="14" t="s">
        <v>165</v>
      </c>
      <c r="B314" s="15"/>
      <c r="C314" s="16">
        <v>39102.678999999996</v>
      </c>
      <c r="D314" s="16"/>
      <c r="E314" s="4">
        <f t="shared" si="148"/>
        <v>-5389.0038466932383</v>
      </c>
      <c r="F314" s="4">
        <f t="shared" si="149"/>
        <v>-5389</v>
      </c>
      <c r="G314" s="4">
        <f t="shared" si="167"/>
        <v>-1.0650700001860969E-2</v>
      </c>
      <c r="I314" s="4">
        <f>G314</f>
        <v>-1.0650700001860969E-2</v>
      </c>
      <c r="Q314" s="66">
        <f t="shared" si="150"/>
        <v>24084.178999999996</v>
      </c>
      <c r="S314" s="2">
        <f>S$16</f>
        <v>0.2</v>
      </c>
      <c r="Z314" s="1">
        <f t="shared" si="151"/>
        <v>-5389</v>
      </c>
      <c r="AA314" s="1">
        <f t="shared" si="152"/>
        <v>3.2242427508183527E-2</v>
      </c>
      <c r="AB314" s="1">
        <f t="shared" si="153"/>
        <v>1.4132083452522939E-2</v>
      </c>
      <c r="AC314" s="1">
        <f t="shared" si="154"/>
        <v>-1.0650700001860969E-2</v>
      </c>
      <c r="AD314" s="1">
        <f t="shared" si="155"/>
        <v>-4.2893127510044496E-2</v>
      </c>
      <c r="AE314" s="1">
        <f t="shared" si="156"/>
        <v>3.6796407751858717E-4</v>
      </c>
      <c r="AF314" s="1">
        <f t="shared" si="157"/>
        <v>-1.0650700001860969E-2</v>
      </c>
      <c r="AG314" s="2"/>
      <c r="AH314" s="1">
        <f t="shared" si="158"/>
        <v>-2.4782783454383908E-2</v>
      </c>
      <c r="AI314" s="1">
        <f t="shared" si="159"/>
        <v>0.74761926971340875</v>
      </c>
      <c r="AJ314" s="1">
        <f t="shared" si="160"/>
        <v>-0.81633047982625573</v>
      </c>
      <c r="AK314" s="1">
        <f t="shared" si="161"/>
        <v>-0.29404624218866893</v>
      </c>
      <c r="AL314" s="1">
        <f t="shared" si="162"/>
        <v>0.86150173100363103</v>
      </c>
      <c r="AM314" s="1">
        <f t="shared" si="163"/>
        <v>0.45953013419823779</v>
      </c>
      <c r="AN314" s="1">
        <f t="shared" si="173"/>
        <v>7.4933701355856979</v>
      </c>
      <c r="AO314" s="1">
        <f t="shared" si="173"/>
        <v>7.493371528264527</v>
      </c>
      <c r="AP314" s="1">
        <f t="shared" si="173"/>
        <v>7.4933613427040973</v>
      </c>
      <c r="AQ314" s="1">
        <f t="shared" si="173"/>
        <v>7.4934358426438346</v>
      </c>
      <c r="AR314" s="1">
        <f t="shared" si="173"/>
        <v>7.4928912693898351</v>
      </c>
      <c r="AS314" s="1">
        <f t="shared" si="173"/>
        <v>7.4968902575025158</v>
      </c>
      <c r="AT314" s="1">
        <f t="shared" si="173"/>
        <v>7.4684473080601537</v>
      </c>
      <c r="AU314" s="1">
        <f t="shared" si="164"/>
        <v>7.8559503964929842</v>
      </c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s="4" customFormat="1" x14ac:dyDescent="0.2">
      <c r="A315" s="17" t="s">
        <v>166</v>
      </c>
      <c r="B315" s="17"/>
      <c r="C315" s="8">
        <v>39202.358</v>
      </c>
      <c r="D315" s="8"/>
      <c r="E315" s="4">
        <f t="shared" si="148"/>
        <v>-5353.0029702104566</v>
      </c>
      <c r="F315" s="4">
        <f t="shared" si="149"/>
        <v>-5353</v>
      </c>
      <c r="G315" s="4">
        <f t="shared" si="167"/>
        <v>-8.2238999966648407E-3</v>
      </c>
      <c r="I315" s="4">
        <f>G315</f>
        <v>-8.2238999966648407E-3</v>
      </c>
      <c r="Q315" s="66">
        <f t="shared" si="150"/>
        <v>24183.858</v>
      </c>
      <c r="S315" s="2">
        <f>S$16</f>
        <v>0.2</v>
      </c>
      <c r="Z315" s="1">
        <f t="shared" si="151"/>
        <v>-5353</v>
      </c>
      <c r="AA315" s="1">
        <f t="shared" si="152"/>
        <v>3.3054155154733575E-2</v>
      </c>
      <c r="AB315" s="1">
        <f t="shared" si="153"/>
        <v>1.5704008989715541E-2</v>
      </c>
      <c r="AC315" s="1">
        <f t="shared" si="154"/>
        <v>-8.2238999966648407E-3</v>
      </c>
      <c r="AD315" s="1">
        <f t="shared" si="155"/>
        <v>-4.1278055151398416E-2</v>
      </c>
      <c r="AE315" s="1">
        <f t="shared" si="156"/>
        <v>3.4077556741637786E-4</v>
      </c>
      <c r="AF315" s="1">
        <f t="shared" si="157"/>
        <v>-8.2238999966648407E-3</v>
      </c>
      <c r="AG315" s="2"/>
      <c r="AH315" s="1">
        <f t="shared" si="158"/>
        <v>-2.3927908986380381E-2</v>
      </c>
      <c r="AI315" s="1">
        <f t="shared" si="159"/>
        <v>0.75312332878228039</v>
      </c>
      <c r="AJ315" s="1">
        <f t="shared" si="160"/>
        <v>-0.80546375927912583</v>
      </c>
      <c r="AK315" s="1">
        <f t="shared" si="161"/>
        <v>-0.29868233086965223</v>
      </c>
      <c r="AL315" s="1">
        <f t="shared" si="162"/>
        <v>0.88007313492663919</v>
      </c>
      <c r="AM315" s="1">
        <f t="shared" si="163"/>
        <v>0.47082520011432871</v>
      </c>
      <c r="AN315" s="1">
        <f t="shared" si="173"/>
        <v>7.5161863402299947</v>
      </c>
      <c r="AO315" s="1">
        <f t="shared" si="173"/>
        <v>7.5161872207259455</v>
      </c>
      <c r="AP315" s="1">
        <f t="shared" si="173"/>
        <v>7.5161803644940894</v>
      </c>
      <c r="AQ315" s="1">
        <f t="shared" si="173"/>
        <v>7.5162337560278818</v>
      </c>
      <c r="AR315" s="1">
        <f t="shared" si="173"/>
        <v>7.515818194380989</v>
      </c>
      <c r="AS315" s="1">
        <f t="shared" si="173"/>
        <v>7.5190657193332333</v>
      </c>
      <c r="AT315" s="1">
        <f t="shared" si="173"/>
        <v>7.4944375232182852</v>
      </c>
      <c r="AU315" s="1">
        <f t="shared" si="164"/>
        <v>7.8817915264749079</v>
      </c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s="4" customFormat="1" x14ac:dyDescent="0.2">
      <c r="A316" s="17" t="s">
        <v>167</v>
      </c>
      <c r="B316" s="17"/>
      <c r="C316" s="8">
        <v>39393.408000000003</v>
      </c>
      <c r="D316" s="8"/>
      <c r="E316" s="4">
        <f t="shared" si="148"/>
        <v>-5284.0018019399558</v>
      </c>
      <c r="F316" s="4">
        <f t="shared" si="149"/>
        <v>-5284</v>
      </c>
      <c r="G316" s="4">
        <f t="shared" si="167"/>
        <v>-4.9891999951796606E-3</v>
      </c>
      <c r="I316" s="4">
        <f>G316</f>
        <v>-4.9891999951796606E-3</v>
      </c>
      <c r="Q316" s="66">
        <f t="shared" si="150"/>
        <v>24374.908000000003</v>
      </c>
      <c r="S316" s="2">
        <f>S$16</f>
        <v>0.2</v>
      </c>
      <c r="Z316" s="1">
        <f t="shared" si="151"/>
        <v>-5284</v>
      </c>
      <c r="AA316" s="1">
        <f t="shared" si="152"/>
        <v>3.4639818831780245E-2</v>
      </c>
      <c r="AB316" s="1">
        <f t="shared" si="153"/>
        <v>1.7247189584292902E-2</v>
      </c>
      <c r="AC316" s="1">
        <f t="shared" si="154"/>
        <v>-4.9891999951796606E-3</v>
      </c>
      <c r="AD316" s="1">
        <f t="shared" si="155"/>
        <v>-3.9629018826959905E-2</v>
      </c>
      <c r="AE316" s="1">
        <f t="shared" si="156"/>
        <v>3.1409182663750851E-4</v>
      </c>
      <c r="AF316" s="1">
        <f t="shared" si="157"/>
        <v>-4.9891999951796606E-3</v>
      </c>
      <c r="AG316" s="2"/>
      <c r="AH316" s="1">
        <f t="shared" si="158"/>
        <v>-2.2236389579472562E-2</v>
      </c>
      <c r="AI316" s="1">
        <f t="shared" si="159"/>
        <v>0.7641504573044251</v>
      </c>
      <c r="AJ316" s="1">
        <f t="shared" si="160"/>
        <v>-0.78337490988856007</v>
      </c>
      <c r="AK316" s="1">
        <f t="shared" si="161"/>
        <v>-0.30746417478392274</v>
      </c>
      <c r="AL316" s="1">
        <f t="shared" si="162"/>
        <v>0.91645348906337376</v>
      </c>
      <c r="AM316" s="1">
        <f t="shared" si="163"/>
        <v>0.49324216985943564</v>
      </c>
      <c r="AN316" s="1">
        <f t="shared" si="173"/>
        <v>7.5603967596123116</v>
      </c>
      <c r="AO316" s="1">
        <f t="shared" si="173"/>
        <v>7.5603970706664629</v>
      </c>
      <c r="AP316" s="1">
        <f t="shared" si="173"/>
        <v>7.5603942968253284</v>
      </c>
      <c r="AQ316" s="1">
        <f t="shared" si="173"/>
        <v>7.5604190335925026</v>
      </c>
      <c r="AR316" s="1">
        <f t="shared" si="173"/>
        <v>7.5601985056177883</v>
      </c>
      <c r="AS316" s="1">
        <f t="shared" si="173"/>
        <v>7.5621702196001719</v>
      </c>
      <c r="AT316" s="1">
        <f t="shared" si="173"/>
        <v>7.5449748261696232</v>
      </c>
      <c r="AU316" s="1">
        <f t="shared" si="164"/>
        <v>7.9313203589402601</v>
      </c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s="4" customFormat="1" x14ac:dyDescent="0.2">
      <c r="A317" s="14" t="s">
        <v>162</v>
      </c>
      <c r="B317" s="15"/>
      <c r="C317" s="16">
        <v>39404.487000000001</v>
      </c>
      <c r="D317" s="16" t="s">
        <v>59</v>
      </c>
      <c r="E317" s="4">
        <f t="shared" si="148"/>
        <v>-5280.000420399685</v>
      </c>
      <c r="F317" s="4">
        <f t="shared" si="149"/>
        <v>-5280</v>
      </c>
      <c r="G317" s="4">
        <f t="shared" si="167"/>
        <v>-1.1640000011539087E-3</v>
      </c>
      <c r="H317" s="4">
        <f>+G317</f>
        <v>-1.1640000011539087E-3</v>
      </c>
      <c r="Q317" s="66">
        <f t="shared" si="150"/>
        <v>24385.987000000001</v>
      </c>
      <c r="S317" s="2">
        <f>S$15</f>
        <v>0.5</v>
      </c>
      <c r="Z317" s="1">
        <f t="shared" si="151"/>
        <v>-5280</v>
      </c>
      <c r="AA317" s="1">
        <f t="shared" si="152"/>
        <v>3.4732946181209215E-2</v>
      </c>
      <c r="AB317" s="1">
        <f t="shared" si="153"/>
        <v>2.097219232662316E-2</v>
      </c>
      <c r="AC317" s="1">
        <f t="shared" si="154"/>
        <v>-1.1640000011539087E-3</v>
      </c>
      <c r="AD317" s="1">
        <f t="shared" si="155"/>
        <v>-3.5896946182363124E-2</v>
      </c>
      <c r="AE317" s="1">
        <f t="shared" si="156"/>
        <v>6.4429537260973725E-4</v>
      </c>
      <c r="AF317" s="1">
        <f t="shared" si="157"/>
        <v>-1.1640000011539087E-3</v>
      </c>
      <c r="AG317" s="2"/>
      <c r="AH317" s="1">
        <f t="shared" si="158"/>
        <v>-2.2136192327777068E-2</v>
      </c>
      <c r="AI317" s="1">
        <f t="shared" si="159"/>
        <v>0.76480954913266619</v>
      </c>
      <c r="AJ317" s="1">
        <f t="shared" si="160"/>
        <v>-0.78204182965685065</v>
      </c>
      <c r="AK317" s="1">
        <f t="shared" si="161"/>
        <v>-0.30796863052280288</v>
      </c>
      <c r="AL317" s="1">
        <f t="shared" si="162"/>
        <v>0.9185953689585773</v>
      </c>
      <c r="AM317" s="1">
        <f t="shared" si="163"/>
        <v>0.49457436068777222</v>
      </c>
      <c r="AN317" s="1">
        <f t="shared" si="173"/>
        <v>7.5629796016401958</v>
      </c>
      <c r="AO317" s="1">
        <f t="shared" si="173"/>
        <v>7.5629798920209526</v>
      </c>
      <c r="AP317" s="1">
        <f t="shared" si="173"/>
        <v>7.5629772802130919</v>
      </c>
      <c r="AQ317" s="1">
        <f t="shared" si="173"/>
        <v>7.5630007727412361</v>
      </c>
      <c r="AR317" s="1">
        <f t="shared" si="173"/>
        <v>7.5627895298110008</v>
      </c>
      <c r="AS317" s="1">
        <f t="shared" si="173"/>
        <v>7.5646943943851044</v>
      </c>
      <c r="AT317" s="1">
        <f t="shared" si="173"/>
        <v>7.547933617720636</v>
      </c>
      <c r="AU317" s="1">
        <f t="shared" si="164"/>
        <v>7.9341915956049185</v>
      </c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s="4" customFormat="1" x14ac:dyDescent="0.2">
      <c r="A318" s="14" t="s">
        <v>168</v>
      </c>
      <c r="B318" s="15"/>
      <c r="C318" s="16">
        <v>39473.703000000001</v>
      </c>
      <c r="D318" s="16"/>
      <c r="E318" s="4">
        <f t="shared" si="148"/>
        <v>-5255.0018081881653</v>
      </c>
      <c r="F318" s="4">
        <f t="shared" si="149"/>
        <v>-5255</v>
      </c>
      <c r="G318" s="4">
        <f t="shared" si="167"/>
        <v>-5.0065000032191165E-3</v>
      </c>
      <c r="I318" s="4">
        <f>G318</f>
        <v>-5.0065000032191165E-3</v>
      </c>
      <c r="Q318" s="66">
        <f t="shared" si="150"/>
        <v>24455.203000000001</v>
      </c>
      <c r="S318" s="2">
        <f>S$16</f>
        <v>0.2</v>
      </c>
      <c r="Z318" s="1">
        <f t="shared" si="151"/>
        <v>-5255</v>
      </c>
      <c r="AA318" s="1">
        <f t="shared" si="152"/>
        <v>3.5317985182757444E-2</v>
      </c>
      <c r="AB318" s="1">
        <f t="shared" si="153"/>
        <v>1.6498149070121149E-2</v>
      </c>
      <c r="AC318" s="1">
        <f t="shared" si="154"/>
        <v>-5.0065000032191165E-3</v>
      </c>
      <c r="AD318" s="1">
        <f t="shared" si="155"/>
        <v>-4.0324485185976561E-2</v>
      </c>
      <c r="AE318" s="1">
        <f t="shared" si="156"/>
        <v>3.2521282110280865E-4</v>
      </c>
      <c r="AF318" s="1">
        <f t="shared" si="157"/>
        <v>-5.0065000032191165E-3</v>
      </c>
      <c r="AG318" s="2"/>
      <c r="AH318" s="1">
        <f t="shared" si="158"/>
        <v>-2.1504649073340265E-2</v>
      </c>
      <c r="AI318" s="1">
        <f t="shared" si="159"/>
        <v>0.76897947797638599</v>
      </c>
      <c r="AJ318" s="1">
        <f t="shared" si="160"/>
        <v>-0.77357550874251291</v>
      </c>
      <c r="AK318" s="1">
        <f t="shared" si="161"/>
        <v>-0.31110889406959635</v>
      </c>
      <c r="AL318" s="1">
        <f t="shared" si="162"/>
        <v>0.93206659224417598</v>
      </c>
      <c r="AM318" s="1">
        <f t="shared" si="163"/>
        <v>0.50298567601033561</v>
      </c>
      <c r="AN318" s="1">
        <f t="shared" si="173"/>
        <v>7.5791731958549251</v>
      </c>
      <c r="AO318" s="1">
        <f t="shared" si="173"/>
        <v>7.5791733795903227</v>
      </c>
      <c r="AP318" s="1">
        <f t="shared" si="173"/>
        <v>7.5791716322969851</v>
      </c>
      <c r="AQ318" s="1">
        <f t="shared" si="173"/>
        <v>7.5791882492067062</v>
      </c>
      <c r="AR318" s="1">
        <f t="shared" si="173"/>
        <v>7.5790302605778983</v>
      </c>
      <c r="AS318" s="1">
        <f t="shared" si="173"/>
        <v>7.5805359677477924</v>
      </c>
      <c r="AT318" s="1">
        <f t="shared" si="173"/>
        <v>7.5664981786410452</v>
      </c>
      <c r="AU318" s="1">
        <f t="shared" si="164"/>
        <v>7.9521368247590312</v>
      </c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s="4" customFormat="1" x14ac:dyDescent="0.2">
      <c r="A319" s="14" t="s">
        <v>169</v>
      </c>
      <c r="B319" s="15"/>
      <c r="C319" s="16">
        <v>39534.618000000002</v>
      </c>
      <c r="D319" s="16"/>
      <c r="E319" s="4">
        <f t="shared" si="148"/>
        <v>-5233.0012524949034</v>
      </c>
      <c r="F319" s="4">
        <f t="shared" si="149"/>
        <v>-5233</v>
      </c>
      <c r="G319" s="4">
        <f t="shared" si="167"/>
        <v>-3.4678999945754185E-3</v>
      </c>
      <c r="I319" s="4">
        <f>G319</f>
        <v>-3.4678999945754185E-3</v>
      </c>
      <c r="Q319" s="66">
        <f t="shared" si="150"/>
        <v>24516.118000000002</v>
      </c>
      <c r="S319" s="2">
        <f>S$16</f>
        <v>0.2</v>
      </c>
      <c r="Z319" s="1">
        <f t="shared" si="151"/>
        <v>-5233</v>
      </c>
      <c r="AA319" s="1">
        <f t="shared" si="152"/>
        <v>3.5837087978271107E-2</v>
      </c>
      <c r="AB319" s="1">
        <f t="shared" si="153"/>
        <v>1.7473417500586067E-2</v>
      </c>
      <c r="AC319" s="1">
        <f t="shared" si="154"/>
        <v>-3.4678999945754185E-3</v>
      </c>
      <c r="AD319" s="1">
        <f t="shared" si="155"/>
        <v>-3.9304987972846525E-2</v>
      </c>
      <c r="AE319" s="1">
        <f t="shared" si="156"/>
        <v>3.0897641590912201E-4</v>
      </c>
      <c r="AF319" s="1">
        <f t="shared" si="157"/>
        <v>-3.4678999945754185E-3</v>
      </c>
      <c r="AG319" s="2"/>
      <c r="AH319" s="1">
        <f t="shared" si="158"/>
        <v>-2.0941317495161486E-2</v>
      </c>
      <c r="AI319" s="1">
        <f t="shared" si="159"/>
        <v>0.77272221838918176</v>
      </c>
      <c r="AJ319" s="1">
        <f t="shared" si="160"/>
        <v>-0.76593010963179209</v>
      </c>
      <c r="AK319" s="1">
        <f t="shared" si="161"/>
        <v>-0.31385352563152075</v>
      </c>
      <c r="AL319" s="1">
        <f t="shared" si="162"/>
        <v>0.94404393856527913</v>
      </c>
      <c r="AM319" s="1">
        <f t="shared" si="163"/>
        <v>0.51051221262154223</v>
      </c>
      <c r="AN319" s="1">
        <f t="shared" si="173"/>
        <v>7.5934971008330061</v>
      </c>
      <c r="AO319" s="1">
        <f t="shared" si="173"/>
        <v>7.5934972178754991</v>
      </c>
      <c r="AP319" s="1">
        <f t="shared" si="173"/>
        <v>7.5934960451204505</v>
      </c>
      <c r="AQ319" s="1">
        <f t="shared" si="173"/>
        <v>7.593507796251652</v>
      </c>
      <c r="AR319" s="1">
        <f t="shared" si="173"/>
        <v>7.5933900720613767</v>
      </c>
      <c r="AS319" s="1">
        <f t="shared" si="173"/>
        <v>7.594571805075252</v>
      </c>
      <c r="AT319" s="1">
        <f t="shared" si="173"/>
        <v>7.5829377251076755</v>
      </c>
      <c r="AU319" s="1">
        <f t="shared" si="164"/>
        <v>7.9679286264146505</v>
      </c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s="4" customFormat="1" x14ac:dyDescent="0.2">
      <c r="A320" s="17" t="s">
        <v>170</v>
      </c>
      <c r="B320" s="17"/>
      <c r="C320" s="8">
        <v>39855.802300000003</v>
      </c>
      <c r="D320" s="8"/>
      <c r="E320" s="4">
        <f t="shared" si="148"/>
        <v>-5116.9997244648448</v>
      </c>
      <c r="F320" s="4">
        <f t="shared" si="149"/>
        <v>-5117</v>
      </c>
      <c r="G320" s="4">
        <f t="shared" si="167"/>
        <v>7.629000028828159E-4</v>
      </c>
      <c r="J320" s="4">
        <f>G320</f>
        <v>7.629000028828159E-4</v>
      </c>
      <c r="Q320" s="66">
        <f t="shared" si="150"/>
        <v>24837.302300000003</v>
      </c>
      <c r="S320" s="2">
        <f>S$17</f>
        <v>1</v>
      </c>
      <c r="Z320" s="1">
        <f t="shared" si="151"/>
        <v>-5117</v>
      </c>
      <c r="AA320" s="1">
        <f t="shared" si="152"/>
        <v>3.864012833443687E-2</v>
      </c>
      <c r="AB320" s="1">
        <f t="shared" si="153"/>
        <v>1.8616803442282344E-2</v>
      </c>
      <c r="AC320" s="1">
        <f t="shared" si="154"/>
        <v>7.629000028828159E-4</v>
      </c>
      <c r="AD320" s="1">
        <f t="shared" si="155"/>
        <v>-3.7877228331554054E-2</v>
      </c>
      <c r="AE320" s="1">
        <f t="shared" si="156"/>
        <v>1.434684426080681E-3</v>
      </c>
      <c r="AF320" s="1">
        <f t="shared" si="157"/>
        <v>7.629000028828159E-4</v>
      </c>
      <c r="AG320" s="2"/>
      <c r="AH320" s="1">
        <f t="shared" si="158"/>
        <v>-1.7853903439399528E-2</v>
      </c>
      <c r="AI320" s="1">
        <f t="shared" si="159"/>
        <v>0.79364288189272336</v>
      </c>
      <c r="AJ320" s="1">
        <f t="shared" si="160"/>
        <v>-0.72243694205449349</v>
      </c>
      <c r="AK320" s="1">
        <f t="shared" si="161"/>
        <v>-0.32798775186236745</v>
      </c>
      <c r="AL320" s="1">
        <f t="shared" si="162"/>
        <v>1.0092103905302616</v>
      </c>
      <c r="AM320" s="1">
        <f t="shared" si="163"/>
        <v>0.55229721318610481</v>
      </c>
      <c r="AN320" s="1">
        <f t="shared" si="173"/>
        <v>7.6702152747541774</v>
      </c>
      <c r="AO320" s="1">
        <f t="shared" si="173"/>
        <v>7.6702152728781803</v>
      </c>
      <c r="AP320" s="1">
        <f t="shared" si="173"/>
        <v>7.6702152993715593</v>
      </c>
      <c r="AQ320" s="1">
        <f t="shared" si="173"/>
        <v>7.6702149252247223</v>
      </c>
      <c r="AR320" s="1">
        <f t="shared" si="173"/>
        <v>7.6702202090996785</v>
      </c>
      <c r="AS320" s="1">
        <f t="shared" si="173"/>
        <v>7.6701456016836289</v>
      </c>
      <c r="AT320" s="1">
        <f t="shared" si="173"/>
        <v>7.6712018346017707</v>
      </c>
      <c r="AU320" s="1">
        <f t="shared" si="164"/>
        <v>8.0511944896897365</v>
      </c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x14ac:dyDescent="0.2">
      <c r="A321" s="5" t="s">
        <v>171</v>
      </c>
      <c r="B321" s="6" t="s">
        <v>97</v>
      </c>
      <c r="C321" s="7">
        <v>39916.716999999997</v>
      </c>
      <c r="D321" s="9"/>
      <c r="E321" s="4">
        <f t="shared" si="148"/>
        <v>-5094.9992771220204</v>
      </c>
      <c r="F321" s="4">
        <f t="shared" si="149"/>
        <v>-5095</v>
      </c>
      <c r="G321" s="4">
        <f t="shared" si="167"/>
        <v>2.0014999972772785E-3</v>
      </c>
      <c r="H321" s="4"/>
      <c r="I321" s="4">
        <f>G321</f>
        <v>2.0014999972772785E-3</v>
      </c>
      <c r="J321" s="4"/>
      <c r="K321" s="4"/>
      <c r="M321" s="4"/>
      <c r="N321" s="4"/>
      <c r="O321" s="4"/>
      <c r="P321" s="4"/>
      <c r="Q321" s="66">
        <f t="shared" si="150"/>
        <v>24898.216999999997</v>
      </c>
      <c r="S321" s="2">
        <f>S$16</f>
        <v>0.2</v>
      </c>
      <c r="Z321" s="1">
        <f t="shared" si="151"/>
        <v>-5095</v>
      </c>
      <c r="AA321" s="1">
        <f t="shared" si="152"/>
        <v>3.9184196658990172E-2</v>
      </c>
      <c r="AB321" s="1">
        <f t="shared" si="153"/>
        <v>1.9247698008734892E-2</v>
      </c>
      <c r="AC321" s="1">
        <f t="shared" si="154"/>
        <v>2.0014999972772785E-3</v>
      </c>
      <c r="AD321" s="1">
        <f t="shared" si="155"/>
        <v>-3.7182696661712894E-2</v>
      </c>
      <c r="AE321" s="1">
        <f t="shared" si="156"/>
        <v>2.7651058620739105E-4</v>
      </c>
      <c r="AF321" s="1">
        <f t="shared" si="157"/>
        <v>2.0014999972772785E-3</v>
      </c>
      <c r="AG321" s="2"/>
      <c r="AH321" s="1">
        <f t="shared" si="158"/>
        <v>-1.7246198011457613E-2</v>
      </c>
      <c r="AI321" s="1">
        <f t="shared" si="159"/>
        <v>0.79784581538964527</v>
      </c>
      <c r="AJ321" s="1">
        <f t="shared" si="160"/>
        <v>-0.71355325320666285</v>
      </c>
      <c r="AK321" s="1">
        <f t="shared" si="161"/>
        <v>-0.33059478400270176</v>
      </c>
      <c r="AL321" s="1">
        <f t="shared" si="162"/>
        <v>1.0219737913540712</v>
      </c>
      <c r="AM321" s="1">
        <f t="shared" si="163"/>
        <v>0.56065510945317354</v>
      </c>
      <c r="AN321" s="1">
        <f t="shared" ref="AN321:AT330" si="174">$AU321+$AB$7*SIN(AO321)</f>
        <v>7.6850017326260627</v>
      </c>
      <c r="AO321" s="1">
        <f t="shared" si="174"/>
        <v>7.6850017286077135</v>
      </c>
      <c r="AP321" s="1">
        <f t="shared" si="174"/>
        <v>7.6850017902679904</v>
      </c>
      <c r="AQ321" s="1">
        <f t="shared" si="174"/>
        <v>7.6850008441133122</v>
      </c>
      <c r="AR321" s="1">
        <f t="shared" si="174"/>
        <v>7.6850153630927522</v>
      </c>
      <c r="AS321" s="1">
        <f t="shared" si="174"/>
        <v>7.6847927015617259</v>
      </c>
      <c r="AT321" s="1">
        <f t="shared" si="174"/>
        <v>7.688239980461967</v>
      </c>
      <c r="AU321" s="1">
        <f t="shared" si="164"/>
        <v>8.0669862913453549</v>
      </c>
    </row>
    <row r="322" spans="1:66" x14ac:dyDescent="0.2">
      <c r="A322" s="5" t="s">
        <v>172</v>
      </c>
      <c r="B322" s="6" t="s">
        <v>97</v>
      </c>
      <c r="C322" s="7">
        <v>40129.917500000003</v>
      </c>
      <c r="D322" s="9"/>
      <c r="E322" s="4">
        <f t="shared" si="148"/>
        <v>-5017.998054531834</v>
      </c>
      <c r="F322" s="4">
        <f t="shared" si="149"/>
        <v>-5018</v>
      </c>
      <c r="G322" s="4">
        <f t="shared" si="167"/>
        <v>5.386600001656916E-3</v>
      </c>
      <c r="H322" s="4"/>
      <c r="I322" s="4"/>
      <c r="J322" s="4">
        <f>G322</f>
        <v>5.386600001656916E-3</v>
      </c>
      <c r="K322" s="4"/>
      <c r="M322" s="4"/>
      <c r="N322" s="4"/>
      <c r="O322" s="4"/>
      <c r="P322" s="4"/>
      <c r="Q322" s="66">
        <f t="shared" si="150"/>
        <v>25111.417500000003</v>
      </c>
      <c r="S322" s="2">
        <f>S$17</f>
        <v>1</v>
      </c>
      <c r="Z322" s="1">
        <f t="shared" si="151"/>
        <v>-5018</v>
      </c>
      <c r="AA322" s="1">
        <f t="shared" si="152"/>
        <v>4.1119407564679245E-2</v>
      </c>
      <c r="AB322" s="1">
        <f t="shared" si="153"/>
        <v>2.0450491364657136E-2</v>
      </c>
      <c r="AC322" s="1">
        <f t="shared" si="154"/>
        <v>5.386600001656916E-3</v>
      </c>
      <c r="AD322" s="1">
        <f t="shared" si="155"/>
        <v>-3.5732807563022329E-2</v>
      </c>
      <c r="AE322" s="1">
        <f t="shared" si="156"/>
        <v>1.2768335363359858E-3</v>
      </c>
      <c r="AF322" s="1">
        <f t="shared" si="157"/>
        <v>5.386600001656916E-3</v>
      </c>
      <c r="AG322" s="2"/>
      <c r="AH322" s="1">
        <f t="shared" si="158"/>
        <v>-1.506389136300022E-2</v>
      </c>
      <c r="AI322" s="1">
        <f t="shared" si="159"/>
        <v>0.8131829596666762</v>
      </c>
      <c r="AJ322" s="1">
        <f t="shared" si="160"/>
        <v>-0.68075196785708247</v>
      </c>
      <c r="AK322" s="1">
        <f t="shared" si="161"/>
        <v>-0.33949759793902473</v>
      </c>
      <c r="AL322" s="1">
        <f t="shared" si="162"/>
        <v>1.0677420087893603</v>
      </c>
      <c r="AM322" s="1">
        <f t="shared" si="163"/>
        <v>0.5911287747100884</v>
      </c>
      <c r="AN322" s="1">
        <f t="shared" si="174"/>
        <v>7.7373847979693418</v>
      </c>
      <c r="AO322" s="1">
        <f t="shared" si="174"/>
        <v>7.7373847958851449</v>
      </c>
      <c r="AP322" s="1">
        <f t="shared" si="174"/>
        <v>7.7373848421190345</v>
      </c>
      <c r="AQ322" s="1">
        <f t="shared" si="174"/>
        <v>7.7373838165134226</v>
      </c>
      <c r="AR322" s="1">
        <f t="shared" si="174"/>
        <v>7.7374065696163186</v>
      </c>
      <c r="AS322" s="1">
        <f t="shared" si="174"/>
        <v>7.7369028254835044</v>
      </c>
      <c r="AT322" s="1">
        <f t="shared" si="174"/>
        <v>7.7486150340815358</v>
      </c>
      <c r="AU322" s="1">
        <f t="shared" si="164"/>
        <v>8.1222575971400239</v>
      </c>
    </row>
    <row r="323" spans="1:66" x14ac:dyDescent="0.2">
      <c r="A323" s="5" t="s">
        <v>173</v>
      </c>
      <c r="B323" s="6" t="s">
        <v>97</v>
      </c>
      <c r="C323" s="7">
        <v>40135.455999999998</v>
      </c>
      <c r="D323" s="9"/>
      <c r="E323" s="4">
        <f t="shared" si="148"/>
        <v>-5015.9977249298145</v>
      </c>
      <c r="F323" s="4">
        <f t="shared" si="149"/>
        <v>-5016</v>
      </c>
      <c r="G323" s="4">
        <f t="shared" si="167"/>
        <v>6.2991999948280863E-3</v>
      </c>
      <c r="H323" s="4">
        <f>+G323</f>
        <v>6.2991999948280863E-3</v>
      </c>
      <c r="I323" s="4"/>
      <c r="J323" s="4"/>
      <c r="K323" s="4"/>
      <c r="M323" s="4"/>
      <c r="N323" s="4"/>
      <c r="O323" s="4"/>
      <c r="P323" s="4"/>
      <c r="Q323" s="66">
        <f t="shared" si="150"/>
        <v>25116.955999999998</v>
      </c>
      <c r="S323" s="2">
        <f>S$15</f>
        <v>0.5</v>
      </c>
      <c r="Z323" s="1">
        <f t="shared" si="151"/>
        <v>-5016</v>
      </c>
      <c r="AA323" s="1">
        <f t="shared" si="152"/>
        <v>4.1170310378526503E-2</v>
      </c>
      <c r="AB323" s="1">
        <f t="shared" si="153"/>
        <v>2.1305265447266936E-2</v>
      </c>
      <c r="AC323" s="1">
        <f t="shared" si="154"/>
        <v>6.2991999948280863E-3</v>
      </c>
      <c r="AD323" s="1">
        <f t="shared" si="155"/>
        <v>-3.4871110383698417E-2</v>
      </c>
      <c r="AE323" s="1">
        <f t="shared" si="156"/>
        <v>6.0799716969603976E-4</v>
      </c>
      <c r="AF323" s="1">
        <f t="shared" si="157"/>
        <v>6.2991999948280863E-3</v>
      </c>
      <c r="AG323" s="2"/>
      <c r="AH323" s="1">
        <f t="shared" si="158"/>
        <v>-1.5006065452438851E-2</v>
      </c>
      <c r="AI323" s="1">
        <f t="shared" si="159"/>
        <v>0.81359468769925958</v>
      </c>
      <c r="AJ323" s="1">
        <f t="shared" si="160"/>
        <v>-0.67986340244004073</v>
      </c>
      <c r="AK323" s="1">
        <f t="shared" si="161"/>
        <v>-0.33972383653687571</v>
      </c>
      <c r="AL323" s="1">
        <f t="shared" si="162"/>
        <v>1.0689543615251698</v>
      </c>
      <c r="AM323" s="1">
        <f t="shared" si="163"/>
        <v>0.59194706255905849</v>
      </c>
      <c r="AN323" s="1">
        <f t="shared" si="174"/>
        <v>7.738758838677902</v>
      </c>
      <c r="AO323" s="1">
        <f t="shared" si="174"/>
        <v>7.7387588366805486</v>
      </c>
      <c r="AP323" s="1">
        <f t="shared" si="174"/>
        <v>7.7387588815139861</v>
      </c>
      <c r="AQ323" s="1">
        <f t="shared" si="174"/>
        <v>7.738757875168063</v>
      </c>
      <c r="AR323" s="1">
        <f t="shared" si="174"/>
        <v>7.7387804660425337</v>
      </c>
      <c r="AS323" s="1">
        <f t="shared" si="174"/>
        <v>7.7382743937638576</v>
      </c>
      <c r="AT323" s="1">
        <f t="shared" si="174"/>
        <v>7.7501984975636509</v>
      </c>
      <c r="AU323" s="1">
        <f t="shared" si="164"/>
        <v>8.123693215472354</v>
      </c>
    </row>
    <row r="324" spans="1:66" x14ac:dyDescent="0.2">
      <c r="A324" s="5" t="s">
        <v>172</v>
      </c>
      <c r="B324" s="6" t="s">
        <v>97</v>
      </c>
      <c r="C324" s="7">
        <v>40154.836799999997</v>
      </c>
      <c r="D324" s="9"/>
      <c r="E324" s="4">
        <f t="shared" si="148"/>
        <v>-5008.9979979367927</v>
      </c>
      <c r="F324" s="4">
        <f t="shared" si="149"/>
        <v>-5009</v>
      </c>
      <c r="G324" s="4">
        <f t="shared" ref="G324:G355" si="175">+C324-(C$7+F324*C$8)</f>
        <v>5.5432999943150207E-3</v>
      </c>
      <c r="H324" s="4"/>
      <c r="I324" s="4"/>
      <c r="J324" s="4">
        <f>G324</f>
        <v>5.5432999943150207E-3</v>
      </c>
      <c r="K324" s="4"/>
      <c r="M324" s="4"/>
      <c r="N324" s="4"/>
      <c r="O324" s="4"/>
      <c r="P324" s="4"/>
      <c r="Q324" s="66">
        <f t="shared" si="150"/>
        <v>25136.336799999997</v>
      </c>
      <c r="S324" s="2">
        <f>S$17</f>
        <v>1</v>
      </c>
      <c r="Z324" s="1">
        <f t="shared" si="151"/>
        <v>-5009</v>
      </c>
      <c r="AA324" s="1">
        <f t="shared" si="152"/>
        <v>4.1348722722633048E-2</v>
      </c>
      <c r="AB324" s="1">
        <f t="shared" si="153"/>
        <v>2.0346520893231364E-2</v>
      </c>
      <c r="AC324" s="1">
        <f t="shared" si="154"/>
        <v>5.5432999943150207E-3</v>
      </c>
      <c r="AD324" s="1">
        <f t="shared" si="155"/>
        <v>-3.5805422728318027E-2</v>
      </c>
      <c r="AE324" s="1">
        <f t="shared" si="156"/>
        <v>1.2820282967535531E-3</v>
      </c>
      <c r="AF324" s="1">
        <f t="shared" si="157"/>
        <v>5.5432999943150207E-3</v>
      </c>
      <c r="AG324" s="2"/>
      <c r="AH324" s="1">
        <f t="shared" si="158"/>
        <v>-1.4803220898916345E-2</v>
      </c>
      <c r="AI324" s="1">
        <f t="shared" si="159"/>
        <v>0.81504119023436572</v>
      </c>
      <c r="AJ324" s="1">
        <f t="shared" si="160"/>
        <v>-0.67673842619665314</v>
      </c>
      <c r="AK324" s="1">
        <f t="shared" si="161"/>
        <v>-0.3405135302089336</v>
      </c>
      <c r="AL324" s="1">
        <f t="shared" si="162"/>
        <v>1.0732072897691338</v>
      </c>
      <c r="AM324" s="1">
        <f t="shared" si="163"/>
        <v>0.59482226603484789</v>
      </c>
      <c r="AN324" s="1">
        <f t="shared" si="174"/>
        <v>7.743573470685682</v>
      </c>
      <c r="AO324" s="1">
        <f t="shared" si="174"/>
        <v>7.7435734689799061</v>
      </c>
      <c r="AP324" s="1">
        <f t="shared" si="174"/>
        <v>7.7435735089309023</v>
      </c>
      <c r="AQ324" s="1">
        <f t="shared" si="174"/>
        <v>7.7435725732420959</v>
      </c>
      <c r="AR324" s="1">
        <f t="shared" si="174"/>
        <v>7.7435944900021312</v>
      </c>
      <c r="AS324" s="1">
        <f t="shared" si="174"/>
        <v>7.7430822637205114</v>
      </c>
      <c r="AT324" s="1">
        <f t="shared" si="174"/>
        <v>7.7557466796953616</v>
      </c>
      <c r="AU324" s="1">
        <f t="shared" si="164"/>
        <v>8.1287178796355057</v>
      </c>
    </row>
    <row r="325" spans="1:66" s="4" customFormat="1" x14ac:dyDescent="0.2">
      <c r="A325" s="14" t="s">
        <v>174</v>
      </c>
      <c r="B325" s="15"/>
      <c r="C325" s="16">
        <v>40160.375800000002</v>
      </c>
      <c r="D325" s="16"/>
      <c r="E325" s="4">
        <f t="shared" si="148"/>
        <v>-5006.997487750712</v>
      </c>
      <c r="F325" s="4">
        <f t="shared" si="149"/>
        <v>-5007</v>
      </c>
      <c r="G325" s="4">
        <f t="shared" si="175"/>
        <v>6.9559000039589591E-3</v>
      </c>
      <c r="J325" s="4">
        <f>G325</f>
        <v>6.9559000039589591E-3</v>
      </c>
      <c r="Q325" s="66">
        <f t="shared" si="150"/>
        <v>25141.875800000002</v>
      </c>
      <c r="S325" s="2">
        <f>S$17</f>
        <v>1</v>
      </c>
      <c r="Z325" s="1">
        <f t="shared" si="151"/>
        <v>-5007</v>
      </c>
      <c r="AA325" s="1">
        <f t="shared" si="152"/>
        <v>4.1399769748103207E-2</v>
      </c>
      <c r="AB325" s="1">
        <f t="shared" si="153"/>
        <v>2.1701035711595831E-2</v>
      </c>
      <c r="AC325" s="1">
        <f t="shared" si="154"/>
        <v>6.9559000039589591E-3</v>
      </c>
      <c r="AD325" s="1">
        <f t="shared" si="155"/>
        <v>-3.4443869744144248E-2</v>
      </c>
      <c r="AE325" s="1">
        <f t="shared" si="156"/>
        <v>1.1863801629515755E-3</v>
      </c>
      <c r="AF325" s="1">
        <f t="shared" si="157"/>
        <v>6.9559000039589591E-3</v>
      </c>
      <c r="AG325" s="2"/>
      <c r="AH325" s="1">
        <f t="shared" si="158"/>
        <v>-1.4745135707636872E-2</v>
      </c>
      <c r="AI325" s="1">
        <f t="shared" si="159"/>
        <v>0.8154560397883458</v>
      </c>
      <c r="AJ325" s="1">
        <f t="shared" si="160"/>
        <v>-0.67584127558875118</v>
      </c>
      <c r="AK325" s="1">
        <f t="shared" si="161"/>
        <v>-0.34073853952065625</v>
      </c>
      <c r="AL325" s="1">
        <f t="shared" si="162"/>
        <v>1.0744251928659019</v>
      </c>
      <c r="AM325" s="1">
        <f t="shared" si="163"/>
        <v>0.59564697170417902</v>
      </c>
      <c r="AN325" s="1">
        <f t="shared" si="174"/>
        <v>7.7449506531009789</v>
      </c>
      <c r="AO325" s="1">
        <f t="shared" si="174"/>
        <v>7.7449506514745865</v>
      </c>
      <c r="AP325" s="1">
        <f t="shared" si="174"/>
        <v>7.7449506900455489</v>
      </c>
      <c r="AQ325" s="1">
        <f t="shared" si="174"/>
        <v>7.744949775313926</v>
      </c>
      <c r="AR325" s="1">
        <f t="shared" si="174"/>
        <v>7.7449714707371502</v>
      </c>
      <c r="AS325" s="1">
        <f t="shared" si="174"/>
        <v>7.7444580562104139</v>
      </c>
      <c r="AT325" s="1">
        <f t="shared" si="174"/>
        <v>7.7573336047311523</v>
      </c>
      <c r="AU325" s="1">
        <f t="shared" si="164"/>
        <v>8.130153497967834</v>
      </c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s="4" customFormat="1" x14ac:dyDescent="0.2">
      <c r="A326" s="14" t="s">
        <v>175</v>
      </c>
      <c r="B326" s="15"/>
      <c r="C326" s="16">
        <v>40207.444000000003</v>
      </c>
      <c r="D326" s="16">
        <v>5.0000000000000001E-3</v>
      </c>
      <c r="E326" s="4">
        <f t="shared" si="148"/>
        <v>-4989.997954704967</v>
      </c>
      <c r="F326" s="4">
        <f t="shared" si="149"/>
        <v>-4990</v>
      </c>
      <c r="G326" s="4">
        <f t="shared" si="175"/>
        <v>5.663000003551133E-3</v>
      </c>
      <c r="I326" s="4">
        <f>G326</f>
        <v>5.663000003551133E-3</v>
      </c>
      <c r="Q326" s="66">
        <f t="shared" si="150"/>
        <v>25188.944000000003</v>
      </c>
      <c r="S326" s="2">
        <f>S$16</f>
        <v>0.2</v>
      </c>
      <c r="Z326" s="1">
        <f t="shared" si="151"/>
        <v>-4990</v>
      </c>
      <c r="AA326" s="1">
        <f t="shared" si="152"/>
        <v>4.1834959567396801E-2</v>
      </c>
      <c r="AB326" s="1">
        <f t="shared" si="153"/>
        <v>1.9912089057022297E-2</v>
      </c>
      <c r="AC326" s="1">
        <f t="shared" si="154"/>
        <v>5.663000003551133E-3</v>
      </c>
      <c r="AD326" s="1">
        <f t="shared" si="155"/>
        <v>-3.6171959563845668E-2</v>
      </c>
      <c r="AE326" s="1">
        <f t="shared" si="156"/>
        <v>2.616821317376972E-4</v>
      </c>
      <c r="AF326" s="1">
        <f t="shared" si="157"/>
        <v>5.663000003551133E-3</v>
      </c>
      <c r="AG326" s="2"/>
      <c r="AH326" s="1">
        <f t="shared" si="158"/>
        <v>-1.4249089053471163E-2</v>
      </c>
      <c r="AI326" s="1">
        <f t="shared" si="159"/>
        <v>0.81901051081906884</v>
      </c>
      <c r="AJ326" s="1">
        <f t="shared" si="160"/>
        <v>-0.6681376757622085</v>
      </c>
      <c r="AK326" s="1">
        <f t="shared" si="161"/>
        <v>-0.34263979682940515</v>
      </c>
      <c r="AL326" s="1">
        <f t="shared" si="162"/>
        <v>1.0848277438051044</v>
      </c>
      <c r="AM326" s="1">
        <f t="shared" si="163"/>
        <v>0.60271559856757329</v>
      </c>
      <c r="AN326" s="1">
        <f t="shared" si="174"/>
        <v>7.7566851412920439</v>
      </c>
      <c r="AO326" s="1">
        <f t="shared" si="174"/>
        <v>7.756685140258984</v>
      </c>
      <c r="AP326" s="1">
        <f t="shared" si="174"/>
        <v>7.7566851677023747</v>
      </c>
      <c r="AQ326" s="1">
        <f t="shared" si="174"/>
        <v>7.7566844386671852</v>
      </c>
      <c r="AR326" s="1">
        <f t="shared" si="174"/>
        <v>7.7567038073771135</v>
      </c>
      <c r="AS326" s="1">
        <f t="shared" si="174"/>
        <v>7.7561905261690578</v>
      </c>
      <c r="AT326" s="1">
        <f t="shared" si="174"/>
        <v>7.7708534590491327</v>
      </c>
      <c r="AU326" s="1">
        <f t="shared" si="164"/>
        <v>8.1423562537926308</v>
      </c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s="4" customFormat="1" x14ac:dyDescent="0.2">
      <c r="A327" s="17" t="s">
        <v>170</v>
      </c>
      <c r="B327" s="17"/>
      <c r="C327" s="8">
        <v>40221.288</v>
      </c>
      <c r="D327" s="8"/>
      <c r="E327" s="4">
        <f t="shared" si="148"/>
        <v>-4984.9979433281724</v>
      </c>
      <c r="F327" s="4">
        <f t="shared" si="149"/>
        <v>-4985</v>
      </c>
      <c r="G327" s="4">
        <f t="shared" si="175"/>
        <v>5.6944999960251153E-3</v>
      </c>
      <c r="J327" s="4">
        <f>G327</f>
        <v>5.6944999960251153E-3</v>
      </c>
      <c r="Q327" s="66">
        <f t="shared" si="150"/>
        <v>25202.788</v>
      </c>
      <c r="S327" s="2">
        <f>S$17</f>
        <v>1</v>
      </c>
      <c r="Z327" s="1">
        <f t="shared" si="151"/>
        <v>-4985</v>
      </c>
      <c r="AA327" s="1">
        <f t="shared" si="152"/>
        <v>4.1963394894308864E-2</v>
      </c>
      <c r="AB327" s="1">
        <f t="shared" si="153"/>
        <v>1.9796903053491063E-2</v>
      </c>
      <c r="AC327" s="1">
        <f t="shared" si="154"/>
        <v>5.6944999960251153E-3</v>
      </c>
      <c r="AD327" s="1">
        <f t="shared" si="155"/>
        <v>-3.6268894898283749E-2</v>
      </c>
      <c r="AE327" s="1">
        <f t="shared" si="156"/>
        <v>1.3154327371427529E-3</v>
      </c>
      <c r="AF327" s="1">
        <f t="shared" si="157"/>
        <v>5.6944999960251153E-3</v>
      </c>
      <c r="AG327" s="2"/>
      <c r="AH327" s="1">
        <f t="shared" si="158"/>
        <v>-1.410240305746595E-2</v>
      </c>
      <c r="AI327" s="1">
        <f t="shared" si="159"/>
        <v>0.82006562750107403</v>
      </c>
      <c r="AJ327" s="1">
        <f t="shared" si="160"/>
        <v>-0.66584520190675511</v>
      </c>
      <c r="AK327" s="1">
        <f t="shared" si="161"/>
        <v>-0.34319505701377484</v>
      </c>
      <c r="AL327" s="1">
        <f t="shared" si="162"/>
        <v>1.0879046240297723</v>
      </c>
      <c r="AM327" s="1">
        <f t="shared" si="163"/>
        <v>0.60481484997839152</v>
      </c>
      <c r="AN327" s="1">
        <f t="shared" si="174"/>
        <v>7.7601462112357424</v>
      </c>
      <c r="AO327" s="1">
        <f t="shared" si="174"/>
        <v>7.7601462103476919</v>
      </c>
      <c r="AP327" s="1">
        <f t="shared" si="174"/>
        <v>7.7601462348063546</v>
      </c>
      <c r="AQ327" s="1">
        <f t="shared" si="174"/>
        <v>7.7601455611693178</v>
      </c>
      <c r="AR327" s="1">
        <f t="shared" si="174"/>
        <v>7.7601641161483137</v>
      </c>
      <c r="AS327" s="1">
        <f t="shared" si="174"/>
        <v>7.7596543593798346</v>
      </c>
      <c r="AT327" s="1">
        <f t="shared" si="174"/>
        <v>7.7748404235779196</v>
      </c>
      <c r="AU327" s="1">
        <f t="shared" si="164"/>
        <v>8.1459452996234543</v>
      </c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x14ac:dyDescent="0.2">
      <c r="A328" s="5" t="s">
        <v>171</v>
      </c>
      <c r="B328" s="6" t="s">
        <v>97</v>
      </c>
      <c r="C328" s="7">
        <v>40229.593999999997</v>
      </c>
      <c r="D328" s="9"/>
      <c r="E328" s="4">
        <f t="shared" si="148"/>
        <v>-4981.9980809693416</v>
      </c>
      <c r="F328" s="4">
        <f t="shared" si="149"/>
        <v>-4982</v>
      </c>
      <c r="G328" s="4">
        <f t="shared" si="175"/>
        <v>5.31339999724878E-3</v>
      </c>
      <c r="H328" s="4"/>
      <c r="I328" s="4">
        <f t="shared" ref="I328:I334" si="176">G328</f>
        <v>5.31339999724878E-3</v>
      </c>
      <c r="J328" s="4"/>
      <c r="K328" s="4"/>
      <c r="M328" s="4"/>
      <c r="N328" s="4"/>
      <c r="O328" s="4"/>
      <c r="P328" s="4"/>
      <c r="Q328" s="66">
        <f t="shared" si="150"/>
        <v>25211.093999999997</v>
      </c>
      <c r="S328" s="2">
        <f t="shared" ref="S328:S334" si="177">S$16</f>
        <v>0.2</v>
      </c>
      <c r="Z328" s="1">
        <f t="shared" si="151"/>
        <v>-4982</v>
      </c>
      <c r="AA328" s="1">
        <f t="shared" si="152"/>
        <v>4.2040551481159004E-2</v>
      </c>
      <c r="AB328" s="1">
        <f t="shared" si="153"/>
        <v>1.932761935367857E-2</v>
      </c>
      <c r="AC328" s="1">
        <f t="shared" si="154"/>
        <v>5.31339999724878E-3</v>
      </c>
      <c r="AD328" s="1">
        <f t="shared" si="155"/>
        <v>-3.6727151483910224E-2</v>
      </c>
      <c r="AE328" s="1">
        <f t="shared" si="156"/>
        <v>2.6977673122441777E-4</v>
      </c>
      <c r="AF328" s="1">
        <f t="shared" si="157"/>
        <v>5.31339999724878E-3</v>
      </c>
      <c r="AG328" s="2"/>
      <c r="AH328" s="1">
        <f t="shared" si="158"/>
        <v>-1.4014219356429788E-2</v>
      </c>
      <c r="AI328" s="1">
        <f t="shared" si="159"/>
        <v>0.82070082484072537</v>
      </c>
      <c r="AJ328" s="1">
        <f t="shared" si="160"/>
        <v>-0.66446384274506021</v>
      </c>
      <c r="AK328" s="1">
        <f t="shared" si="161"/>
        <v>-0.34352733712540873</v>
      </c>
      <c r="AL328" s="1">
        <f t="shared" si="162"/>
        <v>1.0897545627063638</v>
      </c>
      <c r="AM328" s="1">
        <f t="shared" si="163"/>
        <v>0.60607888153237599</v>
      </c>
      <c r="AN328" s="1">
        <f t="shared" si="174"/>
        <v>7.7622249953585252</v>
      </c>
      <c r="AO328" s="1">
        <f t="shared" si="174"/>
        <v>7.762224994550925</v>
      </c>
      <c r="AP328" s="1">
        <f t="shared" si="174"/>
        <v>7.7622250172962843</v>
      </c>
      <c r="AQ328" s="1">
        <f t="shared" si="174"/>
        <v>7.762224376695487</v>
      </c>
      <c r="AR328" s="1">
        <f t="shared" si="174"/>
        <v>7.7622424202963662</v>
      </c>
      <c r="AS328" s="1">
        <f t="shared" si="174"/>
        <v>7.7617355384060724</v>
      </c>
      <c r="AT328" s="1">
        <f t="shared" si="174"/>
        <v>7.7772348971647789</v>
      </c>
      <c r="AU328" s="1">
        <f t="shared" si="164"/>
        <v>8.1480987271219476</v>
      </c>
    </row>
    <row r="329" spans="1:66" s="4" customFormat="1" x14ac:dyDescent="0.2">
      <c r="A329" s="14" t="s">
        <v>175</v>
      </c>
      <c r="B329" s="15"/>
      <c r="C329" s="16">
        <v>40232.368000000002</v>
      </c>
      <c r="D329" s="16">
        <v>4.0000000000000001E-3</v>
      </c>
      <c r="E329" s="4">
        <f t="shared" si="148"/>
        <v>-4980.9962006197857</v>
      </c>
      <c r="F329" s="4">
        <f t="shared" si="149"/>
        <v>-4981</v>
      </c>
      <c r="G329" s="4">
        <f t="shared" si="175"/>
        <v>1.051970000116853E-2</v>
      </c>
      <c r="I329" s="4">
        <f t="shared" si="176"/>
        <v>1.051970000116853E-2</v>
      </c>
      <c r="Q329" s="66">
        <f t="shared" si="150"/>
        <v>25213.868000000002</v>
      </c>
      <c r="S329" s="2">
        <f t="shared" si="177"/>
        <v>0.2</v>
      </c>
      <c r="Z329" s="1">
        <f t="shared" si="151"/>
        <v>-4981</v>
      </c>
      <c r="AA329" s="1">
        <f t="shared" si="152"/>
        <v>4.206628622682336E-2</v>
      </c>
      <c r="AB329" s="1">
        <f t="shared" si="153"/>
        <v>2.4504496121750291E-2</v>
      </c>
      <c r="AC329" s="1">
        <f t="shared" si="154"/>
        <v>1.051970000116853E-2</v>
      </c>
      <c r="AD329" s="1">
        <f t="shared" si="155"/>
        <v>-3.154658622565483E-2</v>
      </c>
      <c r="AE329" s="1">
        <f t="shared" si="156"/>
        <v>1.99037420498535E-4</v>
      </c>
      <c r="AF329" s="1">
        <f t="shared" si="157"/>
        <v>1.051970000116853E-2</v>
      </c>
      <c r="AG329" s="2"/>
      <c r="AH329" s="1">
        <f t="shared" si="158"/>
        <v>-1.3984796120581762E-2</v>
      </c>
      <c r="AI329" s="1">
        <f t="shared" si="159"/>
        <v>0.82091291271264444</v>
      </c>
      <c r="AJ329" s="1">
        <f t="shared" si="160"/>
        <v>-0.66400240768884722</v>
      </c>
      <c r="AK329" s="1">
        <f t="shared" si="161"/>
        <v>-0.34363795007565962</v>
      </c>
      <c r="AL329" s="1">
        <f t="shared" si="162"/>
        <v>1.0903718461144021</v>
      </c>
      <c r="AM329" s="1">
        <f t="shared" si="163"/>
        <v>0.60650097606156295</v>
      </c>
      <c r="AN329" s="1">
        <f t="shared" si="174"/>
        <v>7.7629182813248159</v>
      </c>
      <c r="AO329" s="1">
        <f t="shared" si="174"/>
        <v>7.7629182805429471</v>
      </c>
      <c r="AP329" s="1">
        <f t="shared" si="174"/>
        <v>7.7629183027307818</v>
      </c>
      <c r="AQ329" s="1">
        <f t="shared" si="174"/>
        <v>7.7629176730879115</v>
      </c>
      <c r="AR329" s="1">
        <f t="shared" si="174"/>
        <v>7.7629355426803199</v>
      </c>
      <c r="AS329" s="1">
        <f t="shared" si="174"/>
        <v>7.7624297457594382</v>
      </c>
      <c r="AT329" s="1">
        <f t="shared" si="174"/>
        <v>7.7780334372575233</v>
      </c>
      <c r="AU329" s="1">
        <f t="shared" si="164"/>
        <v>8.1488165362881126</v>
      </c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x14ac:dyDescent="0.2">
      <c r="A330" s="5" t="s">
        <v>176</v>
      </c>
      <c r="B330" s="6" t="s">
        <v>97</v>
      </c>
      <c r="C330" s="7">
        <v>40506.483</v>
      </c>
      <c r="D330" s="9"/>
      <c r="E330" s="4">
        <f t="shared" si="148"/>
        <v>-4881.9946029203984</v>
      </c>
      <c r="F330" s="4">
        <f t="shared" si="149"/>
        <v>-4882</v>
      </c>
      <c r="G330" s="4">
        <f t="shared" si="175"/>
        <v>1.4943399997719098E-2</v>
      </c>
      <c r="H330" s="4"/>
      <c r="I330" s="4">
        <f t="shared" si="176"/>
        <v>1.4943399997719098E-2</v>
      </c>
      <c r="J330" s="4"/>
      <c r="K330" s="4"/>
      <c r="M330" s="4"/>
      <c r="N330" s="4"/>
      <c r="O330" s="4"/>
      <c r="P330" s="4"/>
      <c r="Q330" s="66">
        <f t="shared" si="150"/>
        <v>25487.983</v>
      </c>
      <c r="S330" s="2">
        <f t="shared" si="177"/>
        <v>0.2</v>
      </c>
      <c r="Z330" s="1">
        <f t="shared" si="151"/>
        <v>-4882</v>
      </c>
      <c r="AA330" s="1">
        <f t="shared" si="152"/>
        <v>4.4652849140093223E-2</v>
      </c>
      <c r="AB330" s="1">
        <f t="shared" si="153"/>
        <v>2.5944828675665676E-2</v>
      </c>
      <c r="AC330" s="1">
        <f t="shared" si="154"/>
        <v>1.4943399997719098E-2</v>
      </c>
      <c r="AD330" s="1">
        <f t="shared" si="155"/>
        <v>-2.9709449142374125E-2</v>
      </c>
      <c r="AE330" s="1">
        <f t="shared" si="156"/>
        <v>1.7653027366866295E-4</v>
      </c>
      <c r="AF330" s="1">
        <f t="shared" si="157"/>
        <v>1.4943399997719098E-2</v>
      </c>
      <c r="AG330" s="2"/>
      <c r="AH330" s="1">
        <f t="shared" si="158"/>
        <v>-1.1001428677946578E-2</v>
      </c>
      <c r="AI330" s="1">
        <f t="shared" si="159"/>
        <v>0.84281428038566719</v>
      </c>
      <c r="AJ330" s="1">
        <f t="shared" si="160"/>
        <v>-0.61580678031864755</v>
      </c>
      <c r="AK330" s="1">
        <f t="shared" si="161"/>
        <v>-0.35419186201068309</v>
      </c>
      <c r="AL330" s="1">
        <f t="shared" si="162"/>
        <v>1.1531211883537129</v>
      </c>
      <c r="AM330" s="1">
        <f t="shared" si="163"/>
        <v>0.65026372570569713</v>
      </c>
      <c r="AN330" s="1">
        <f t="shared" si="174"/>
        <v>7.8324654971744394</v>
      </c>
      <c r="AO330" s="1">
        <f t="shared" si="174"/>
        <v>7.8324654971740175</v>
      </c>
      <c r="AP330" s="1">
        <f t="shared" si="174"/>
        <v>7.8324654972246712</v>
      </c>
      <c r="AQ330" s="1">
        <f t="shared" si="174"/>
        <v>7.8324654911488123</v>
      </c>
      <c r="AR330" s="1">
        <f t="shared" si="174"/>
        <v>7.8324662199484001</v>
      </c>
      <c r="AS330" s="1">
        <f t="shared" si="174"/>
        <v>7.8323789757791378</v>
      </c>
      <c r="AT330" s="1">
        <f t="shared" si="174"/>
        <v>7.8580274577417111</v>
      </c>
      <c r="AU330" s="1">
        <f t="shared" si="164"/>
        <v>8.2198796437384001</v>
      </c>
    </row>
    <row r="331" spans="1:66" x14ac:dyDescent="0.2">
      <c r="A331" s="5" t="s">
        <v>176</v>
      </c>
      <c r="B331" s="6" t="s">
        <v>97</v>
      </c>
      <c r="C331" s="7">
        <v>40506.483</v>
      </c>
      <c r="D331" s="9"/>
      <c r="E331" s="4">
        <f t="shared" si="148"/>
        <v>-4881.9946029203984</v>
      </c>
      <c r="F331" s="4">
        <f t="shared" si="149"/>
        <v>-4882</v>
      </c>
      <c r="G331" s="4">
        <f t="shared" si="175"/>
        <v>1.4943399997719098E-2</v>
      </c>
      <c r="H331" s="4"/>
      <c r="I331" s="4">
        <f t="shared" si="176"/>
        <v>1.4943399997719098E-2</v>
      </c>
      <c r="J331" s="4"/>
      <c r="K331" s="4"/>
      <c r="M331" s="4"/>
      <c r="N331" s="4"/>
      <c r="O331" s="4"/>
      <c r="P331" s="4"/>
      <c r="Q331" s="66">
        <f t="shared" si="150"/>
        <v>25487.983</v>
      </c>
      <c r="S331" s="2">
        <f t="shared" si="177"/>
        <v>0.2</v>
      </c>
      <c r="Z331" s="1">
        <f t="shared" si="151"/>
        <v>-4882</v>
      </c>
      <c r="AA331" s="1">
        <f t="shared" si="152"/>
        <v>4.4652849140093223E-2</v>
      </c>
      <c r="AB331" s="1">
        <f t="shared" si="153"/>
        <v>2.5944828675665676E-2</v>
      </c>
      <c r="AC331" s="1">
        <f t="shared" si="154"/>
        <v>1.4943399997719098E-2</v>
      </c>
      <c r="AD331" s="1">
        <f t="shared" si="155"/>
        <v>-2.9709449142374125E-2</v>
      </c>
      <c r="AE331" s="1">
        <f t="shared" si="156"/>
        <v>1.7653027366866295E-4</v>
      </c>
      <c r="AF331" s="1">
        <f t="shared" si="157"/>
        <v>1.4943399997719098E-2</v>
      </c>
      <c r="AG331" s="2"/>
      <c r="AH331" s="1">
        <f t="shared" si="158"/>
        <v>-1.1001428677946578E-2</v>
      </c>
      <c r="AI331" s="1">
        <f t="shared" si="159"/>
        <v>0.84281428038566719</v>
      </c>
      <c r="AJ331" s="1">
        <f t="shared" si="160"/>
        <v>-0.61580678031864755</v>
      </c>
      <c r="AK331" s="1">
        <f t="shared" si="161"/>
        <v>-0.35419186201068309</v>
      </c>
      <c r="AL331" s="1">
        <f t="shared" si="162"/>
        <v>1.1531211883537129</v>
      </c>
      <c r="AM331" s="1">
        <f t="shared" si="163"/>
        <v>0.65026372570569713</v>
      </c>
      <c r="AN331" s="1">
        <f t="shared" ref="AN331:AT340" si="178">$AU331+$AB$7*SIN(AO331)</f>
        <v>7.8324654971744394</v>
      </c>
      <c r="AO331" s="1">
        <f t="shared" si="178"/>
        <v>7.8324654971740175</v>
      </c>
      <c r="AP331" s="1">
        <f t="shared" si="178"/>
        <v>7.8324654972246712</v>
      </c>
      <c r="AQ331" s="1">
        <f t="shared" si="178"/>
        <v>7.8324654911488123</v>
      </c>
      <c r="AR331" s="1">
        <f t="shared" si="178"/>
        <v>7.8324662199484001</v>
      </c>
      <c r="AS331" s="1">
        <f t="shared" si="178"/>
        <v>7.8323789757791378</v>
      </c>
      <c r="AT331" s="1">
        <f t="shared" si="178"/>
        <v>7.8580274577417111</v>
      </c>
      <c r="AU331" s="1">
        <f t="shared" si="164"/>
        <v>8.2198796437384001</v>
      </c>
    </row>
    <row r="332" spans="1:66" s="4" customFormat="1" x14ac:dyDescent="0.2">
      <c r="A332" s="17" t="s">
        <v>177</v>
      </c>
      <c r="B332" s="17"/>
      <c r="C332" s="8">
        <v>40531.402000000002</v>
      </c>
      <c r="D332" s="8"/>
      <c r="E332" s="4">
        <f t="shared" si="148"/>
        <v>-4872.9946546757883</v>
      </c>
      <c r="F332" s="4">
        <f t="shared" si="149"/>
        <v>-4873</v>
      </c>
      <c r="G332" s="4">
        <f t="shared" si="175"/>
        <v>1.4800100005231798E-2</v>
      </c>
      <c r="I332" s="4">
        <f t="shared" si="176"/>
        <v>1.4800100005231798E-2</v>
      </c>
      <c r="Q332" s="66">
        <f t="shared" si="150"/>
        <v>25512.902000000002</v>
      </c>
      <c r="S332" s="2">
        <f t="shared" si="177"/>
        <v>0.2</v>
      </c>
      <c r="Z332" s="1">
        <f t="shared" si="151"/>
        <v>-4873</v>
      </c>
      <c r="AA332" s="1">
        <f t="shared" si="152"/>
        <v>4.4891745169788083E-2</v>
      </c>
      <c r="AB332" s="1">
        <f t="shared" si="153"/>
        <v>2.5523452648879948E-2</v>
      </c>
      <c r="AC332" s="1">
        <f t="shared" si="154"/>
        <v>1.4800100005231798E-2</v>
      </c>
      <c r="AD332" s="1">
        <f t="shared" si="155"/>
        <v>-3.0091645164556285E-2</v>
      </c>
      <c r="AE332" s="1">
        <f t="shared" si="156"/>
        <v>1.8110142174191274E-4</v>
      </c>
      <c r="AF332" s="1">
        <f t="shared" si="157"/>
        <v>1.4800100005231798E-2</v>
      </c>
      <c r="AG332" s="2"/>
      <c r="AH332" s="1">
        <f t="shared" si="158"/>
        <v>-1.0723352643648151E-2</v>
      </c>
      <c r="AI332" s="1">
        <f t="shared" si="159"/>
        <v>0.84489676504159006</v>
      </c>
      <c r="AJ332" s="1">
        <f t="shared" si="160"/>
        <v>-0.61116972011616488</v>
      </c>
      <c r="AK332" s="1">
        <f t="shared" si="161"/>
        <v>-0.35510873274351717</v>
      </c>
      <c r="AL332" s="1">
        <f t="shared" si="162"/>
        <v>1.1589931097583808</v>
      </c>
      <c r="AM332" s="1">
        <f t="shared" si="163"/>
        <v>0.654449139186568</v>
      </c>
      <c r="AN332" s="1">
        <f t="shared" si="178"/>
        <v>7.8388802713230055</v>
      </c>
      <c r="AO332" s="1">
        <f t="shared" si="178"/>
        <v>7.8388802713229824</v>
      </c>
      <c r="AP332" s="1">
        <f t="shared" si="178"/>
        <v>7.8388802713268069</v>
      </c>
      <c r="AQ332" s="1">
        <f t="shared" si="178"/>
        <v>7.8388802706732621</v>
      </c>
      <c r="AR332" s="1">
        <f t="shared" si="178"/>
        <v>7.8388803823599966</v>
      </c>
      <c r="AS332" s="1">
        <f t="shared" si="178"/>
        <v>7.8388613077805092</v>
      </c>
      <c r="AT332" s="1">
        <f t="shared" si="178"/>
        <v>7.8653909658346155</v>
      </c>
      <c r="AU332" s="1">
        <f t="shared" si="164"/>
        <v>8.2263399262338801</v>
      </c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s="4" customFormat="1" x14ac:dyDescent="0.2">
      <c r="A333" s="17" t="s">
        <v>177</v>
      </c>
      <c r="B333" s="17"/>
      <c r="C333" s="8">
        <v>40531.402999999998</v>
      </c>
      <c r="D333" s="8"/>
      <c r="E333" s="4">
        <f t="shared" si="148"/>
        <v>-4872.9942935076751</v>
      </c>
      <c r="F333" s="4">
        <f t="shared" si="149"/>
        <v>-4873</v>
      </c>
      <c r="G333" s="4">
        <f t="shared" si="175"/>
        <v>1.5800100001797546E-2</v>
      </c>
      <c r="I333" s="4">
        <f t="shared" si="176"/>
        <v>1.5800100001797546E-2</v>
      </c>
      <c r="Q333" s="66">
        <f t="shared" si="150"/>
        <v>25512.902999999998</v>
      </c>
      <c r="S333" s="2">
        <f t="shared" si="177"/>
        <v>0.2</v>
      </c>
      <c r="Z333" s="1">
        <f t="shared" si="151"/>
        <v>-4873</v>
      </c>
      <c r="AA333" s="1">
        <f t="shared" si="152"/>
        <v>4.4891745169788083E-2</v>
      </c>
      <c r="AB333" s="1">
        <f t="shared" si="153"/>
        <v>2.6523452645445696E-2</v>
      </c>
      <c r="AC333" s="1">
        <f t="shared" si="154"/>
        <v>1.5800100001797546E-2</v>
      </c>
      <c r="AD333" s="1">
        <f t="shared" si="155"/>
        <v>-2.9091645167990537E-2</v>
      </c>
      <c r="AE333" s="1">
        <f t="shared" si="156"/>
        <v>1.6926476371605345E-4</v>
      </c>
      <c r="AF333" s="1">
        <f t="shared" si="157"/>
        <v>1.5800100001797546E-2</v>
      </c>
      <c r="AG333" s="2"/>
      <c r="AH333" s="1">
        <f t="shared" si="158"/>
        <v>-1.0723352643648151E-2</v>
      </c>
      <c r="AI333" s="1">
        <f t="shared" si="159"/>
        <v>0.84489676504159006</v>
      </c>
      <c r="AJ333" s="1">
        <f t="shared" si="160"/>
        <v>-0.61116972011616488</v>
      </c>
      <c r="AK333" s="1">
        <f t="shared" si="161"/>
        <v>-0.35510873274351717</v>
      </c>
      <c r="AL333" s="1">
        <f t="shared" si="162"/>
        <v>1.1589931097583808</v>
      </c>
      <c r="AM333" s="1">
        <f t="shared" si="163"/>
        <v>0.654449139186568</v>
      </c>
      <c r="AN333" s="1">
        <f t="shared" si="178"/>
        <v>7.8388802713230055</v>
      </c>
      <c r="AO333" s="1">
        <f t="shared" si="178"/>
        <v>7.8388802713229824</v>
      </c>
      <c r="AP333" s="1">
        <f t="shared" si="178"/>
        <v>7.8388802713268069</v>
      </c>
      <c r="AQ333" s="1">
        <f t="shared" si="178"/>
        <v>7.8388802706732621</v>
      </c>
      <c r="AR333" s="1">
        <f t="shared" si="178"/>
        <v>7.8388803823599966</v>
      </c>
      <c r="AS333" s="1">
        <f t="shared" si="178"/>
        <v>7.8388613077805092</v>
      </c>
      <c r="AT333" s="1">
        <f t="shared" si="178"/>
        <v>7.8653909658346155</v>
      </c>
      <c r="AU333" s="1">
        <f t="shared" si="164"/>
        <v>8.2263399262338801</v>
      </c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x14ac:dyDescent="0.2">
      <c r="A334" s="5" t="s">
        <v>171</v>
      </c>
      <c r="B334" s="6" t="s">
        <v>97</v>
      </c>
      <c r="C334" s="7">
        <v>40539.707999999999</v>
      </c>
      <c r="D334" s="9"/>
      <c r="E334" s="4">
        <f t="shared" si="148"/>
        <v>-4869.9947923169584</v>
      </c>
      <c r="F334" s="4">
        <f t="shared" si="149"/>
        <v>-4870</v>
      </c>
      <c r="G334" s="4">
        <f t="shared" si="175"/>
        <v>1.4418999999179505E-2</v>
      </c>
      <c r="H334" s="4"/>
      <c r="I334" s="4">
        <f t="shared" si="176"/>
        <v>1.4418999999179505E-2</v>
      </c>
      <c r="J334" s="4"/>
      <c r="K334" s="4"/>
      <c r="M334" s="4"/>
      <c r="N334" s="4"/>
      <c r="O334" s="4"/>
      <c r="P334" s="4"/>
      <c r="Q334" s="66">
        <f t="shared" si="150"/>
        <v>25521.207999999999</v>
      </c>
      <c r="S334" s="2">
        <f t="shared" si="177"/>
        <v>0.2</v>
      </c>
      <c r="Z334" s="1">
        <f t="shared" si="151"/>
        <v>-4870</v>
      </c>
      <c r="AA334" s="1">
        <f t="shared" si="152"/>
        <v>4.497151375353535E-2</v>
      </c>
      <c r="AB334" s="1">
        <f t="shared" si="153"/>
        <v>2.5049408988450667E-2</v>
      </c>
      <c r="AC334" s="1">
        <f t="shared" si="154"/>
        <v>1.4418999999179505E-2</v>
      </c>
      <c r="AD334" s="1">
        <f t="shared" si="155"/>
        <v>-3.0552513754355845E-2</v>
      </c>
      <c r="AE334" s="1">
        <f t="shared" si="156"/>
        <v>1.8669121934202063E-4</v>
      </c>
      <c r="AF334" s="1">
        <f t="shared" si="157"/>
        <v>1.4418999999179505E-2</v>
      </c>
      <c r="AG334" s="2"/>
      <c r="AH334" s="1">
        <f t="shared" si="158"/>
        <v>-1.0630408989271162E-2</v>
      </c>
      <c r="AI334" s="1">
        <f t="shared" si="159"/>
        <v>0.84559441391336532</v>
      </c>
      <c r="AJ334" s="1">
        <f t="shared" si="160"/>
        <v>-0.60961422317039604</v>
      </c>
      <c r="AK334" s="1">
        <f t="shared" si="161"/>
        <v>-0.3554126342021528</v>
      </c>
      <c r="AL334" s="1">
        <f t="shared" si="162"/>
        <v>1.1609568751848158</v>
      </c>
      <c r="AM334" s="1">
        <f t="shared" si="163"/>
        <v>0.65585246809436915</v>
      </c>
      <c r="AN334" s="1">
        <f t="shared" si="178"/>
        <v>7.8410220546268379</v>
      </c>
      <c r="AO334" s="1">
        <f t="shared" si="178"/>
        <v>7.8410220546268405</v>
      </c>
      <c r="AP334" s="1">
        <f t="shared" si="178"/>
        <v>7.8410220546262401</v>
      </c>
      <c r="AQ334" s="1">
        <f t="shared" si="178"/>
        <v>7.8410220547457783</v>
      </c>
      <c r="AR334" s="1">
        <f t="shared" si="178"/>
        <v>7.8410220309418204</v>
      </c>
      <c r="AS334" s="1">
        <f t="shared" si="178"/>
        <v>7.8410267719756588</v>
      </c>
      <c r="AT334" s="1">
        <f t="shared" si="178"/>
        <v>7.8678488180214048</v>
      </c>
      <c r="AU334" s="1">
        <f t="shared" si="164"/>
        <v>8.2284933537323752</v>
      </c>
    </row>
    <row r="335" spans="1:66" s="4" customFormat="1" x14ac:dyDescent="0.2">
      <c r="A335" s="17" t="s">
        <v>170</v>
      </c>
      <c r="B335" s="17"/>
      <c r="C335" s="8">
        <v>40586.777699999999</v>
      </c>
      <c r="D335" s="8"/>
      <c r="E335" s="4">
        <f t="shared" si="148"/>
        <v>-4852.9947175190418</v>
      </c>
      <c r="F335" s="4">
        <f t="shared" si="149"/>
        <v>-4853</v>
      </c>
      <c r="G335" s="4">
        <f t="shared" si="175"/>
        <v>1.4626099997258279E-2</v>
      </c>
      <c r="J335" s="4">
        <f>G335</f>
        <v>1.4626099997258279E-2</v>
      </c>
      <c r="Q335" s="66">
        <f t="shared" si="150"/>
        <v>25568.277699999999</v>
      </c>
      <c r="S335" s="2">
        <f>S$17</f>
        <v>1</v>
      </c>
      <c r="Z335" s="1">
        <f t="shared" si="151"/>
        <v>-4853</v>
      </c>
      <c r="AA335" s="1">
        <f t="shared" si="152"/>
        <v>4.5424818668617396E-2</v>
      </c>
      <c r="AB335" s="1">
        <f t="shared" si="153"/>
        <v>2.4727458574202117E-2</v>
      </c>
      <c r="AC335" s="1">
        <f t="shared" si="154"/>
        <v>1.4626099997258279E-2</v>
      </c>
      <c r="AD335" s="1">
        <f t="shared" si="155"/>
        <v>-3.0798718671359117E-2</v>
      </c>
      <c r="AE335" s="1">
        <f t="shared" si="156"/>
        <v>9.4856107179752463E-4</v>
      </c>
      <c r="AF335" s="1">
        <f t="shared" si="157"/>
        <v>1.4626099997258279E-2</v>
      </c>
      <c r="AG335" s="2"/>
      <c r="AH335" s="1">
        <f t="shared" si="158"/>
        <v>-1.0101358576943839E-2</v>
      </c>
      <c r="AI335" s="1">
        <f t="shared" si="159"/>
        <v>0.84958094308617782</v>
      </c>
      <c r="AJ335" s="1">
        <f t="shared" si="160"/>
        <v>-0.60070622205241087</v>
      </c>
      <c r="AK335" s="1">
        <f t="shared" si="161"/>
        <v>-0.35711809374831005</v>
      </c>
      <c r="AL335" s="1">
        <f t="shared" si="162"/>
        <v>1.1721465331764058</v>
      </c>
      <c r="AM335" s="1">
        <f t="shared" si="163"/>
        <v>0.66388342303739012</v>
      </c>
      <c r="AN335" s="1">
        <f t="shared" si="178"/>
        <v>7.8531923908261181</v>
      </c>
      <c r="AO335" s="1">
        <f t="shared" si="178"/>
        <v>7.8531923908261181</v>
      </c>
      <c r="AP335" s="1">
        <f t="shared" si="178"/>
        <v>7.8531923908261145</v>
      </c>
      <c r="AQ335" s="1">
        <f t="shared" si="178"/>
        <v>7.8531923908388075</v>
      </c>
      <c r="AR335" s="1">
        <f t="shared" si="178"/>
        <v>7.8531923493363065</v>
      </c>
      <c r="AS335" s="1">
        <f t="shared" si="178"/>
        <v>7.8533422859575808</v>
      </c>
      <c r="AT335" s="1">
        <f t="shared" si="178"/>
        <v>7.8818081949082384</v>
      </c>
      <c r="AU335" s="1">
        <f t="shared" si="164"/>
        <v>8.240696109557172</v>
      </c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s="4" customFormat="1" x14ac:dyDescent="0.2">
      <c r="A336" s="17" t="s">
        <v>178</v>
      </c>
      <c r="B336" s="17"/>
      <c r="C336" s="8">
        <v>40589.546000000002</v>
      </c>
      <c r="D336" s="8"/>
      <c r="E336" s="4">
        <f t="shared" si="148"/>
        <v>-4851.9948958277382</v>
      </c>
      <c r="F336" s="4">
        <f t="shared" si="149"/>
        <v>-4852</v>
      </c>
      <c r="G336" s="4">
        <f t="shared" si="175"/>
        <v>1.4132399999652989E-2</v>
      </c>
      <c r="I336" s="4">
        <f t="shared" ref="I336:I347" si="179">G336</f>
        <v>1.4132399999652989E-2</v>
      </c>
      <c r="Q336" s="66">
        <f t="shared" si="150"/>
        <v>25571.046000000002</v>
      </c>
      <c r="S336" s="2">
        <f t="shared" ref="S336:S347" si="180">S$16</f>
        <v>0.2</v>
      </c>
      <c r="Z336" s="1">
        <f t="shared" si="151"/>
        <v>-4852</v>
      </c>
      <c r="AA336" s="1">
        <f t="shared" si="152"/>
        <v>4.545155131040949E-2</v>
      </c>
      <c r="AB336" s="1">
        <f t="shared" si="153"/>
        <v>2.42025127827721E-2</v>
      </c>
      <c r="AC336" s="1">
        <f t="shared" si="154"/>
        <v>1.4132399999652989E-2</v>
      </c>
      <c r="AD336" s="1">
        <f t="shared" si="155"/>
        <v>-3.13191513107565E-2</v>
      </c>
      <c r="AE336" s="1">
        <f t="shared" si="156"/>
        <v>1.9617784776521216E-4</v>
      </c>
      <c r="AF336" s="1">
        <f t="shared" si="157"/>
        <v>1.4132399999652989E-2</v>
      </c>
      <c r="AG336" s="2"/>
      <c r="AH336" s="1">
        <f t="shared" si="158"/>
        <v>-1.0070112783119109E-2</v>
      </c>
      <c r="AI336" s="1">
        <f t="shared" si="159"/>
        <v>0.8498172112763932</v>
      </c>
      <c r="AJ336" s="1">
        <f t="shared" si="160"/>
        <v>-0.60017723760113462</v>
      </c>
      <c r="AK336" s="1">
        <f t="shared" si="161"/>
        <v>-0.35721751851843847</v>
      </c>
      <c r="AL336" s="1">
        <f t="shared" si="162"/>
        <v>1.1728080378740364</v>
      </c>
      <c r="AM336" s="1">
        <f t="shared" si="163"/>
        <v>0.66436005625010031</v>
      </c>
      <c r="AN336" s="1">
        <f t="shared" si="178"/>
        <v>7.8539100802952939</v>
      </c>
      <c r="AO336" s="1">
        <f t="shared" si="178"/>
        <v>7.8539100802952939</v>
      </c>
      <c r="AP336" s="1">
        <f t="shared" si="178"/>
        <v>7.8539100802952939</v>
      </c>
      <c r="AQ336" s="1">
        <f t="shared" si="178"/>
        <v>7.8539100802952797</v>
      </c>
      <c r="AR336" s="1">
        <f t="shared" si="178"/>
        <v>7.8539100807854689</v>
      </c>
      <c r="AS336" s="1">
        <f t="shared" si="178"/>
        <v>7.8540690973402603</v>
      </c>
      <c r="AT336" s="1">
        <f t="shared" si="178"/>
        <v>7.8826310015530714</v>
      </c>
      <c r="AU336" s="1">
        <f t="shared" si="164"/>
        <v>8.2414139187233353</v>
      </c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s="4" customFormat="1" x14ac:dyDescent="0.2">
      <c r="A337" s="17" t="s">
        <v>178</v>
      </c>
      <c r="B337" s="17"/>
      <c r="C337" s="8">
        <v>40589.548999999999</v>
      </c>
      <c r="D337" s="8"/>
      <c r="E337" s="4">
        <f t="shared" si="148"/>
        <v>-4851.993812323396</v>
      </c>
      <c r="F337" s="4">
        <f t="shared" si="149"/>
        <v>-4852</v>
      </c>
      <c r="G337" s="4">
        <f t="shared" si="175"/>
        <v>1.7132399996626191E-2</v>
      </c>
      <c r="I337" s="4">
        <f t="shared" si="179"/>
        <v>1.7132399996626191E-2</v>
      </c>
      <c r="Q337" s="66">
        <f t="shared" si="150"/>
        <v>25571.048999999999</v>
      </c>
      <c r="S337" s="2">
        <f t="shared" si="180"/>
        <v>0.2</v>
      </c>
      <c r="Z337" s="1">
        <f t="shared" si="151"/>
        <v>-4852</v>
      </c>
      <c r="AA337" s="1">
        <f t="shared" si="152"/>
        <v>4.545155131040949E-2</v>
      </c>
      <c r="AB337" s="1">
        <f t="shared" si="153"/>
        <v>2.7202512779745301E-2</v>
      </c>
      <c r="AC337" s="1">
        <f t="shared" si="154"/>
        <v>1.7132399996626191E-2</v>
      </c>
      <c r="AD337" s="1">
        <f t="shared" si="155"/>
        <v>-2.8319151313783299E-2</v>
      </c>
      <c r="AE337" s="1">
        <f t="shared" si="156"/>
        <v>1.6039486622659087E-4</v>
      </c>
      <c r="AF337" s="1">
        <f t="shared" si="157"/>
        <v>1.7132399996626191E-2</v>
      </c>
      <c r="AG337" s="2"/>
      <c r="AH337" s="1">
        <f t="shared" si="158"/>
        <v>-1.0070112783119109E-2</v>
      </c>
      <c r="AI337" s="1">
        <f t="shared" si="159"/>
        <v>0.8498172112763932</v>
      </c>
      <c r="AJ337" s="1">
        <f t="shared" si="160"/>
        <v>-0.60017723760113462</v>
      </c>
      <c r="AK337" s="1">
        <f t="shared" si="161"/>
        <v>-0.35721751851843847</v>
      </c>
      <c r="AL337" s="1">
        <f t="shared" si="162"/>
        <v>1.1728080378740364</v>
      </c>
      <c r="AM337" s="1">
        <f t="shared" si="163"/>
        <v>0.66436005625010031</v>
      </c>
      <c r="AN337" s="1">
        <f t="shared" si="178"/>
        <v>7.8539100802952939</v>
      </c>
      <c r="AO337" s="1">
        <f t="shared" si="178"/>
        <v>7.8539100802952939</v>
      </c>
      <c r="AP337" s="1">
        <f t="shared" si="178"/>
        <v>7.8539100802952939</v>
      </c>
      <c r="AQ337" s="1">
        <f t="shared" si="178"/>
        <v>7.8539100802952797</v>
      </c>
      <c r="AR337" s="1">
        <f t="shared" si="178"/>
        <v>7.8539100807854689</v>
      </c>
      <c r="AS337" s="1">
        <f t="shared" si="178"/>
        <v>7.8540690973402603</v>
      </c>
      <c r="AT337" s="1">
        <f t="shared" si="178"/>
        <v>7.8826310015530714</v>
      </c>
      <c r="AU337" s="1">
        <f t="shared" si="164"/>
        <v>8.2414139187233353</v>
      </c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s="4" customFormat="1" x14ac:dyDescent="0.2">
      <c r="A338" s="17" t="s">
        <v>179</v>
      </c>
      <c r="B338" s="17"/>
      <c r="C338" s="8">
        <v>40913.506000000001</v>
      </c>
      <c r="D338" s="8"/>
      <c r="E338" s="4">
        <f t="shared" si="148"/>
        <v>-4734.9908734623314</v>
      </c>
      <c r="F338" s="4">
        <f t="shared" si="149"/>
        <v>-4735</v>
      </c>
      <c r="G338" s="4">
        <f t="shared" si="175"/>
        <v>2.5269500001741108E-2</v>
      </c>
      <c r="I338" s="4">
        <f t="shared" si="179"/>
        <v>2.5269500001741108E-2</v>
      </c>
      <c r="Q338" s="66">
        <f t="shared" si="150"/>
        <v>25895.006000000001</v>
      </c>
      <c r="S338" s="2">
        <f t="shared" si="180"/>
        <v>0.2</v>
      </c>
      <c r="Z338" s="1">
        <f t="shared" si="151"/>
        <v>-4735</v>
      </c>
      <c r="AA338" s="1">
        <f t="shared" si="152"/>
        <v>4.8629606449400481E-2</v>
      </c>
      <c r="AB338" s="1">
        <f t="shared" si="153"/>
        <v>3.1589389860044587E-2</v>
      </c>
      <c r="AC338" s="1">
        <f t="shared" si="154"/>
        <v>2.5269500001741108E-2</v>
      </c>
      <c r="AD338" s="1">
        <f t="shared" si="155"/>
        <v>-2.3360106447659373E-2</v>
      </c>
      <c r="AE338" s="1">
        <f t="shared" si="156"/>
        <v>1.0913891464919541E-4</v>
      </c>
      <c r="AF338" s="1">
        <f t="shared" si="157"/>
        <v>2.5269500001741108E-2</v>
      </c>
      <c r="AG338" s="2"/>
      <c r="AH338" s="1">
        <f t="shared" si="158"/>
        <v>-6.319889858303479E-3</v>
      </c>
      <c r="AI338" s="1">
        <f t="shared" si="159"/>
        <v>0.87886293854731079</v>
      </c>
      <c r="AJ338" s="1">
        <f t="shared" si="160"/>
        <v>-0.5342941490338422</v>
      </c>
      <c r="AK338" s="1">
        <f t="shared" si="161"/>
        <v>-0.36808292259744657</v>
      </c>
      <c r="AL338" s="1">
        <f t="shared" si="162"/>
        <v>1.252858217012599</v>
      </c>
      <c r="AM338" s="1">
        <f t="shared" si="163"/>
        <v>0.72365970169895733</v>
      </c>
      <c r="AN338" s="1">
        <f t="shared" si="178"/>
        <v>7.9393033713579104</v>
      </c>
      <c r="AO338" s="1">
        <f t="shared" si="178"/>
        <v>7.9393033732988041</v>
      </c>
      <c r="AP338" s="1">
        <f t="shared" si="178"/>
        <v>7.9393034320738636</v>
      </c>
      <c r="AQ338" s="1">
        <f t="shared" si="178"/>
        <v>7.9393052119083105</v>
      </c>
      <c r="AR338" s="1">
        <f t="shared" si="178"/>
        <v>7.9393590915688499</v>
      </c>
      <c r="AS338" s="1">
        <f t="shared" si="178"/>
        <v>7.9409743961658235</v>
      </c>
      <c r="AT338" s="1">
        <f t="shared" si="178"/>
        <v>7.9801602962932607</v>
      </c>
      <c r="AU338" s="1">
        <f t="shared" si="164"/>
        <v>8.3253975911645863</v>
      </c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s="4" customFormat="1" x14ac:dyDescent="0.2">
      <c r="A339" s="17" t="s">
        <v>179</v>
      </c>
      <c r="B339" s="17"/>
      <c r="C339" s="8">
        <v>40927.347000000002</v>
      </c>
      <c r="D339" s="8"/>
      <c r="E339" s="4">
        <f t="shared" si="148"/>
        <v>-4729.9919455898789</v>
      </c>
      <c r="F339" s="4">
        <f t="shared" si="149"/>
        <v>-4730</v>
      </c>
      <c r="G339" s="4">
        <f t="shared" si="175"/>
        <v>2.2300999997241888E-2</v>
      </c>
      <c r="I339" s="4">
        <f t="shared" si="179"/>
        <v>2.2300999997241888E-2</v>
      </c>
      <c r="Q339" s="66">
        <f t="shared" si="150"/>
        <v>25908.847000000002</v>
      </c>
      <c r="S339" s="2">
        <f t="shared" si="180"/>
        <v>0.2</v>
      </c>
      <c r="Z339" s="1">
        <f t="shared" si="151"/>
        <v>-4730</v>
      </c>
      <c r="AA339" s="1">
        <f t="shared" si="152"/>
        <v>4.8767573649796427E-2</v>
      </c>
      <c r="AB339" s="1">
        <f t="shared" si="153"/>
        <v>2.8456521258479715E-2</v>
      </c>
      <c r="AC339" s="1">
        <f t="shared" si="154"/>
        <v>2.2300999997241888E-2</v>
      </c>
      <c r="AD339" s="1">
        <f t="shared" si="155"/>
        <v>-2.6466573652554538E-2</v>
      </c>
      <c r="AE339" s="1">
        <f t="shared" si="156"/>
        <v>1.4009590418121882E-4</v>
      </c>
      <c r="AF339" s="1">
        <f t="shared" si="157"/>
        <v>2.2300999997241888E-2</v>
      </c>
      <c r="AG339" s="2"/>
      <c r="AH339" s="1">
        <f t="shared" si="158"/>
        <v>-6.155521261237828E-3</v>
      </c>
      <c r="AI339" s="1">
        <f t="shared" si="159"/>
        <v>0.88016807894885807</v>
      </c>
      <c r="AJ339" s="1">
        <f t="shared" si="160"/>
        <v>-0.53129529953683952</v>
      </c>
      <c r="AK339" s="1">
        <f t="shared" si="161"/>
        <v>-0.36850988624793135</v>
      </c>
      <c r="AL339" s="1">
        <f t="shared" si="162"/>
        <v>1.2564019362019552</v>
      </c>
      <c r="AM339" s="1">
        <f t="shared" si="163"/>
        <v>0.72636292364978161</v>
      </c>
      <c r="AN339" s="1">
        <f t="shared" si="178"/>
        <v>7.943017737590373</v>
      </c>
      <c r="AO339" s="1">
        <f t="shared" si="178"/>
        <v>7.9430177400032687</v>
      </c>
      <c r="AP339" s="1">
        <f t="shared" si="178"/>
        <v>7.9430178100310407</v>
      </c>
      <c r="AQ339" s="1">
        <f t="shared" si="178"/>
        <v>7.9430198423731344</v>
      </c>
      <c r="AR339" s="1">
        <f t="shared" si="178"/>
        <v>7.9430788047498293</v>
      </c>
      <c r="AS339" s="1">
        <f t="shared" si="178"/>
        <v>7.9447727982702521</v>
      </c>
      <c r="AT339" s="1">
        <f t="shared" si="178"/>
        <v>7.984383179639841</v>
      </c>
      <c r="AU339" s="1">
        <f t="shared" si="164"/>
        <v>8.3289866369954098</v>
      </c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s="4" customFormat="1" x14ac:dyDescent="0.2">
      <c r="A340" s="17" t="s">
        <v>180</v>
      </c>
      <c r="B340" s="17"/>
      <c r="C340" s="8">
        <v>40938.428999999996</v>
      </c>
      <c r="D340" s="8"/>
      <c r="E340" s="4">
        <f t="shared" si="148"/>
        <v>-4725.9894805452659</v>
      </c>
      <c r="F340" s="4">
        <f t="shared" si="149"/>
        <v>-4726</v>
      </c>
      <c r="G340" s="4">
        <f t="shared" si="175"/>
        <v>2.9126199995516799E-2</v>
      </c>
      <c r="I340" s="4">
        <f t="shared" si="179"/>
        <v>2.9126199995516799E-2</v>
      </c>
      <c r="Q340" s="66">
        <f t="shared" si="150"/>
        <v>25919.928999999996</v>
      </c>
      <c r="S340" s="2">
        <f t="shared" si="180"/>
        <v>0.2</v>
      </c>
      <c r="Z340" s="1">
        <f t="shared" si="151"/>
        <v>-4726</v>
      </c>
      <c r="AA340" s="1">
        <f t="shared" si="152"/>
        <v>4.8878069644525894E-2</v>
      </c>
      <c r="AB340" s="1">
        <f t="shared" si="153"/>
        <v>3.5149989075594211E-2</v>
      </c>
      <c r="AC340" s="1">
        <f t="shared" si="154"/>
        <v>2.9126199995516799E-2</v>
      </c>
      <c r="AD340" s="1">
        <f t="shared" si="155"/>
        <v>-1.9751869649009095E-2</v>
      </c>
      <c r="AE340" s="1">
        <f t="shared" si="156"/>
        <v>7.8027270926289341E-5</v>
      </c>
      <c r="AF340" s="1">
        <f t="shared" si="157"/>
        <v>2.9126199995516799E-2</v>
      </c>
      <c r="AG340" s="2"/>
      <c r="AH340" s="1">
        <f t="shared" si="158"/>
        <v>-6.0237890800774125E-3</v>
      </c>
      <c r="AI340" s="1">
        <f t="shared" si="159"/>
        <v>0.88121607543061098</v>
      </c>
      <c r="AJ340" s="1">
        <f t="shared" si="160"/>
        <v>-0.52888497198943718</v>
      </c>
      <c r="AK340" s="1">
        <f t="shared" si="161"/>
        <v>-0.36884902714954276</v>
      </c>
      <c r="AL340" s="1">
        <f t="shared" si="162"/>
        <v>1.2592445024394936</v>
      </c>
      <c r="AM340" s="1">
        <f t="shared" si="163"/>
        <v>0.72853632535596036</v>
      </c>
      <c r="AN340" s="1">
        <f t="shared" si="178"/>
        <v>7.9459932062278238</v>
      </c>
      <c r="AO340" s="1">
        <f t="shared" si="178"/>
        <v>7.9459932090827294</v>
      </c>
      <c r="AP340" s="1">
        <f t="shared" si="178"/>
        <v>7.9459932892664247</v>
      </c>
      <c r="AQ340" s="1">
        <f t="shared" si="178"/>
        <v>7.9459955413001433</v>
      </c>
      <c r="AR340" s="1">
        <f t="shared" si="178"/>
        <v>7.9460587693287881</v>
      </c>
      <c r="AS340" s="1">
        <f t="shared" si="178"/>
        <v>7.9478166184833228</v>
      </c>
      <c r="AT340" s="1">
        <f t="shared" si="178"/>
        <v>7.9877646827322542</v>
      </c>
      <c r="AU340" s="1">
        <f t="shared" si="164"/>
        <v>8.3318578736600664</v>
      </c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s="4" customFormat="1" x14ac:dyDescent="0.2">
      <c r="A341" s="17" t="s">
        <v>181</v>
      </c>
      <c r="B341" s="17"/>
      <c r="C341" s="8">
        <v>41176.552000000003</v>
      </c>
      <c r="D341" s="8"/>
      <c r="E341" s="4">
        <f t="shared" ref="E341:E404" si="181">+(C341-C$7)/C$8</f>
        <v>-4639.9870456220688</v>
      </c>
      <c r="F341" s="4">
        <f t="shared" ref="F341:F404" si="182">ROUND(2*E341,0)/2</f>
        <v>-4640</v>
      </c>
      <c r="G341" s="4">
        <f t="shared" si="175"/>
        <v>3.5867999999027234E-2</v>
      </c>
      <c r="I341" s="4">
        <f t="shared" si="179"/>
        <v>3.5867999999027234E-2</v>
      </c>
      <c r="Q341" s="66">
        <f t="shared" ref="Q341:Q404" si="183">+C341-15018.5</f>
        <v>26158.052000000003</v>
      </c>
      <c r="S341" s="2">
        <f t="shared" si="180"/>
        <v>0.2</v>
      </c>
      <c r="Z341" s="1">
        <f t="shared" ref="Z341:Z404" si="184">F341</f>
        <v>-4640</v>
      </c>
      <c r="AA341" s="1">
        <f t="shared" ref="AA341:AA404" si="185">AB$3+AB$4*Z341+AB$5*Z341^2+AH341</f>
        <v>5.1279076010649058E-2</v>
      </c>
      <c r="AB341" s="1">
        <f t="shared" ref="AB341:AB404" si="186">IF(S341&lt;&gt;0,G341-AH341,-9999)</f>
        <v>3.9009464849248332E-2</v>
      </c>
      <c r="AC341" s="1">
        <f t="shared" ref="AC341:AC404" si="187">+G341-P341</f>
        <v>3.5867999999027234E-2</v>
      </c>
      <c r="AD341" s="1">
        <f t="shared" ref="AD341:AD404" si="188">IF(S341&lt;&gt;0,G341-AA341,-9999)</f>
        <v>-1.5411076011621824E-2</v>
      </c>
      <c r="AE341" s="1">
        <f t="shared" ref="AE341:AE404" si="189">+(G341-AA341)^2*S341</f>
        <v>4.7500252767197129E-5</v>
      </c>
      <c r="AF341" s="1">
        <f t="shared" ref="AF341:AF404" si="190">IF(S341&lt;&gt;0,G341-P341,-9999)</f>
        <v>3.5867999999027234E-2</v>
      </c>
      <c r="AG341" s="2"/>
      <c r="AH341" s="1">
        <f t="shared" ref="AH341:AH404" si="191">$AB$6*($AB$11/AI341*AJ341+$AB$12)</f>
        <v>-3.1414648502211011E-3</v>
      </c>
      <c r="AI341" s="1">
        <f t="shared" ref="AI341:AI404" si="192">1+$AB$7*COS(AL341)</f>
        <v>0.90460126962777143</v>
      </c>
      <c r="AJ341" s="1">
        <f t="shared" ref="AJ341:AJ404" si="193">SIN(AL341+RADIANS($AB$9))</f>
        <v>-0.47457351039273471</v>
      </c>
      <c r="AK341" s="1">
        <f t="shared" ref="AK341:AK404" si="194">$AB$7*SIN(AL341)</f>
        <v>-0.37557729937875278</v>
      </c>
      <c r="AL341" s="1">
        <f t="shared" ref="AL341:AL404" si="195">2*ATAN(AM341)</f>
        <v>1.3220512721077464</v>
      </c>
      <c r="AM341" s="1">
        <f t="shared" ref="AM341:AM404" si="196">SQRT((1+$AB$7)/(1-$AB$7))*TAN(AN341/2)</f>
        <v>0.77774963910487671</v>
      </c>
      <c r="AN341" s="1">
        <f t="shared" ref="AN341:AT350" si="197">$AU341+$AB$7*SIN(AO341)</f>
        <v>8.0108432326493215</v>
      </c>
      <c r="AO341" s="1">
        <f t="shared" si="197"/>
        <v>8.0108432776869858</v>
      </c>
      <c r="AP341" s="1">
        <f t="shared" si="197"/>
        <v>8.0108440216725896</v>
      </c>
      <c r="AQ341" s="1">
        <f t="shared" si="197"/>
        <v>8.0108563112038684</v>
      </c>
      <c r="AR341" s="1">
        <f t="shared" si="197"/>
        <v>8.0110591779317133</v>
      </c>
      <c r="AS341" s="1">
        <f t="shared" si="197"/>
        <v>8.0143711875790142</v>
      </c>
      <c r="AT341" s="1">
        <f t="shared" si="197"/>
        <v>8.0611459480752838</v>
      </c>
      <c r="AU341" s="1">
        <f t="shared" ref="AU341:AU404" si="198">RADIANS($AB$9)+$AB$18*(F341-AB$15)</f>
        <v>8.3935894619502172</v>
      </c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s="4" customFormat="1" x14ac:dyDescent="0.2">
      <c r="A342" s="17" t="s">
        <v>182</v>
      </c>
      <c r="B342" s="17"/>
      <c r="C342" s="8">
        <v>41212.544000000002</v>
      </c>
      <c r="D342" s="8"/>
      <c r="E342" s="4">
        <f t="shared" si="181"/>
        <v>-4626.9878828458759</v>
      </c>
      <c r="F342" s="4">
        <f t="shared" si="182"/>
        <v>-4627</v>
      </c>
      <c r="G342" s="4">
        <f t="shared" si="175"/>
        <v>3.3549899999343324E-2</v>
      </c>
      <c r="I342" s="4">
        <f t="shared" si="179"/>
        <v>3.3549899999343324E-2</v>
      </c>
      <c r="Q342" s="66">
        <f t="shared" si="183"/>
        <v>26194.044000000002</v>
      </c>
      <c r="S342" s="2">
        <f t="shared" si="180"/>
        <v>0.2</v>
      </c>
      <c r="Z342" s="1">
        <f t="shared" si="184"/>
        <v>-4627</v>
      </c>
      <c r="AA342" s="1">
        <f t="shared" si="185"/>
        <v>5.1646047604907222E-2</v>
      </c>
      <c r="AB342" s="1">
        <f t="shared" si="186"/>
        <v>3.6247522183658384E-2</v>
      </c>
      <c r="AC342" s="1">
        <f t="shared" si="187"/>
        <v>3.3549899999343324E-2</v>
      </c>
      <c r="AD342" s="1">
        <f t="shared" si="188"/>
        <v>-1.8096147605563898E-2</v>
      </c>
      <c r="AE342" s="1">
        <f t="shared" si="189"/>
        <v>6.5494111632471191E-5</v>
      </c>
      <c r="AF342" s="1">
        <f t="shared" si="190"/>
        <v>3.3549899999343324E-2</v>
      </c>
      <c r="AG342" s="2"/>
      <c r="AH342" s="1">
        <f t="shared" si="191"/>
        <v>-2.6976221843150617E-3</v>
      </c>
      <c r="AI342" s="1">
        <f t="shared" si="192"/>
        <v>0.90828132865665956</v>
      </c>
      <c r="AJ342" s="1">
        <f t="shared" si="193"/>
        <v>-0.46593677831986247</v>
      </c>
      <c r="AK342" s="1">
        <f t="shared" si="194"/>
        <v>-0.37649290948473751</v>
      </c>
      <c r="AL342" s="1">
        <f t="shared" si="195"/>
        <v>1.3318376713412903</v>
      </c>
      <c r="AM342" s="1">
        <f t="shared" si="196"/>
        <v>0.78563277189337899</v>
      </c>
      <c r="AN342" s="1">
        <f t="shared" si="197"/>
        <v>8.0207962091929677</v>
      </c>
      <c r="AO342" s="1">
        <f t="shared" si="197"/>
        <v>8.020796271247443</v>
      </c>
      <c r="AP342" s="1">
        <f t="shared" si="197"/>
        <v>8.0207972356931023</v>
      </c>
      <c r="AQ342" s="1">
        <f t="shared" si="197"/>
        <v>8.0208122243199078</v>
      </c>
      <c r="AR342" s="1">
        <f t="shared" si="197"/>
        <v>8.0210449940760853</v>
      </c>
      <c r="AS342" s="1">
        <f t="shared" si="197"/>
        <v>8.0246194815571421</v>
      </c>
      <c r="AT342" s="1">
        <f t="shared" si="197"/>
        <v>8.072349813336043</v>
      </c>
      <c r="AU342" s="1">
        <f t="shared" si="198"/>
        <v>8.4029209811103556</v>
      </c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x14ac:dyDescent="0.2">
      <c r="A343" s="5" t="s">
        <v>183</v>
      </c>
      <c r="B343" s="6" t="s">
        <v>97</v>
      </c>
      <c r="C343" s="7">
        <v>41245.771999999997</v>
      </c>
      <c r="D343" s="9"/>
      <c r="E343" s="4">
        <f t="shared" si="181"/>
        <v>-4614.9869887380928</v>
      </c>
      <c r="F343" s="4">
        <f t="shared" si="182"/>
        <v>-4615</v>
      </c>
      <c r="G343" s="4">
        <f t="shared" si="175"/>
        <v>3.6025499997776933E-2</v>
      </c>
      <c r="H343" s="4"/>
      <c r="I343" s="4">
        <f t="shared" si="179"/>
        <v>3.6025499997776933E-2</v>
      </c>
      <c r="J343" s="4"/>
      <c r="K343" s="4"/>
      <c r="M343" s="4"/>
      <c r="N343" s="4"/>
      <c r="O343" s="4"/>
      <c r="P343" s="4"/>
      <c r="Q343" s="66">
        <f t="shared" si="183"/>
        <v>26227.271999999997</v>
      </c>
      <c r="S343" s="2">
        <f t="shared" si="180"/>
        <v>0.2</v>
      </c>
      <c r="Z343" s="1">
        <f t="shared" si="184"/>
        <v>-4615</v>
      </c>
      <c r="AA343" s="1">
        <f t="shared" si="185"/>
        <v>5.1985678651382386E-2</v>
      </c>
      <c r="AB343" s="1">
        <f t="shared" si="186"/>
        <v>3.8311574314199806E-2</v>
      </c>
      <c r="AC343" s="1">
        <f t="shared" si="187"/>
        <v>3.6025499997776933E-2</v>
      </c>
      <c r="AD343" s="1">
        <f t="shared" si="188"/>
        <v>-1.5960178653605453E-2</v>
      </c>
      <c r="AE343" s="1">
        <f t="shared" si="189"/>
        <v>5.0945460531000637E-5</v>
      </c>
      <c r="AF343" s="1">
        <f t="shared" si="190"/>
        <v>3.6025499997776933E-2</v>
      </c>
      <c r="AG343" s="2"/>
      <c r="AH343" s="1">
        <f t="shared" si="191"/>
        <v>-2.2860743164228726E-3</v>
      </c>
      <c r="AI343" s="1">
        <f t="shared" si="192"/>
        <v>0.91171290802378036</v>
      </c>
      <c r="AJ343" s="1">
        <f t="shared" si="193"/>
        <v>-0.45786164529138568</v>
      </c>
      <c r="AK343" s="1">
        <f t="shared" si="194"/>
        <v>-0.37731235727928786</v>
      </c>
      <c r="AL343" s="1">
        <f t="shared" si="195"/>
        <v>1.3409422924246774</v>
      </c>
      <c r="AM343" s="1">
        <f t="shared" si="196"/>
        <v>0.79302133012923548</v>
      </c>
      <c r="AN343" s="1">
        <f t="shared" si="197"/>
        <v>8.0300196178778158</v>
      </c>
      <c r="AO343" s="1">
        <f t="shared" si="197"/>
        <v>8.0300197000279034</v>
      </c>
      <c r="AP343" s="1">
        <f t="shared" si="197"/>
        <v>8.0300209105406228</v>
      </c>
      <c r="AQ343" s="1">
        <f t="shared" si="197"/>
        <v>8.0300387469503143</v>
      </c>
      <c r="AR343" s="1">
        <f t="shared" si="197"/>
        <v>8.0303013521559787</v>
      </c>
      <c r="AS343" s="1">
        <f t="shared" si="197"/>
        <v>8.0341238406997277</v>
      </c>
      <c r="AT343" s="1">
        <f t="shared" si="197"/>
        <v>8.0827173953933951</v>
      </c>
      <c r="AU343" s="1">
        <f t="shared" si="198"/>
        <v>8.4115346911043289</v>
      </c>
    </row>
    <row r="344" spans="1:66" x14ac:dyDescent="0.2">
      <c r="A344" s="5" t="s">
        <v>183</v>
      </c>
      <c r="B344" s="6" t="s">
        <v>97</v>
      </c>
      <c r="C344" s="7">
        <v>41248.538</v>
      </c>
      <c r="D344" s="9"/>
      <c r="E344" s="4">
        <f t="shared" si="181"/>
        <v>-4613.9879977334531</v>
      </c>
      <c r="F344" s="4">
        <f t="shared" si="182"/>
        <v>-4614</v>
      </c>
      <c r="G344" s="4">
        <f t="shared" si="175"/>
        <v>3.3231800000066869E-2</v>
      </c>
      <c r="H344" s="4"/>
      <c r="I344" s="4">
        <f t="shared" si="179"/>
        <v>3.3231800000066869E-2</v>
      </c>
      <c r="J344" s="4"/>
      <c r="K344" s="4"/>
      <c r="M344" s="4"/>
      <c r="N344" s="4"/>
      <c r="O344" s="4"/>
      <c r="P344" s="4"/>
      <c r="Q344" s="66">
        <f t="shared" si="183"/>
        <v>26230.038</v>
      </c>
      <c r="S344" s="2">
        <f t="shared" si="180"/>
        <v>0.2</v>
      </c>
      <c r="Z344" s="1">
        <f t="shared" si="184"/>
        <v>-4614</v>
      </c>
      <c r="AA344" s="1">
        <f t="shared" si="185"/>
        <v>5.2014019154079827E-2</v>
      </c>
      <c r="AB344" s="1">
        <f t="shared" si="186"/>
        <v>3.5483499192612081E-2</v>
      </c>
      <c r="AC344" s="1">
        <f t="shared" si="187"/>
        <v>3.3231800000066869E-2</v>
      </c>
      <c r="AD344" s="1">
        <f t="shared" si="188"/>
        <v>-1.8782219154012958E-2</v>
      </c>
      <c r="AE344" s="1">
        <f t="shared" si="189"/>
        <v>7.0554351269874247E-5</v>
      </c>
      <c r="AF344" s="1">
        <f t="shared" si="190"/>
        <v>3.3231800000066869E-2</v>
      </c>
      <c r="AG344" s="2"/>
      <c r="AH344" s="1">
        <f t="shared" si="191"/>
        <v>-2.2516991925452083E-3</v>
      </c>
      <c r="AI344" s="1">
        <f t="shared" si="192"/>
        <v>0.91200038002915285</v>
      </c>
      <c r="AJ344" s="1">
        <f t="shared" si="193"/>
        <v>-0.45718423118709672</v>
      </c>
      <c r="AK344" s="1">
        <f t="shared" si="194"/>
        <v>-0.37737950719435853</v>
      </c>
      <c r="AL344" s="1">
        <f t="shared" si="195"/>
        <v>1.3417041185553178</v>
      </c>
      <c r="AM344" s="1">
        <f t="shared" si="196"/>
        <v>0.79364198039227274</v>
      </c>
      <c r="AN344" s="1">
        <f t="shared" si="197"/>
        <v>8.0307898082507041</v>
      </c>
      <c r="AO344" s="1">
        <f t="shared" si="197"/>
        <v>8.0307898922919989</v>
      </c>
      <c r="AP344" s="1">
        <f t="shared" si="197"/>
        <v>8.0307911253338133</v>
      </c>
      <c r="AQ344" s="1">
        <f t="shared" si="197"/>
        <v>8.030809215368004</v>
      </c>
      <c r="AR344" s="1">
        <f t="shared" si="197"/>
        <v>8.0310744051924328</v>
      </c>
      <c r="AS344" s="1">
        <f t="shared" si="197"/>
        <v>8.0349178003775261</v>
      </c>
      <c r="AT344" s="1">
        <f t="shared" si="197"/>
        <v>8.0835824636160893</v>
      </c>
      <c r="AU344" s="1">
        <f t="shared" si="198"/>
        <v>8.412252500270494</v>
      </c>
    </row>
    <row r="345" spans="1:66" s="4" customFormat="1" x14ac:dyDescent="0.2">
      <c r="A345" s="17" t="s">
        <v>184</v>
      </c>
      <c r="B345" s="17"/>
      <c r="C345" s="8">
        <v>41248.538999999997</v>
      </c>
      <c r="D345" s="8"/>
      <c r="E345" s="4">
        <f t="shared" si="181"/>
        <v>-4613.9876365653399</v>
      </c>
      <c r="F345" s="4">
        <f t="shared" si="182"/>
        <v>-4614</v>
      </c>
      <c r="G345" s="4">
        <f t="shared" si="175"/>
        <v>3.4231799996632617E-2</v>
      </c>
      <c r="I345" s="4">
        <f t="shared" si="179"/>
        <v>3.4231799996632617E-2</v>
      </c>
      <c r="Q345" s="66">
        <f t="shared" si="183"/>
        <v>26230.038999999997</v>
      </c>
      <c r="S345" s="2">
        <f t="shared" si="180"/>
        <v>0.2</v>
      </c>
      <c r="Z345" s="1">
        <f t="shared" si="184"/>
        <v>-4614</v>
      </c>
      <c r="AA345" s="1">
        <f t="shared" si="185"/>
        <v>5.2014019154079827E-2</v>
      </c>
      <c r="AB345" s="1">
        <f t="shared" si="186"/>
        <v>3.6483499189177829E-2</v>
      </c>
      <c r="AC345" s="1">
        <f t="shared" si="187"/>
        <v>3.4231799996632617E-2</v>
      </c>
      <c r="AD345" s="1">
        <f t="shared" si="188"/>
        <v>-1.778221915744721E-2</v>
      </c>
      <c r="AE345" s="1">
        <f t="shared" si="189"/>
        <v>6.3241463632696525E-5</v>
      </c>
      <c r="AF345" s="1">
        <f t="shared" si="190"/>
        <v>3.4231799996632617E-2</v>
      </c>
      <c r="AG345" s="2"/>
      <c r="AH345" s="1">
        <f t="shared" si="191"/>
        <v>-2.2516991925452083E-3</v>
      </c>
      <c r="AI345" s="1">
        <f t="shared" si="192"/>
        <v>0.91200038002915285</v>
      </c>
      <c r="AJ345" s="1">
        <f t="shared" si="193"/>
        <v>-0.45718423118709672</v>
      </c>
      <c r="AK345" s="1">
        <f t="shared" si="194"/>
        <v>-0.37737950719435853</v>
      </c>
      <c r="AL345" s="1">
        <f t="shared" si="195"/>
        <v>1.3417041185553178</v>
      </c>
      <c r="AM345" s="1">
        <f t="shared" si="196"/>
        <v>0.79364198039227274</v>
      </c>
      <c r="AN345" s="1">
        <f t="shared" si="197"/>
        <v>8.0307898082507041</v>
      </c>
      <c r="AO345" s="1">
        <f t="shared" si="197"/>
        <v>8.0307898922919989</v>
      </c>
      <c r="AP345" s="1">
        <f t="shared" si="197"/>
        <v>8.0307911253338133</v>
      </c>
      <c r="AQ345" s="1">
        <f t="shared" si="197"/>
        <v>8.030809215368004</v>
      </c>
      <c r="AR345" s="1">
        <f t="shared" si="197"/>
        <v>8.0310744051924328</v>
      </c>
      <c r="AS345" s="1">
        <f t="shared" si="197"/>
        <v>8.0349178003775261</v>
      </c>
      <c r="AT345" s="1">
        <f t="shared" si="197"/>
        <v>8.0835824636160893</v>
      </c>
      <c r="AU345" s="1">
        <f t="shared" si="198"/>
        <v>8.412252500270494</v>
      </c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x14ac:dyDescent="0.2">
      <c r="A346" s="5" t="s">
        <v>185</v>
      </c>
      <c r="B346" s="6" t="s">
        <v>97</v>
      </c>
      <c r="C346" s="7">
        <v>41248.542000000001</v>
      </c>
      <c r="D346" s="9"/>
      <c r="E346" s="4">
        <f t="shared" si="181"/>
        <v>-4613.986553060995</v>
      </c>
      <c r="F346" s="4">
        <f t="shared" si="182"/>
        <v>-4614</v>
      </c>
      <c r="G346" s="4">
        <f t="shared" si="175"/>
        <v>3.7231800000881776E-2</v>
      </c>
      <c r="H346" s="4"/>
      <c r="I346" s="4">
        <f t="shared" si="179"/>
        <v>3.7231800000881776E-2</v>
      </c>
      <c r="J346" s="4"/>
      <c r="K346" s="4"/>
      <c r="L346" s="4"/>
      <c r="M346" s="4"/>
      <c r="N346" s="4"/>
      <c r="O346" s="4"/>
      <c r="P346" s="4"/>
      <c r="Q346" s="66">
        <f t="shared" si="183"/>
        <v>26230.042000000001</v>
      </c>
      <c r="S346" s="2">
        <f t="shared" si="180"/>
        <v>0.2</v>
      </c>
      <c r="Z346" s="1">
        <f t="shared" si="184"/>
        <v>-4614</v>
      </c>
      <c r="AA346" s="1">
        <f t="shared" si="185"/>
        <v>5.2014019154079827E-2</v>
      </c>
      <c r="AB346" s="1">
        <f t="shared" si="186"/>
        <v>3.9483499193426988E-2</v>
      </c>
      <c r="AC346" s="1">
        <f t="shared" si="187"/>
        <v>3.7231800000881776E-2</v>
      </c>
      <c r="AD346" s="1">
        <f t="shared" si="188"/>
        <v>-1.4782219153198051E-2</v>
      </c>
      <c r="AE346" s="1">
        <f t="shared" si="189"/>
        <v>4.3702800618635064E-5</v>
      </c>
      <c r="AF346" s="1">
        <f t="shared" si="190"/>
        <v>3.7231800000881776E-2</v>
      </c>
      <c r="AG346" s="2"/>
      <c r="AH346" s="1">
        <f t="shared" si="191"/>
        <v>-2.2516991925452083E-3</v>
      </c>
      <c r="AI346" s="1">
        <f t="shared" si="192"/>
        <v>0.91200038002915285</v>
      </c>
      <c r="AJ346" s="1">
        <f t="shared" si="193"/>
        <v>-0.45718423118709672</v>
      </c>
      <c r="AK346" s="1">
        <f t="shared" si="194"/>
        <v>-0.37737950719435853</v>
      </c>
      <c r="AL346" s="1">
        <f t="shared" si="195"/>
        <v>1.3417041185553178</v>
      </c>
      <c r="AM346" s="1">
        <f t="shared" si="196"/>
        <v>0.79364198039227274</v>
      </c>
      <c r="AN346" s="1">
        <f t="shared" si="197"/>
        <v>8.0307898082507041</v>
      </c>
      <c r="AO346" s="1">
        <f t="shared" si="197"/>
        <v>8.0307898922919989</v>
      </c>
      <c r="AP346" s="1">
        <f t="shared" si="197"/>
        <v>8.0307911253338133</v>
      </c>
      <c r="AQ346" s="1">
        <f t="shared" si="197"/>
        <v>8.030809215368004</v>
      </c>
      <c r="AR346" s="1">
        <f t="shared" si="197"/>
        <v>8.0310744051924328</v>
      </c>
      <c r="AS346" s="1">
        <f t="shared" si="197"/>
        <v>8.0349178003775261</v>
      </c>
      <c r="AT346" s="1">
        <f t="shared" si="197"/>
        <v>8.0835824636160893</v>
      </c>
      <c r="AU346" s="1">
        <f t="shared" si="198"/>
        <v>8.412252500270494</v>
      </c>
    </row>
    <row r="347" spans="1:66" s="4" customFormat="1" x14ac:dyDescent="0.2">
      <c r="A347" s="17" t="s">
        <v>186</v>
      </c>
      <c r="B347" s="17"/>
      <c r="C347" s="8">
        <v>41298.385000000002</v>
      </c>
      <c r="D347" s="8"/>
      <c r="E347" s="4">
        <f t="shared" si="181"/>
        <v>-4595.9848507312045</v>
      </c>
      <c r="F347" s="4">
        <f t="shared" si="182"/>
        <v>-4596</v>
      </c>
      <c r="G347" s="4">
        <f t="shared" si="175"/>
        <v>4.1945199998735916E-2</v>
      </c>
      <c r="I347" s="4">
        <f t="shared" si="179"/>
        <v>4.1945199998735916E-2</v>
      </c>
      <c r="Q347" s="66">
        <f t="shared" si="183"/>
        <v>26279.885000000002</v>
      </c>
      <c r="S347" s="2">
        <f t="shared" si="180"/>
        <v>0.2</v>
      </c>
      <c r="Z347" s="1">
        <f t="shared" si="184"/>
        <v>-4596</v>
      </c>
      <c r="AA347" s="1">
        <f t="shared" si="185"/>
        <v>5.2525127289418834E-2</v>
      </c>
      <c r="AB347" s="1">
        <f t="shared" si="186"/>
        <v>4.3576074718293424E-2</v>
      </c>
      <c r="AC347" s="1">
        <f t="shared" si="187"/>
        <v>4.1945199998735916E-2</v>
      </c>
      <c r="AD347" s="1">
        <f t="shared" si="188"/>
        <v>-1.0579927290682918E-2</v>
      </c>
      <c r="AE347" s="1">
        <f t="shared" si="189"/>
        <v>2.2386972295227439E-5</v>
      </c>
      <c r="AF347" s="1">
        <f t="shared" si="190"/>
        <v>4.1945199998735916E-2</v>
      </c>
      <c r="AG347" s="2"/>
      <c r="AH347" s="1">
        <f t="shared" si="191"/>
        <v>-1.6308747195575095E-3</v>
      </c>
      <c r="AI347" s="1">
        <f t="shared" si="192"/>
        <v>0.91721475882896797</v>
      </c>
      <c r="AJ347" s="1">
        <f t="shared" si="193"/>
        <v>-0.44487171088899707</v>
      </c>
      <c r="AK347" s="1">
        <f t="shared" si="194"/>
        <v>-0.37855756419536052</v>
      </c>
      <c r="AL347" s="1">
        <f t="shared" si="195"/>
        <v>1.3554997010123251</v>
      </c>
      <c r="AM347" s="1">
        <f t="shared" si="196"/>
        <v>0.80494653143887784</v>
      </c>
      <c r="AN347" s="1">
        <f t="shared" si="197"/>
        <v>8.0446949638046998</v>
      </c>
      <c r="AO347" s="1">
        <f t="shared" si="197"/>
        <v>8.0446950885180719</v>
      </c>
      <c r="AP347" s="1">
        <f t="shared" si="197"/>
        <v>8.0446967863302046</v>
      </c>
      <c r="AQ347" s="1">
        <f t="shared" si="197"/>
        <v>8.0447198983734296</v>
      </c>
      <c r="AR347" s="1">
        <f t="shared" si="197"/>
        <v>8.0450342441926512</v>
      </c>
      <c r="AS347" s="1">
        <f t="shared" si="197"/>
        <v>8.049260021508422</v>
      </c>
      <c r="AT347" s="1">
        <f t="shared" si="197"/>
        <v>8.0991825760554548</v>
      </c>
      <c r="AU347" s="1">
        <f t="shared" si="198"/>
        <v>8.4251730652614558</v>
      </c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s="4" customFormat="1" x14ac:dyDescent="0.2">
      <c r="A348" s="17" t="s">
        <v>170</v>
      </c>
      <c r="B348" s="17"/>
      <c r="C348" s="8">
        <v>41317.763400000003</v>
      </c>
      <c r="D348" s="8"/>
      <c r="E348" s="4">
        <f t="shared" si="181"/>
        <v>-4588.9859905416561</v>
      </c>
      <c r="F348" s="4">
        <f t="shared" si="182"/>
        <v>-4589</v>
      </c>
      <c r="G348" s="4">
        <f t="shared" si="175"/>
        <v>3.8789300000644289E-2</v>
      </c>
      <c r="J348" s="4">
        <f>G348</f>
        <v>3.8789300000644289E-2</v>
      </c>
      <c r="Q348" s="66">
        <f t="shared" si="183"/>
        <v>26299.263400000003</v>
      </c>
      <c r="S348" s="2">
        <f>S$17</f>
        <v>1</v>
      </c>
      <c r="Z348" s="1">
        <f t="shared" si="184"/>
        <v>-4589</v>
      </c>
      <c r="AA348" s="1">
        <f t="shared" si="185"/>
        <v>5.2724384432139178E-2</v>
      </c>
      <c r="AB348" s="1">
        <f t="shared" si="186"/>
        <v>4.0177690749183086E-2</v>
      </c>
      <c r="AC348" s="1">
        <f t="shared" si="187"/>
        <v>3.8789300000644289E-2</v>
      </c>
      <c r="AD348" s="1">
        <f t="shared" si="188"/>
        <v>-1.3935084431494889E-2</v>
      </c>
      <c r="AE348" s="1">
        <f t="shared" si="189"/>
        <v>1.9418657811289122E-4</v>
      </c>
      <c r="AF348" s="1">
        <f t="shared" si="190"/>
        <v>3.8789300000644289E-2</v>
      </c>
      <c r="AG348" s="2"/>
      <c r="AH348" s="1">
        <f t="shared" si="191"/>
        <v>-1.3883907485387941E-3</v>
      </c>
      <c r="AI348" s="1">
        <f t="shared" si="192"/>
        <v>0.91926307993299372</v>
      </c>
      <c r="AJ348" s="1">
        <f t="shared" si="193"/>
        <v>-0.44002213654574263</v>
      </c>
      <c r="AK348" s="1">
        <f t="shared" si="194"/>
        <v>-0.37899970356632773</v>
      </c>
      <c r="AL348" s="1">
        <f t="shared" si="195"/>
        <v>1.3609073875321178</v>
      </c>
      <c r="AM348" s="1">
        <f t="shared" si="196"/>
        <v>0.80941202978894977</v>
      </c>
      <c r="AN348" s="1">
        <f t="shared" si="197"/>
        <v>8.0501240266382545</v>
      </c>
      <c r="AO348" s="1">
        <f t="shared" si="197"/>
        <v>8.0501241710022704</v>
      </c>
      <c r="AP348" s="1">
        <f t="shared" si="197"/>
        <v>8.0501260826036578</v>
      </c>
      <c r="AQ348" s="1">
        <f t="shared" si="197"/>
        <v>8.0501513934092994</v>
      </c>
      <c r="AR348" s="1">
        <f t="shared" si="197"/>
        <v>8.0504862210010266</v>
      </c>
      <c r="AS348" s="1">
        <f t="shared" si="197"/>
        <v>8.0548636958323154</v>
      </c>
      <c r="AT348" s="1">
        <f t="shared" si="197"/>
        <v>8.1052640082290246</v>
      </c>
      <c r="AU348" s="1">
        <f t="shared" si="198"/>
        <v>8.4301977294246075</v>
      </c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s="4" customFormat="1" x14ac:dyDescent="0.2">
      <c r="A349" s="17" t="s">
        <v>186</v>
      </c>
      <c r="B349" s="17"/>
      <c r="C349" s="8">
        <v>41334.374000000003</v>
      </c>
      <c r="D349" s="8"/>
      <c r="E349" s="4">
        <f t="shared" si="181"/>
        <v>-4582.9867714593529</v>
      </c>
      <c r="F349" s="4">
        <f t="shared" si="182"/>
        <v>-4583</v>
      </c>
      <c r="G349" s="4">
        <f t="shared" si="175"/>
        <v>3.6627100002078805E-2</v>
      </c>
      <c r="I349" s="4">
        <f t="shared" ref="I349:I355" si="199">G349</f>
        <v>3.6627100002078805E-2</v>
      </c>
      <c r="Q349" s="66">
        <f t="shared" si="183"/>
        <v>26315.874000000003</v>
      </c>
      <c r="S349" s="2">
        <f t="shared" ref="S349:S355" si="200">S$16</f>
        <v>0.2</v>
      </c>
      <c r="Z349" s="1">
        <f t="shared" si="184"/>
        <v>-4583</v>
      </c>
      <c r="AA349" s="1">
        <f t="shared" si="185"/>
        <v>5.2895391519459191E-2</v>
      </c>
      <c r="AB349" s="1">
        <f t="shared" si="186"/>
        <v>3.7807182779811772E-2</v>
      </c>
      <c r="AC349" s="1">
        <f t="shared" si="187"/>
        <v>3.6627100002078805E-2</v>
      </c>
      <c r="AD349" s="1">
        <f t="shared" si="188"/>
        <v>-1.6268291517380386E-2</v>
      </c>
      <c r="AE349" s="1">
        <f t="shared" si="189"/>
        <v>5.2931461778894127E-5</v>
      </c>
      <c r="AF349" s="1">
        <f t="shared" si="190"/>
        <v>3.6627100002078805E-2</v>
      </c>
      <c r="AG349" s="2"/>
      <c r="AH349" s="1">
        <f t="shared" si="191"/>
        <v>-1.1800827777329703E-3</v>
      </c>
      <c r="AI349" s="1">
        <f t="shared" si="192"/>
        <v>0.92102797599650743</v>
      </c>
      <c r="AJ349" s="1">
        <f t="shared" si="193"/>
        <v>-0.4358377673564896</v>
      </c>
      <c r="AK349" s="1">
        <f t="shared" si="194"/>
        <v>-0.37937138135349935</v>
      </c>
      <c r="AL349" s="1">
        <f t="shared" si="195"/>
        <v>1.3655618183574008</v>
      </c>
      <c r="AM349" s="1">
        <f t="shared" si="196"/>
        <v>0.81327119171663176</v>
      </c>
      <c r="AN349" s="1">
        <f t="shared" si="197"/>
        <v>8.0547871729666536</v>
      </c>
      <c r="AO349" s="1">
        <f t="shared" si="197"/>
        <v>8.0547873361363322</v>
      </c>
      <c r="AP349" s="1">
        <f t="shared" si="197"/>
        <v>8.0547894472312649</v>
      </c>
      <c r="AQ349" s="1">
        <f t="shared" si="197"/>
        <v>8.054816758676191</v>
      </c>
      <c r="AR349" s="1">
        <f t="shared" si="197"/>
        <v>8.0551697598130367</v>
      </c>
      <c r="AS349" s="1">
        <f t="shared" si="197"/>
        <v>8.0596785364096846</v>
      </c>
      <c r="AT349" s="1">
        <f t="shared" si="197"/>
        <v>8.1104831948427663</v>
      </c>
      <c r="AU349" s="1">
        <f t="shared" si="198"/>
        <v>8.4345045844215942</v>
      </c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s="4" customFormat="1" x14ac:dyDescent="0.2">
      <c r="A350" s="17" t="s">
        <v>186</v>
      </c>
      <c r="B350" s="17"/>
      <c r="C350" s="8">
        <v>41334.377</v>
      </c>
      <c r="D350" s="8"/>
      <c r="E350" s="4">
        <f t="shared" si="181"/>
        <v>-4582.9856879550107</v>
      </c>
      <c r="F350" s="4">
        <f t="shared" si="182"/>
        <v>-4583</v>
      </c>
      <c r="G350" s="4">
        <f t="shared" si="175"/>
        <v>3.9627099999052007E-2</v>
      </c>
      <c r="I350" s="4">
        <f t="shared" si="199"/>
        <v>3.9627099999052007E-2</v>
      </c>
      <c r="Q350" s="66">
        <f t="shared" si="183"/>
        <v>26315.877</v>
      </c>
      <c r="S350" s="2">
        <f t="shared" si="200"/>
        <v>0.2</v>
      </c>
      <c r="Z350" s="1">
        <f t="shared" si="184"/>
        <v>-4583</v>
      </c>
      <c r="AA350" s="1">
        <f t="shared" si="185"/>
        <v>5.2895391519459191E-2</v>
      </c>
      <c r="AB350" s="1">
        <f t="shared" si="186"/>
        <v>4.0807182776784974E-2</v>
      </c>
      <c r="AC350" s="1">
        <f t="shared" si="187"/>
        <v>3.9627099999052007E-2</v>
      </c>
      <c r="AD350" s="1">
        <f t="shared" si="188"/>
        <v>-1.3268291520407184E-2</v>
      </c>
      <c r="AE350" s="1">
        <f t="shared" si="189"/>
        <v>3.5209511974101841E-5</v>
      </c>
      <c r="AF350" s="1">
        <f t="shared" si="190"/>
        <v>3.9627099999052007E-2</v>
      </c>
      <c r="AG350" s="2"/>
      <c r="AH350" s="1">
        <f t="shared" si="191"/>
        <v>-1.1800827777329703E-3</v>
      </c>
      <c r="AI350" s="1">
        <f t="shared" si="192"/>
        <v>0.92102797599650743</v>
      </c>
      <c r="AJ350" s="1">
        <f t="shared" si="193"/>
        <v>-0.4358377673564896</v>
      </c>
      <c r="AK350" s="1">
        <f t="shared" si="194"/>
        <v>-0.37937138135349935</v>
      </c>
      <c r="AL350" s="1">
        <f t="shared" si="195"/>
        <v>1.3655618183574008</v>
      </c>
      <c r="AM350" s="1">
        <f t="shared" si="196"/>
        <v>0.81327119171663176</v>
      </c>
      <c r="AN350" s="1">
        <f t="shared" si="197"/>
        <v>8.0547871729666536</v>
      </c>
      <c r="AO350" s="1">
        <f t="shared" si="197"/>
        <v>8.0547873361363322</v>
      </c>
      <c r="AP350" s="1">
        <f t="shared" si="197"/>
        <v>8.0547894472312649</v>
      </c>
      <c r="AQ350" s="1">
        <f t="shared" si="197"/>
        <v>8.054816758676191</v>
      </c>
      <c r="AR350" s="1">
        <f t="shared" si="197"/>
        <v>8.0551697598130367</v>
      </c>
      <c r="AS350" s="1">
        <f t="shared" si="197"/>
        <v>8.0596785364096846</v>
      </c>
      <c r="AT350" s="1">
        <f t="shared" si="197"/>
        <v>8.1104831948427663</v>
      </c>
      <c r="AU350" s="1">
        <f t="shared" si="198"/>
        <v>8.4345045844215942</v>
      </c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x14ac:dyDescent="0.2">
      <c r="A351" s="5" t="s">
        <v>187</v>
      </c>
      <c r="B351" s="6" t="s">
        <v>97</v>
      </c>
      <c r="C351" s="7">
        <v>41594.644999999997</v>
      </c>
      <c r="D351" s="9"/>
      <c r="E351" s="4">
        <f t="shared" si="181"/>
        <v>-4488.985185136763</v>
      </c>
      <c r="F351" s="4">
        <f t="shared" si="182"/>
        <v>-4489</v>
      </c>
      <c r="G351" s="4">
        <f t="shared" si="175"/>
        <v>4.1019299991603475E-2</v>
      </c>
      <c r="H351" s="4"/>
      <c r="I351" s="4">
        <f t="shared" si="199"/>
        <v>4.1019299991603475E-2</v>
      </c>
      <c r="J351" s="4"/>
      <c r="K351" s="4"/>
      <c r="L351" s="4"/>
      <c r="M351" s="4"/>
      <c r="N351" s="4"/>
      <c r="O351" s="4"/>
      <c r="P351" s="4"/>
      <c r="Q351" s="66">
        <f t="shared" si="183"/>
        <v>26576.144999999997</v>
      </c>
      <c r="S351" s="2">
        <f t="shared" si="200"/>
        <v>0.2</v>
      </c>
      <c r="Z351" s="1">
        <f t="shared" si="184"/>
        <v>-4489</v>
      </c>
      <c r="AA351" s="1">
        <f t="shared" si="185"/>
        <v>5.5598413509100747E-2</v>
      </c>
      <c r="AB351" s="1">
        <f t="shared" si="186"/>
        <v>3.8881934452448572E-2</v>
      </c>
      <c r="AC351" s="1">
        <f t="shared" si="187"/>
        <v>4.1019299991603475E-2</v>
      </c>
      <c r="AD351" s="1">
        <f t="shared" si="188"/>
        <v>-1.4579113517497272E-2</v>
      </c>
      <c r="AE351" s="1">
        <f t="shared" si="189"/>
        <v>4.2510110191214339E-5</v>
      </c>
      <c r="AF351" s="1">
        <f t="shared" si="190"/>
        <v>4.1019299991603475E-2</v>
      </c>
      <c r="AG351" s="2"/>
      <c r="AH351" s="1">
        <f t="shared" si="191"/>
        <v>2.1373655391549E-3</v>
      </c>
      <c r="AI351" s="1">
        <f t="shared" si="192"/>
        <v>0.94980577950496414</v>
      </c>
      <c r="AJ351" s="1">
        <f t="shared" si="193"/>
        <v>-0.36686013163080244</v>
      </c>
      <c r="AK351" s="1">
        <f t="shared" si="194"/>
        <v>-0.38423920387457361</v>
      </c>
      <c r="AL351" s="1">
        <f t="shared" si="195"/>
        <v>1.4408991475248509</v>
      </c>
      <c r="AM351" s="1">
        <f t="shared" si="196"/>
        <v>0.87786362121213724</v>
      </c>
      <c r="AN351" s="1">
        <f t="shared" ref="AN351:AT360" si="201">$AU351+$AB$7*SIN(AO351)</f>
        <v>8.1290415835629251</v>
      </c>
      <c r="AO351" s="1">
        <f t="shared" si="201"/>
        <v>8.1290424183814007</v>
      </c>
      <c r="AP351" s="1">
        <f t="shared" si="201"/>
        <v>8.1290503501763887</v>
      </c>
      <c r="AQ351" s="1">
        <f t="shared" si="201"/>
        <v>8.1291257007969939</v>
      </c>
      <c r="AR351" s="1">
        <f t="shared" si="201"/>
        <v>8.1298405176340864</v>
      </c>
      <c r="AS351" s="1">
        <f t="shared" si="201"/>
        <v>8.1365340099115038</v>
      </c>
      <c r="AT351" s="1">
        <f t="shared" si="201"/>
        <v>8.1930240119150106</v>
      </c>
      <c r="AU351" s="1">
        <f t="shared" si="198"/>
        <v>8.50197864604106</v>
      </c>
    </row>
    <row r="352" spans="1:66" s="4" customFormat="1" x14ac:dyDescent="0.2">
      <c r="A352" s="17" t="s">
        <v>188</v>
      </c>
      <c r="B352" s="17"/>
      <c r="C352" s="8">
        <v>41622.332000000002</v>
      </c>
      <c r="D352" s="8"/>
      <c r="E352" s="4">
        <f t="shared" si="181"/>
        <v>-4478.985523551285</v>
      </c>
      <c r="F352" s="4">
        <f t="shared" si="182"/>
        <v>-4479</v>
      </c>
      <c r="G352" s="4">
        <f t="shared" si="175"/>
        <v>4.0082300001813564E-2</v>
      </c>
      <c r="I352" s="4">
        <f t="shared" si="199"/>
        <v>4.0082300001813564E-2</v>
      </c>
      <c r="Q352" s="66">
        <f t="shared" si="183"/>
        <v>26603.832000000002</v>
      </c>
      <c r="S352" s="2">
        <f t="shared" si="200"/>
        <v>0.2</v>
      </c>
      <c r="Z352" s="1">
        <f t="shared" si="184"/>
        <v>-4479</v>
      </c>
      <c r="AA352" s="1">
        <f t="shared" si="185"/>
        <v>5.5888362340130615E-2</v>
      </c>
      <c r="AB352" s="1">
        <f t="shared" si="186"/>
        <v>3.7586296910424519E-2</v>
      </c>
      <c r="AC352" s="1">
        <f t="shared" si="187"/>
        <v>4.0082300001813564E-2</v>
      </c>
      <c r="AD352" s="1">
        <f t="shared" si="188"/>
        <v>-1.5806062338317051E-2</v>
      </c>
      <c r="AE352" s="1">
        <f t="shared" si="189"/>
        <v>4.9966321328552934E-5</v>
      </c>
      <c r="AF352" s="1">
        <f t="shared" si="190"/>
        <v>4.0082300001813564E-2</v>
      </c>
      <c r="AG352" s="2"/>
      <c r="AH352" s="1">
        <f t="shared" si="191"/>
        <v>2.4960030913890483E-3</v>
      </c>
      <c r="AI352" s="1">
        <f t="shared" si="192"/>
        <v>0.95299408790594253</v>
      </c>
      <c r="AJ352" s="1">
        <f t="shared" si="193"/>
        <v>-0.35913252623497222</v>
      </c>
      <c r="AK352" s="1">
        <f t="shared" si="194"/>
        <v>-0.38464226210009239</v>
      </c>
      <c r="AL352" s="1">
        <f t="shared" si="195"/>
        <v>1.4491924678035957</v>
      </c>
      <c r="AM352" s="1">
        <f t="shared" si="196"/>
        <v>0.88523274969034793</v>
      </c>
      <c r="AN352" s="1">
        <f t="shared" si="201"/>
        <v>8.1370774856516412</v>
      </c>
      <c r="AO352" s="1">
        <f t="shared" si="201"/>
        <v>8.1370784537748015</v>
      </c>
      <c r="AP352" s="1">
        <f t="shared" si="201"/>
        <v>8.1370873977278873</v>
      </c>
      <c r="AQ352" s="1">
        <f t="shared" si="201"/>
        <v>8.137170012950655</v>
      </c>
      <c r="AR352" s="1">
        <f t="shared" si="201"/>
        <v>8.1379320231868881</v>
      </c>
      <c r="AS352" s="1">
        <f t="shared" si="201"/>
        <v>8.1448689395272105</v>
      </c>
      <c r="AT352" s="1">
        <f t="shared" si="201"/>
        <v>8.2018889589359372</v>
      </c>
      <c r="AU352" s="1">
        <f t="shared" si="198"/>
        <v>8.5091567377027069</v>
      </c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s="4" customFormat="1" x14ac:dyDescent="0.2">
      <c r="A353" s="17" t="s">
        <v>188</v>
      </c>
      <c r="B353" s="17"/>
      <c r="C353" s="8">
        <v>41622.334000000003</v>
      </c>
      <c r="D353" s="8"/>
      <c r="E353" s="4">
        <f t="shared" si="181"/>
        <v>-4478.984801215056</v>
      </c>
      <c r="F353" s="4">
        <f t="shared" si="182"/>
        <v>-4479</v>
      </c>
      <c r="G353" s="4">
        <f t="shared" si="175"/>
        <v>4.2082300002221018E-2</v>
      </c>
      <c r="I353" s="4">
        <f t="shared" si="199"/>
        <v>4.2082300002221018E-2</v>
      </c>
      <c r="Q353" s="66">
        <f t="shared" si="183"/>
        <v>26603.834000000003</v>
      </c>
      <c r="S353" s="2">
        <f t="shared" si="200"/>
        <v>0.2</v>
      </c>
      <c r="Z353" s="1">
        <f t="shared" si="184"/>
        <v>-4479</v>
      </c>
      <c r="AA353" s="1">
        <f t="shared" si="185"/>
        <v>5.5888362340130615E-2</v>
      </c>
      <c r="AB353" s="1">
        <f t="shared" si="186"/>
        <v>3.9586296910831972E-2</v>
      </c>
      <c r="AC353" s="1">
        <f t="shared" si="187"/>
        <v>4.2082300002221018E-2</v>
      </c>
      <c r="AD353" s="1">
        <f t="shared" si="188"/>
        <v>-1.3806062337909597E-2</v>
      </c>
      <c r="AE353" s="1">
        <f t="shared" si="189"/>
        <v>3.8121471455649161E-5</v>
      </c>
      <c r="AF353" s="1">
        <f t="shared" si="190"/>
        <v>4.2082300002221018E-2</v>
      </c>
      <c r="AG353" s="2"/>
      <c r="AH353" s="1">
        <f t="shared" si="191"/>
        <v>2.4960030913890483E-3</v>
      </c>
      <c r="AI353" s="1">
        <f t="shared" si="192"/>
        <v>0.95299408790594253</v>
      </c>
      <c r="AJ353" s="1">
        <f t="shared" si="193"/>
        <v>-0.35913252623497222</v>
      </c>
      <c r="AK353" s="1">
        <f t="shared" si="194"/>
        <v>-0.38464226210009239</v>
      </c>
      <c r="AL353" s="1">
        <f t="shared" si="195"/>
        <v>1.4491924678035957</v>
      </c>
      <c r="AM353" s="1">
        <f t="shared" si="196"/>
        <v>0.88523274969034793</v>
      </c>
      <c r="AN353" s="1">
        <f t="shared" si="201"/>
        <v>8.1370774856516412</v>
      </c>
      <c r="AO353" s="1">
        <f t="shared" si="201"/>
        <v>8.1370784537748015</v>
      </c>
      <c r="AP353" s="1">
        <f t="shared" si="201"/>
        <v>8.1370873977278873</v>
      </c>
      <c r="AQ353" s="1">
        <f t="shared" si="201"/>
        <v>8.137170012950655</v>
      </c>
      <c r="AR353" s="1">
        <f t="shared" si="201"/>
        <v>8.1379320231868881</v>
      </c>
      <c r="AS353" s="1">
        <f t="shared" si="201"/>
        <v>8.1448689395272105</v>
      </c>
      <c r="AT353" s="1">
        <f t="shared" si="201"/>
        <v>8.2018889589359372</v>
      </c>
      <c r="AU353" s="1">
        <f t="shared" si="198"/>
        <v>8.5091567377027069</v>
      </c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s="4" customFormat="1" x14ac:dyDescent="0.2">
      <c r="A354" s="17" t="s">
        <v>189</v>
      </c>
      <c r="B354" s="17"/>
      <c r="C354" s="8">
        <v>41658.326999999997</v>
      </c>
      <c r="D354" s="8"/>
      <c r="E354" s="4">
        <f t="shared" si="181"/>
        <v>-4465.9852772707491</v>
      </c>
      <c r="F354" s="4">
        <f t="shared" si="182"/>
        <v>-4466</v>
      </c>
      <c r="G354" s="4">
        <f t="shared" si="175"/>
        <v>4.0764199999102857E-2</v>
      </c>
      <c r="I354" s="4">
        <f t="shared" si="199"/>
        <v>4.0764199999102857E-2</v>
      </c>
      <c r="Q354" s="66">
        <f t="shared" si="183"/>
        <v>26639.826999999997</v>
      </c>
      <c r="S354" s="2">
        <f t="shared" si="200"/>
        <v>0.2</v>
      </c>
      <c r="Z354" s="1">
        <f t="shared" si="184"/>
        <v>-4466</v>
      </c>
      <c r="AA354" s="1">
        <f t="shared" si="185"/>
        <v>5.6265899491836961E-2</v>
      </c>
      <c r="AB354" s="1">
        <f t="shared" si="186"/>
        <v>3.7800408705679016E-2</v>
      </c>
      <c r="AC354" s="1">
        <f t="shared" si="187"/>
        <v>4.0764199999102857E-2</v>
      </c>
      <c r="AD354" s="1">
        <f t="shared" si="188"/>
        <v>-1.5501699492734104E-2</v>
      </c>
      <c r="AE354" s="1">
        <f t="shared" si="189"/>
        <v>4.806053743260656E-5</v>
      </c>
      <c r="AF354" s="1">
        <f t="shared" si="190"/>
        <v>4.0764199999102857E-2</v>
      </c>
      <c r="AG354" s="2"/>
      <c r="AH354" s="1">
        <f t="shared" si="191"/>
        <v>2.963791293423839E-3</v>
      </c>
      <c r="AI354" s="1">
        <f t="shared" si="192"/>
        <v>0.95717590917812456</v>
      </c>
      <c r="AJ354" s="1">
        <f t="shared" si="193"/>
        <v>-0.34897139207992317</v>
      </c>
      <c r="AK354" s="1">
        <f t="shared" si="194"/>
        <v>-0.38513026732594025</v>
      </c>
      <c r="AL354" s="1">
        <f t="shared" si="195"/>
        <v>1.4600574440774323</v>
      </c>
      <c r="AM354" s="1">
        <f t="shared" si="196"/>
        <v>0.89496925544534223</v>
      </c>
      <c r="AN354" s="1">
        <f t="shared" si="201"/>
        <v>8.1475646104318606</v>
      </c>
      <c r="AO354" s="1">
        <f t="shared" si="201"/>
        <v>8.147565777236581</v>
      </c>
      <c r="AP354" s="1">
        <f t="shared" si="201"/>
        <v>8.1475761821598329</v>
      </c>
      <c r="AQ354" s="1">
        <f t="shared" si="201"/>
        <v>8.1476689517176712</v>
      </c>
      <c r="AR354" s="1">
        <f t="shared" si="201"/>
        <v>8.1484948241203359</v>
      </c>
      <c r="AS354" s="1">
        <f t="shared" si="201"/>
        <v>8.1557503577162453</v>
      </c>
      <c r="AT354" s="1">
        <f t="shared" si="201"/>
        <v>8.2134370456655965</v>
      </c>
      <c r="AU354" s="1">
        <f t="shared" si="198"/>
        <v>8.5184882568628453</v>
      </c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s="4" customFormat="1" x14ac:dyDescent="0.2">
      <c r="A355" s="17" t="s">
        <v>189</v>
      </c>
      <c r="B355" s="17"/>
      <c r="C355" s="8">
        <v>41658.330999999998</v>
      </c>
      <c r="D355" s="8"/>
      <c r="E355" s="4">
        <f t="shared" si="181"/>
        <v>-4465.983832598291</v>
      </c>
      <c r="F355" s="4">
        <f t="shared" si="182"/>
        <v>-4466</v>
      </c>
      <c r="G355" s="4">
        <f t="shared" si="175"/>
        <v>4.4764199999917764E-2</v>
      </c>
      <c r="I355" s="4">
        <f t="shared" si="199"/>
        <v>4.4764199999917764E-2</v>
      </c>
      <c r="Q355" s="66">
        <f t="shared" si="183"/>
        <v>26639.830999999998</v>
      </c>
      <c r="S355" s="2">
        <f t="shared" si="200"/>
        <v>0.2</v>
      </c>
      <c r="Z355" s="1">
        <f t="shared" si="184"/>
        <v>-4466</v>
      </c>
      <c r="AA355" s="1">
        <f t="shared" si="185"/>
        <v>5.6265899491836961E-2</v>
      </c>
      <c r="AB355" s="1">
        <f t="shared" si="186"/>
        <v>4.1800408706493923E-2</v>
      </c>
      <c r="AC355" s="1">
        <f t="shared" si="187"/>
        <v>4.4764199999917764E-2</v>
      </c>
      <c r="AD355" s="1">
        <f t="shared" si="188"/>
        <v>-1.1501699491919197E-2</v>
      </c>
      <c r="AE355" s="1">
        <f t="shared" si="189"/>
        <v>2.6457818240482864E-5</v>
      </c>
      <c r="AF355" s="1">
        <f t="shared" si="190"/>
        <v>4.4764199999917764E-2</v>
      </c>
      <c r="AG355" s="2"/>
      <c r="AH355" s="1">
        <f t="shared" si="191"/>
        <v>2.963791293423839E-3</v>
      </c>
      <c r="AI355" s="1">
        <f t="shared" si="192"/>
        <v>0.95717590917812456</v>
      </c>
      <c r="AJ355" s="1">
        <f t="shared" si="193"/>
        <v>-0.34897139207992317</v>
      </c>
      <c r="AK355" s="1">
        <f t="shared" si="194"/>
        <v>-0.38513026732594025</v>
      </c>
      <c r="AL355" s="1">
        <f t="shared" si="195"/>
        <v>1.4600574440774323</v>
      </c>
      <c r="AM355" s="1">
        <f t="shared" si="196"/>
        <v>0.89496925544534223</v>
      </c>
      <c r="AN355" s="1">
        <f t="shared" si="201"/>
        <v>8.1475646104318606</v>
      </c>
      <c r="AO355" s="1">
        <f t="shared" si="201"/>
        <v>8.147565777236581</v>
      </c>
      <c r="AP355" s="1">
        <f t="shared" si="201"/>
        <v>8.1475761821598329</v>
      </c>
      <c r="AQ355" s="1">
        <f t="shared" si="201"/>
        <v>8.1476689517176712</v>
      </c>
      <c r="AR355" s="1">
        <f t="shared" si="201"/>
        <v>8.1484948241203359</v>
      </c>
      <c r="AS355" s="1">
        <f t="shared" si="201"/>
        <v>8.1557503577162453</v>
      </c>
      <c r="AT355" s="1">
        <f t="shared" si="201"/>
        <v>8.2134370456655965</v>
      </c>
      <c r="AU355" s="1">
        <f t="shared" si="198"/>
        <v>8.5184882568628453</v>
      </c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s="4" customFormat="1" x14ac:dyDescent="0.2">
      <c r="A356" s="17" t="s">
        <v>170</v>
      </c>
      <c r="B356" s="17"/>
      <c r="C356" s="8">
        <v>41683.247799999997</v>
      </c>
      <c r="D356" s="8"/>
      <c r="E356" s="4">
        <f t="shared" si="181"/>
        <v>-4456.9846789235335</v>
      </c>
      <c r="F356" s="4">
        <f t="shared" si="182"/>
        <v>-4457</v>
      </c>
      <c r="G356" s="4">
        <f t="shared" ref="G356:G372" si="202">+C356-(C$7+F356*C$8)</f>
        <v>4.242089999752352E-2</v>
      </c>
      <c r="J356" s="4">
        <f>G356</f>
        <v>4.242089999752352E-2</v>
      </c>
      <c r="Q356" s="66">
        <f t="shared" si="183"/>
        <v>26664.747799999997</v>
      </c>
      <c r="S356" s="2">
        <f>S$17</f>
        <v>1</v>
      </c>
      <c r="Z356" s="1">
        <f t="shared" si="184"/>
        <v>-4457</v>
      </c>
      <c r="AA356" s="1">
        <f t="shared" si="185"/>
        <v>5.6527654396826957E-2</v>
      </c>
      <c r="AB356" s="1">
        <f t="shared" si="186"/>
        <v>3.9132239422704856E-2</v>
      </c>
      <c r="AC356" s="1">
        <f t="shared" si="187"/>
        <v>4.242089999752352E-2</v>
      </c>
      <c r="AD356" s="1">
        <f t="shared" si="188"/>
        <v>-1.4106754399303437E-2</v>
      </c>
      <c r="AE356" s="1">
        <f t="shared" si="189"/>
        <v>1.9900051968226688E-4</v>
      </c>
      <c r="AF356" s="1">
        <f t="shared" si="190"/>
        <v>4.242089999752352E-2</v>
      </c>
      <c r="AG356" s="2"/>
      <c r="AH356" s="1">
        <f t="shared" si="191"/>
        <v>3.2886605748186611E-3</v>
      </c>
      <c r="AI356" s="1">
        <f t="shared" si="192"/>
        <v>0.96009561486267792</v>
      </c>
      <c r="AJ356" s="1">
        <f t="shared" si="193"/>
        <v>-0.34185987539744572</v>
      </c>
      <c r="AK356" s="1">
        <f t="shared" si="194"/>
        <v>-0.38544372560995555</v>
      </c>
      <c r="AL356" s="1">
        <f t="shared" si="195"/>
        <v>1.4676354099552316</v>
      </c>
      <c r="AM356" s="1">
        <f t="shared" si="196"/>
        <v>0.90181635135621374</v>
      </c>
      <c r="AN356" s="1">
        <f t="shared" si="201"/>
        <v>8.1548519369072174</v>
      </c>
      <c r="AO356" s="1">
        <f t="shared" si="201"/>
        <v>8.1548532597321621</v>
      </c>
      <c r="AP356" s="1">
        <f t="shared" si="201"/>
        <v>8.1548647785864432</v>
      </c>
      <c r="AQ356" s="1">
        <f t="shared" si="201"/>
        <v>8.1549650640438944</v>
      </c>
      <c r="AR356" s="1">
        <f t="shared" si="201"/>
        <v>8.1558368043774525</v>
      </c>
      <c r="AS356" s="1">
        <f t="shared" si="201"/>
        <v>8.1633141648722418</v>
      </c>
      <c r="AT356" s="1">
        <f t="shared" si="201"/>
        <v>8.2214474471032553</v>
      </c>
      <c r="AU356" s="1">
        <f t="shared" si="198"/>
        <v>8.5249485393583253</v>
      </c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s="4" customFormat="1" x14ac:dyDescent="0.2">
      <c r="A357" s="17" t="s">
        <v>189</v>
      </c>
      <c r="B357" s="17"/>
      <c r="C357" s="8">
        <v>41694.321000000004</v>
      </c>
      <c r="D357" s="8"/>
      <c r="E357" s="4">
        <f t="shared" si="181"/>
        <v>-4452.9853921583244</v>
      </c>
      <c r="F357" s="4">
        <f t="shared" si="182"/>
        <v>-4453</v>
      </c>
      <c r="G357" s="4">
        <f t="shared" si="202"/>
        <v>4.0446100007102359E-2</v>
      </c>
      <c r="I357" s="4">
        <f t="shared" ref="I357:I372" si="203">G357</f>
        <v>4.0446100007102359E-2</v>
      </c>
      <c r="Q357" s="66">
        <f t="shared" si="183"/>
        <v>26675.821000000004</v>
      </c>
      <c r="S357" s="2">
        <f t="shared" ref="S357:S372" si="204">S$16</f>
        <v>0.2</v>
      </c>
      <c r="Z357" s="1">
        <f t="shared" si="184"/>
        <v>-4453</v>
      </c>
      <c r="AA357" s="1">
        <f t="shared" si="185"/>
        <v>5.6644086842222496E-2</v>
      </c>
      <c r="AB357" s="1">
        <f t="shared" si="186"/>
        <v>3.7012789942015178E-2</v>
      </c>
      <c r="AC357" s="1">
        <f t="shared" si="187"/>
        <v>4.0446100007102359E-2</v>
      </c>
      <c r="AD357" s="1">
        <f t="shared" si="188"/>
        <v>-1.6197986835120137E-2</v>
      </c>
      <c r="AE357" s="1">
        <f t="shared" si="189"/>
        <v>5.2474955502145063E-5</v>
      </c>
      <c r="AF357" s="1">
        <f t="shared" si="190"/>
        <v>4.0446100007102359E-2</v>
      </c>
      <c r="AG357" s="2"/>
      <c r="AH357" s="1">
        <f t="shared" si="191"/>
        <v>3.4333100650871784E-3</v>
      </c>
      <c r="AI357" s="1">
        <f t="shared" si="192"/>
        <v>0.96139973872318685</v>
      </c>
      <c r="AJ357" s="1">
        <f t="shared" si="193"/>
        <v>-0.33867888963305959</v>
      </c>
      <c r="AK357" s="1">
        <f t="shared" si="194"/>
        <v>-0.38557651042903562</v>
      </c>
      <c r="AL357" s="1">
        <f t="shared" si="195"/>
        <v>1.4710182592136245</v>
      </c>
      <c r="AM357" s="1">
        <f t="shared" si="196"/>
        <v>0.90488805387806293</v>
      </c>
      <c r="AN357" s="1">
        <f t="shared" si="201"/>
        <v>8.1580978894695466</v>
      </c>
      <c r="AO357" s="1">
        <f t="shared" si="201"/>
        <v>8.1580992868602813</v>
      </c>
      <c r="AP357" s="1">
        <f t="shared" si="201"/>
        <v>8.158111329095906</v>
      </c>
      <c r="AQ357" s="1">
        <f t="shared" si="201"/>
        <v>8.1582150858252085</v>
      </c>
      <c r="AR357" s="1">
        <f t="shared" si="201"/>
        <v>8.159107644693119</v>
      </c>
      <c r="AS357" s="1">
        <f t="shared" si="201"/>
        <v>8.1666838814147322</v>
      </c>
      <c r="AT357" s="1">
        <f t="shared" si="201"/>
        <v>8.225011695223035</v>
      </c>
      <c r="AU357" s="1">
        <f t="shared" si="198"/>
        <v>8.5278197760229837</v>
      </c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s="4" customFormat="1" x14ac:dyDescent="0.2">
      <c r="A358" s="17" t="s">
        <v>189</v>
      </c>
      <c r="B358" s="17"/>
      <c r="C358" s="8">
        <v>41694.322</v>
      </c>
      <c r="D358" s="8"/>
      <c r="E358" s="4">
        <f t="shared" si="181"/>
        <v>-4452.9850309902113</v>
      </c>
      <c r="F358" s="4">
        <f t="shared" si="182"/>
        <v>-4453</v>
      </c>
      <c r="G358" s="4">
        <f t="shared" si="202"/>
        <v>4.1446100003668107E-2</v>
      </c>
      <c r="I358" s="4">
        <f t="shared" si="203"/>
        <v>4.1446100003668107E-2</v>
      </c>
      <c r="Q358" s="66">
        <f t="shared" si="183"/>
        <v>26675.822</v>
      </c>
      <c r="S358" s="2">
        <f t="shared" si="204"/>
        <v>0.2</v>
      </c>
      <c r="Z358" s="1">
        <f t="shared" si="184"/>
        <v>-4453</v>
      </c>
      <c r="AA358" s="1">
        <f t="shared" si="185"/>
        <v>5.6644086842222496E-2</v>
      </c>
      <c r="AB358" s="1">
        <f t="shared" si="186"/>
        <v>3.8012789938580926E-2</v>
      </c>
      <c r="AC358" s="1">
        <f t="shared" si="187"/>
        <v>4.1446100003668107E-2</v>
      </c>
      <c r="AD358" s="1">
        <f t="shared" si="188"/>
        <v>-1.5197986838554389E-2</v>
      </c>
      <c r="AE358" s="1">
        <f t="shared" si="189"/>
        <v>4.619576078897449E-5</v>
      </c>
      <c r="AF358" s="1">
        <f t="shared" si="190"/>
        <v>4.1446100003668107E-2</v>
      </c>
      <c r="AG358" s="2"/>
      <c r="AH358" s="1">
        <f t="shared" si="191"/>
        <v>3.4333100650871784E-3</v>
      </c>
      <c r="AI358" s="1">
        <f t="shared" si="192"/>
        <v>0.96139973872318685</v>
      </c>
      <c r="AJ358" s="1">
        <f t="shared" si="193"/>
        <v>-0.33867888963305959</v>
      </c>
      <c r="AK358" s="1">
        <f t="shared" si="194"/>
        <v>-0.38557651042903562</v>
      </c>
      <c r="AL358" s="1">
        <f t="shared" si="195"/>
        <v>1.4710182592136245</v>
      </c>
      <c r="AM358" s="1">
        <f t="shared" si="196"/>
        <v>0.90488805387806293</v>
      </c>
      <c r="AN358" s="1">
        <f t="shared" si="201"/>
        <v>8.1580978894695466</v>
      </c>
      <c r="AO358" s="1">
        <f t="shared" si="201"/>
        <v>8.1580992868602813</v>
      </c>
      <c r="AP358" s="1">
        <f t="shared" si="201"/>
        <v>8.158111329095906</v>
      </c>
      <c r="AQ358" s="1">
        <f t="shared" si="201"/>
        <v>8.1582150858252085</v>
      </c>
      <c r="AR358" s="1">
        <f t="shared" si="201"/>
        <v>8.159107644693119</v>
      </c>
      <c r="AS358" s="1">
        <f t="shared" si="201"/>
        <v>8.1666838814147322</v>
      </c>
      <c r="AT358" s="1">
        <f t="shared" si="201"/>
        <v>8.225011695223035</v>
      </c>
      <c r="AU358" s="1">
        <f t="shared" si="198"/>
        <v>8.5278197760229837</v>
      </c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s="4" customFormat="1" x14ac:dyDescent="0.2">
      <c r="A359" s="17" t="s">
        <v>189</v>
      </c>
      <c r="B359" s="17"/>
      <c r="C359" s="8">
        <v>41694.324000000001</v>
      </c>
      <c r="D359" s="8"/>
      <c r="E359" s="4">
        <f t="shared" si="181"/>
        <v>-4452.9843086539813</v>
      </c>
      <c r="F359" s="4">
        <f t="shared" si="182"/>
        <v>-4453</v>
      </c>
      <c r="G359" s="4">
        <f t="shared" si="202"/>
        <v>4.3446100004075561E-2</v>
      </c>
      <c r="I359" s="4">
        <f t="shared" si="203"/>
        <v>4.3446100004075561E-2</v>
      </c>
      <c r="Q359" s="66">
        <f t="shared" si="183"/>
        <v>26675.824000000001</v>
      </c>
      <c r="S359" s="2">
        <f t="shared" si="204"/>
        <v>0.2</v>
      </c>
      <c r="Z359" s="1">
        <f t="shared" si="184"/>
        <v>-4453</v>
      </c>
      <c r="AA359" s="1">
        <f t="shared" si="185"/>
        <v>5.6644086842222496E-2</v>
      </c>
      <c r="AB359" s="1">
        <f t="shared" si="186"/>
        <v>4.001278993898838E-2</v>
      </c>
      <c r="AC359" s="1">
        <f t="shared" si="187"/>
        <v>4.3446100004075561E-2</v>
      </c>
      <c r="AD359" s="1">
        <f t="shared" si="188"/>
        <v>-1.3197986838146936E-2</v>
      </c>
      <c r="AE359" s="1">
        <f t="shared" si="189"/>
        <v>3.4837371315979956E-5</v>
      </c>
      <c r="AF359" s="1">
        <f t="shared" si="190"/>
        <v>4.3446100004075561E-2</v>
      </c>
      <c r="AG359" s="2"/>
      <c r="AH359" s="1">
        <f t="shared" si="191"/>
        <v>3.4333100650871784E-3</v>
      </c>
      <c r="AI359" s="1">
        <f t="shared" si="192"/>
        <v>0.96139973872318685</v>
      </c>
      <c r="AJ359" s="1">
        <f t="shared" si="193"/>
        <v>-0.33867888963305959</v>
      </c>
      <c r="AK359" s="1">
        <f t="shared" si="194"/>
        <v>-0.38557651042903562</v>
      </c>
      <c r="AL359" s="1">
        <f t="shared" si="195"/>
        <v>1.4710182592136245</v>
      </c>
      <c r="AM359" s="1">
        <f t="shared" si="196"/>
        <v>0.90488805387806293</v>
      </c>
      <c r="AN359" s="1">
        <f t="shared" si="201"/>
        <v>8.1580978894695466</v>
      </c>
      <c r="AO359" s="1">
        <f t="shared" si="201"/>
        <v>8.1580992868602813</v>
      </c>
      <c r="AP359" s="1">
        <f t="shared" si="201"/>
        <v>8.158111329095906</v>
      </c>
      <c r="AQ359" s="1">
        <f t="shared" si="201"/>
        <v>8.1582150858252085</v>
      </c>
      <c r="AR359" s="1">
        <f t="shared" si="201"/>
        <v>8.159107644693119</v>
      </c>
      <c r="AS359" s="1">
        <f t="shared" si="201"/>
        <v>8.1666838814147322</v>
      </c>
      <c r="AT359" s="1">
        <f t="shared" si="201"/>
        <v>8.225011695223035</v>
      </c>
      <c r="AU359" s="1">
        <f t="shared" si="198"/>
        <v>8.5278197760229837</v>
      </c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x14ac:dyDescent="0.2">
      <c r="A360" s="5" t="s">
        <v>190</v>
      </c>
      <c r="B360" s="6" t="s">
        <v>97</v>
      </c>
      <c r="C360" s="7">
        <v>41702.627999999997</v>
      </c>
      <c r="D360" s="9"/>
      <c r="E360" s="4">
        <f t="shared" si="181"/>
        <v>-4449.9851686313805</v>
      </c>
      <c r="F360" s="4">
        <f t="shared" si="182"/>
        <v>-4450</v>
      </c>
      <c r="G360" s="4">
        <f t="shared" si="202"/>
        <v>4.1064999997615814E-2</v>
      </c>
      <c r="H360" s="4"/>
      <c r="I360" s="4">
        <f t="shared" si="203"/>
        <v>4.1064999997615814E-2</v>
      </c>
      <c r="J360" s="4"/>
      <c r="K360" s="4"/>
      <c r="M360" s="4"/>
      <c r="N360" s="4"/>
      <c r="O360" s="4"/>
      <c r="P360" s="4"/>
      <c r="Q360" s="66">
        <f t="shared" si="183"/>
        <v>26684.127999999997</v>
      </c>
      <c r="S360" s="2">
        <f t="shared" si="204"/>
        <v>0.2</v>
      </c>
      <c r="Z360" s="1">
        <f t="shared" si="184"/>
        <v>-4450</v>
      </c>
      <c r="AA360" s="1">
        <f t="shared" si="185"/>
        <v>5.6731449392900653E-2</v>
      </c>
      <c r="AB360" s="1">
        <f t="shared" si="186"/>
        <v>3.7523097474556864E-2</v>
      </c>
      <c r="AC360" s="1">
        <f t="shared" si="187"/>
        <v>4.1064999997615814E-2</v>
      </c>
      <c r="AD360" s="1">
        <f t="shared" si="188"/>
        <v>-1.5666449395284839E-2</v>
      </c>
      <c r="AE360" s="1">
        <f t="shared" si="189"/>
        <v>4.9087527331004139E-5</v>
      </c>
      <c r="AF360" s="1">
        <f t="shared" si="190"/>
        <v>4.1064999997615814E-2</v>
      </c>
      <c r="AG360" s="2"/>
      <c r="AH360" s="1">
        <f t="shared" si="191"/>
        <v>3.5419025230589499E-3</v>
      </c>
      <c r="AI360" s="1">
        <f t="shared" si="192"/>
        <v>0.96238045117417292</v>
      </c>
      <c r="AJ360" s="1">
        <f t="shared" si="193"/>
        <v>-0.33628491814017675</v>
      </c>
      <c r="AK360" s="1">
        <f t="shared" si="194"/>
        <v>-0.38567343065268528</v>
      </c>
      <c r="AL360" s="1">
        <f t="shared" si="195"/>
        <v>1.4735614345713499</v>
      </c>
      <c r="AM360" s="1">
        <f t="shared" si="196"/>
        <v>0.90720351153589263</v>
      </c>
      <c r="AN360" s="1">
        <f t="shared" si="201"/>
        <v>8.1605352494899428</v>
      </c>
      <c r="AO360" s="1">
        <f t="shared" si="201"/>
        <v>8.160536705010653</v>
      </c>
      <c r="AP360" s="1">
        <f t="shared" si="201"/>
        <v>8.160549151560506</v>
      </c>
      <c r="AQ360" s="1">
        <f t="shared" si="201"/>
        <v>8.1606555653837543</v>
      </c>
      <c r="AR360" s="1">
        <f t="shared" si="201"/>
        <v>8.1615639123164136</v>
      </c>
      <c r="AS360" s="1">
        <f t="shared" si="201"/>
        <v>8.1692144117204553</v>
      </c>
      <c r="AT360" s="1">
        <f t="shared" si="201"/>
        <v>8.2276865198545224</v>
      </c>
      <c r="AU360" s="1">
        <f t="shared" si="198"/>
        <v>8.529973203521477</v>
      </c>
    </row>
    <row r="361" spans="1:66" x14ac:dyDescent="0.2">
      <c r="A361" s="5" t="s">
        <v>190</v>
      </c>
      <c r="B361" s="6" t="s">
        <v>97</v>
      </c>
      <c r="C361" s="7">
        <v>41705.4</v>
      </c>
      <c r="D361" s="9"/>
      <c r="E361" s="4">
        <f t="shared" si="181"/>
        <v>-4448.9840106180536</v>
      </c>
      <c r="F361" s="4">
        <f t="shared" si="182"/>
        <v>-4449</v>
      </c>
      <c r="G361" s="4">
        <f t="shared" si="202"/>
        <v>4.4271300001128111E-2</v>
      </c>
      <c r="H361" s="4"/>
      <c r="I361" s="4">
        <f t="shared" si="203"/>
        <v>4.4271300001128111E-2</v>
      </c>
      <c r="J361" s="4"/>
      <c r="K361" s="4"/>
      <c r="M361" s="4"/>
      <c r="N361" s="4"/>
      <c r="O361" s="4"/>
      <c r="P361" s="4"/>
      <c r="Q361" s="66">
        <f t="shared" si="183"/>
        <v>26686.9</v>
      </c>
      <c r="S361" s="2">
        <f t="shared" si="204"/>
        <v>0.2</v>
      </c>
      <c r="Z361" s="1">
        <f t="shared" si="184"/>
        <v>-4449</v>
      </c>
      <c r="AA361" s="1">
        <f t="shared" si="185"/>
        <v>5.6760577432934639E-2</v>
      </c>
      <c r="AB361" s="1">
        <f t="shared" si="186"/>
        <v>4.0693180016815628E-2</v>
      </c>
      <c r="AC361" s="1">
        <f t="shared" si="187"/>
        <v>4.4271300001128111E-2</v>
      </c>
      <c r="AD361" s="1">
        <f t="shared" si="188"/>
        <v>-1.2489277431806528E-2</v>
      </c>
      <c r="AE361" s="1">
        <f t="shared" si="189"/>
        <v>3.1196410153726376E-5</v>
      </c>
      <c r="AF361" s="1">
        <f t="shared" si="190"/>
        <v>4.4271300001128111E-2</v>
      </c>
      <c r="AG361" s="2"/>
      <c r="AH361" s="1">
        <f t="shared" si="191"/>
        <v>3.5781199843124864E-3</v>
      </c>
      <c r="AI361" s="1">
        <f t="shared" si="192"/>
        <v>0.96270785464362874</v>
      </c>
      <c r="AJ361" s="1">
        <f t="shared" si="193"/>
        <v>-0.33548535683276298</v>
      </c>
      <c r="AK361" s="1">
        <f t="shared" si="194"/>
        <v>-0.38570522612480856</v>
      </c>
      <c r="AL361" s="1">
        <f t="shared" si="195"/>
        <v>1.4744103132560757</v>
      </c>
      <c r="AM361" s="1">
        <f t="shared" si="196"/>
        <v>0.90797757028664983</v>
      </c>
      <c r="AN361" s="1">
        <f t="shared" ref="AN361:AT370" si="205">$AU361+$AB$7*SIN(AO361)</f>
        <v>8.1613482554993944</v>
      </c>
      <c r="AO361" s="1">
        <f t="shared" si="205"/>
        <v>8.1613497308262417</v>
      </c>
      <c r="AP361" s="1">
        <f t="shared" si="205"/>
        <v>8.1613623144244762</v>
      </c>
      <c r="AQ361" s="1">
        <f t="shared" si="205"/>
        <v>8.161469624236835</v>
      </c>
      <c r="AR361" s="1">
        <f t="shared" si="205"/>
        <v>8.162383266967014</v>
      </c>
      <c r="AS361" s="1">
        <f t="shared" si="205"/>
        <v>8.1700585397215235</v>
      </c>
      <c r="AT361" s="1">
        <f t="shared" si="205"/>
        <v>8.2285784396909101</v>
      </c>
      <c r="AU361" s="1">
        <f t="shared" si="198"/>
        <v>8.5306910126876403</v>
      </c>
    </row>
    <row r="362" spans="1:66" s="4" customFormat="1" x14ac:dyDescent="0.2">
      <c r="A362" s="17" t="s">
        <v>189</v>
      </c>
      <c r="B362" s="17"/>
      <c r="C362" s="8">
        <v>41705.400999999998</v>
      </c>
      <c r="D362" s="8"/>
      <c r="E362" s="4">
        <f t="shared" si="181"/>
        <v>-4448.9836494499405</v>
      </c>
      <c r="F362" s="4">
        <f t="shared" si="182"/>
        <v>-4449</v>
      </c>
      <c r="G362" s="4">
        <f t="shared" si="202"/>
        <v>4.5271299997693859E-2</v>
      </c>
      <c r="I362" s="4">
        <f t="shared" si="203"/>
        <v>4.5271299997693859E-2</v>
      </c>
      <c r="Q362" s="66">
        <f t="shared" si="183"/>
        <v>26686.900999999998</v>
      </c>
      <c r="S362" s="2">
        <f t="shared" si="204"/>
        <v>0.2</v>
      </c>
      <c r="Z362" s="1">
        <f t="shared" si="184"/>
        <v>-4449</v>
      </c>
      <c r="AA362" s="1">
        <f t="shared" si="185"/>
        <v>5.6760577432934639E-2</v>
      </c>
      <c r="AB362" s="1">
        <f t="shared" si="186"/>
        <v>4.1693180013381376E-2</v>
      </c>
      <c r="AC362" s="1">
        <f t="shared" si="187"/>
        <v>4.5271299997693859E-2</v>
      </c>
      <c r="AD362" s="1">
        <f t="shared" si="188"/>
        <v>-1.148927743524078E-2</v>
      </c>
      <c r="AE362" s="1">
        <f t="shared" si="189"/>
        <v>2.6400699196786594E-5</v>
      </c>
      <c r="AF362" s="1">
        <f t="shared" si="190"/>
        <v>4.5271299997693859E-2</v>
      </c>
      <c r="AG362" s="2"/>
      <c r="AH362" s="1">
        <f t="shared" si="191"/>
        <v>3.5781199843124864E-3</v>
      </c>
      <c r="AI362" s="1">
        <f t="shared" si="192"/>
        <v>0.96270785464362874</v>
      </c>
      <c r="AJ362" s="1">
        <f t="shared" si="193"/>
        <v>-0.33548535683276298</v>
      </c>
      <c r="AK362" s="1">
        <f t="shared" si="194"/>
        <v>-0.38570522612480856</v>
      </c>
      <c r="AL362" s="1">
        <f t="shared" si="195"/>
        <v>1.4744103132560757</v>
      </c>
      <c r="AM362" s="1">
        <f t="shared" si="196"/>
        <v>0.90797757028664983</v>
      </c>
      <c r="AN362" s="1">
        <f t="shared" si="205"/>
        <v>8.1613482554993944</v>
      </c>
      <c r="AO362" s="1">
        <f t="shared" si="205"/>
        <v>8.1613497308262417</v>
      </c>
      <c r="AP362" s="1">
        <f t="shared" si="205"/>
        <v>8.1613623144244762</v>
      </c>
      <c r="AQ362" s="1">
        <f t="shared" si="205"/>
        <v>8.161469624236835</v>
      </c>
      <c r="AR362" s="1">
        <f t="shared" si="205"/>
        <v>8.162383266967014</v>
      </c>
      <c r="AS362" s="1">
        <f t="shared" si="205"/>
        <v>8.1700585397215235</v>
      </c>
      <c r="AT362" s="1">
        <f t="shared" si="205"/>
        <v>8.2285784396909101</v>
      </c>
      <c r="AU362" s="1">
        <f t="shared" si="198"/>
        <v>8.5306910126876403</v>
      </c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s="4" customFormat="1" x14ac:dyDescent="0.2">
      <c r="A363" s="17" t="s">
        <v>191</v>
      </c>
      <c r="B363" s="17"/>
      <c r="C363" s="8">
        <v>41719.248</v>
      </c>
      <c r="D363" s="8"/>
      <c r="E363" s="4">
        <f t="shared" si="181"/>
        <v>-4443.9825545688009</v>
      </c>
      <c r="F363" s="4">
        <f t="shared" si="182"/>
        <v>-4444</v>
      </c>
      <c r="G363" s="4">
        <f t="shared" si="202"/>
        <v>4.8302799994417001E-2</v>
      </c>
      <c r="I363" s="4">
        <f t="shared" si="203"/>
        <v>4.8302799994417001E-2</v>
      </c>
      <c r="Q363" s="66">
        <f t="shared" si="183"/>
        <v>26700.748</v>
      </c>
      <c r="S363" s="2">
        <f t="shared" si="204"/>
        <v>0.2</v>
      </c>
      <c r="Z363" s="1">
        <f t="shared" si="184"/>
        <v>-4444</v>
      </c>
      <c r="AA363" s="1">
        <f t="shared" si="185"/>
        <v>5.6906270794089074E-2</v>
      </c>
      <c r="AB363" s="1">
        <f t="shared" si="186"/>
        <v>4.4543443651939622E-2</v>
      </c>
      <c r="AC363" s="1">
        <f t="shared" si="187"/>
        <v>4.8302799994417001E-2</v>
      </c>
      <c r="AD363" s="1">
        <f t="shared" si="188"/>
        <v>-8.6034707996720736E-3</v>
      </c>
      <c r="AE363" s="1">
        <f t="shared" si="189"/>
        <v>1.4803941960162006E-5</v>
      </c>
      <c r="AF363" s="1">
        <f t="shared" si="190"/>
        <v>4.8302799994417001E-2</v>
      </c>
      <c r="AG363" s="2"/>
      <c r="AH363" s="1">
        <f t="shared" si="191"/>
        <v>3.7593563424773782E-3</v>
      </c>
      <c r="AI363" s="1">
        <f t="shared" si="192"/>
        <v>0.96434861979571984</v>
      </c>
      <c r="AJ363" s="1">
        <f t="shared" si="193"/>
        <v>-0.33147574592165246</v>
      </c>
      <c r="AK363" s="1">
        <f t="shared" si="194"/>
        <v>-0.38586034345965164</v>
      </c>
      <c r="AL363" s="1">
        <f t="shared" si="195"/>
        <v>1.4786633871191484</v>
      </c>
      <c r="AM363" s="1">
        <f t="shared" si="196"/>
        <v>0.91186478522520131</v>
      </c>
      <c r="AN363" s="1">
        <f t="shared" si="205"/>
        <v>8.1654174400820043</v>
      </c>
      <c r="AO363" s="1">
        <f t="shared" si="205"/>
        <v>8.1654190177409003</v>
      </c>
      <c r="AP363" s="1">
        <f t="shared" si="205"/>
        <v>8.1654323039425858</v>
      </c>
      <c r="AQ363" s="1">
        <f t="shared" si="205"/>
        <v>8.1655441715009029</v>
      </c>
      <c r="AR363" s="1">
        <f t="shared" si="205"/>
        <v>8.1664845409510356</v>
      </c>
      <c r="AS363" s="1">
        <f t="shared" si="205"/>
        <v>8.1742838156296234</v>
      </c>
      <c r="AT363" s="1">
        <f t="shared" si="205"/>
        <v>8.2330403720282881</v>
      </c>
      <c r="AU363" s="1">
        <f t="shared" si="198"/>
        <v>8.5342800585184637</v>
      </c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x14ac:dyDescent="0.2">
      <c r="A364" s="5" t="s">
        <v>192</v>
      </c>
      <c r="B364" s="6" t="s">
        <v>97</v>
      </c>
      <c r="C364" s="7">
        <v>41741.394</v>
      </c>
      <c r="D364" s="9"/>
      <c r="E364" s="4">
        <f t="shared" si="181"/>
        <v>-4435.9841255056308</v>
      </c>
      <c r="F364" s="4">
        <f t="shared" si="182"/>
        <v>-4436</v>
      </c>
      <c r="G364" s="4">
        <f t="shared" si="202"/>
        <v>4.3953200001851656E-2</v>
      </c>
      <c r="H364" s="4"/>
      <c r="I364" s="4">
        <f t="shared" si="203"/>
        <v>4.3953200001851656E-2</v>
      </c>
      <c r="J364" s="4"/>
      <c r="K364" s="4"/>
      <c r="M364" s="4"/>
      <c r="N364" s="4"/>
      <c r="O364" s="4"/>
      <c r="P364" s="4"/>
      <c r="Q364" s="66">
        <f t="shared" si="183"/>
        <v>26722.894</v>
      </c>
      <c r="S364" s="2">
        <f t="shared" si="204"/>
        <v>0.2</v>
      </c>
      <c r="Z364" s="1">
        <f t="shared" si="184"/>
        <v>-4436</v>
      </c>
      <c r="AA364" s="1">
        <f t="shared" si="185"/>
        <v>5.7139560301292268E-2</v>
      </c>
      <c r="AB364" s="1">
        <f t="shared" si="186"/>
        <v>3.990335293512378E-2</v>
      </c>
      <c r="AC364" s="1">
        <f t="shared" si="187"/>
        <v>4.3953200001851656E-2</v>
      </c>
      <c r="AD364" s="1">
        <f t="shared" si="188"/>
        <v>-1.3186360299440612E-2</v>
      </c>
      <c r="AE364" s="1">
        <f t="shared" si="189"/>
        <v>3.4776019589332706E-5</v>
      </c>
      <c r="AF364" s="1">
        <f t="shared" si="190"/>
        <v>4.3953200001851656E-2</v>
      </c>
      <c r="AG364" s="2"/>
      <c r="AH364" s="1">
        <f t="shared" si="191"/>
        <v>4.0498470667278755E-3</v>
      </c>
      <c r="AI364" s="1">
        <f t="shared" si="192"/>
        <v>0.96698685145319374</v>
      </c>
      <c r="AJ364" s="1">
        <f t="shared" si="193"/>
        <v>-0.32501932196404143</v>
      </c>
      <c r="AK364" s="1">
        <f t="shared" si="194"/>
        <v>-0.38609501108962407</v>
      </c>
      <c r="AL364" s="1">
        <f t="shared" si="195"/>
        <v>1.4854985528331115</v>
      </c>
      <c r="AM364" s="1">
        <f t="shared" si="196"/>
        <v>0.91814367109484307</v>
      </c>
      <c r="AN364" s="1">
        <f t="shared" si="205"/>
        <v>8.1719425891753907</v>
      </c>
      <c r="AO364" s="1">
        <f t="shared" si="205"/>
        <v>8.1719443424523224</v>
      </c>
      <c r="AP364" s="1">
        <f t="shared" si="205"/>
        <v>8.171958814549722</v>
      </c>
      <c r="AQ364" s="1">
        <f t="shared" si="205"/>
        <v>8.1720782474837641</v>
      </c>
      <c r="AR364" s="1">
        <f t="shared" si="205"/>
        <v>8.1730622350398097</v>
      </c>
      <c r="AS364" s="1">
        <f t="shared" si="205"/>
        <v>8.1810603367095176</v>
      </c>
      <c r="AT364" s="1">
        <f t="shared" si="205"/>
        <v>8.2401875301781686</v>
      </c>
      <c r="AU364" s="1">
        <f t="shared" si="198"/>
        <v>8.5400225318477805</v>
      </c>
    </row>
    <row r="365" spans="1:66" s="4" customFormat="1" x14ac:dyDescent="0.2">
      <c r="A365" s="17" t="s">
        <v>191</v>
      </c>
      <c r="B365" s="17"/>
      <c r="C365" s="8">
        <v>41766.313000000002</v>
      </c>
      <c r="D365" s="8"/>
      <c r="E365" s="4">
        <f t="shared" si="181"/>
        <v>-4426.9841772610216</v>
      </c>
      <c r="F365" s="4">
        <f t="shared" si="182"/>
        <v>-4427</v>
      </c>
      <c r="G365" s="4">
        <f t="shared" si="202"/>
        <v>4.3809900002088398E-2</v>
      </c>
      <c r="I365" s="4">
        <f t="shared" si="203"/>
        <v>4.3809900002088398E-2</v>
      </c>
      <c r="Q365" s="66">
        <f t="shared" si="183"/>
        <v>26747.813000000002</v>
      </c>
      <c r="S365" s="2">
        <f t="shared" si="204"/>
        <v>0.2</v>
      </c>
      <c r="Z365" s="1">
        <f t="shared" si="184"/>
        <v>-4427</v>
      </c>
      <c r="AA365" s="1">
        <f t="shared" si="185"/>
        <v>5.7402266215401683E-2</v>
      </c>
      <c r="AB365" s="1">
        <f t="shared" si="186"/>
        <v>3.9432506608418329E-2</v>
      </c>
      <c r="AC365" s="1">
        <f t="shared" si="187"/>
        <v>4.3809900002088398E-2</v>
      </c>
      <c r="AD365" s="1">
        <f t="shared" si="188"/>
        <v>-1.3592366213313285E-2</v>
      </c>
      <c r="AE365" s="1">
        <f t="shared" si="189"/>
        <v>3.6950483855364111E-5</v>
      </c>
      <c r="AF365" s="1">
        <f t="shared" si="190"/>
        <v>4.3809900002088398E-2</v>
      </c>
      <c r="AG365" s="2"/>
      <c r="AH365" s="1">
        <f t="shared" si="191"/>
        <v>4.3773933936700708E-3</v>
      </c>
      <c r="AI365" s="1">
        <f t="shared" si="192"/>
        <v>0.96997403053711573</v>
      </c>
      <c r="AJ365" s="1">
        <f t="shared" si="193"/>
        <v>-0.3176951742817859</v>
      </c>
      <c r="AK365" s="1">
        <f t="shared" si="194"/>
        <v>-0.38633879784857794</v>
      </c>
      <c r="AL365" s="1">
        <f t="shared" si="195"/>
        <v>1.4932329739781656</v>
      </c>
      <c r="AM365" s="1">
        <f t="shared" si="196"/>
        <v>0.92529632526646677</v>
      </c>
      <c r="AN365" s="1">
        <f t="shared" si="205"/>
        <v>8.1793047645504284</v>
      </c>
      <c r="AO365" s="1">
        <f t="shared" si="205"/>
        <v>8.1793067339353982</v>
      </c>
      <c r="AP365" s="1">
        <f t="shared" si="205"/>
        <v>8.1793226345790924</v>
      </c>
      <c r="AQ365" s="1">
        <f t="shared" si="205"/>
        <v>8.179450987554727</v>
      </c>
      <c r="AR365" s="1">
        <f t="shared" si="205"/>
        <v>8.1804852949610911</v>
      </c>
      <c r="AS365" s="1">
        <f t="shared" si="205"/>
        <v>8.1887075967619616</v>
      </c>
      <c r="AT365" s="1">
        <f t="shared" si="205"/>
        <v>8.2482398992284178</v>
      </c>
      <c r="AU365" s="1">
        <f t="shared" si="198"/>
        <v>8.5464828143432605</v>
      </c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s="4" customFormat="1" x14ac:dyDescent="0.2">
      <c r="A366" s="17" t="s">
        <v>191</v>
      </c>
      <c r="B366" s="17"/>
      <c r="C366" s="8">
        <v>41766.313999999998</v>
      </c>
      <c r="D366" s="8"/>
      <c r="E366" s="4">
        <f t="shared" si="181"/>
        <v>-4426.9838160929075</v>
      </c>
      <c r="F366" s="4">
        <f t="shared" si="182"/>
        <v>-4427</v>
      </c>
      <c r="G366" s="4">
        <f t="shared" si="202"/>
        <v>4.4809899998654146E-2</v>
      </c>
      <c r="I366" s="4">
        <f t="shared" si="203"/>
        <v>4.4809899998654146E-2</v>
      </c>
      <c r="Q366" s="66">
        <f t="shared" si="183"/>
        <v>26747.813999999998</v>
      </c>
      <c r="S366" s="2">
        <f t="shared" si="204"/>
        <v>0.2</v>
      </c>
      <c r="Z366" s="1">
        <f t="shared" si="184"/>
        <v>-4427</v>
      </c>
      <c r="AA366" s="1">
        <f t="shared" si="185"/>
        <v>5.7402266215401683E-2</v>
      </c>
      <c r="AB366" s="1">
        <f t="shared" si="186"/>
        <v>4.0432506604984077E-2</v>
      </c>
      <c r="AC366" s="1">
        <f t="shared" si="187"/>
        <v>4.4809899998654146E-2</v>
      </c>
      <c r="AD366" s="1">
        <f t="shared" si="188"/>
        <v>-1.2592366216747537E-2</v>
      </c>
      <c r="AE366" s="1">
        <f t="shared" si="189"/>
        <v>3.1713537387336934E-5</v>
      </c>
      <c r="AF366" s="1">
        <f t="shared" si="190"/>
        <v>4.4809899998654146E-2</v>
      </c>
      <c r="AG366" s="2"/>
      <c r="AH366" s="1">
        <f t="shared" si="191"/>
        <v>4.3773933936700708E-3</v>
      </c>
      <c r="AI366" s="1">
        <f t="shared" si="192"/>
        <v>0.96997403053711573</v>
      </c>
      <c r="AJ366" s="1">
        <f t="shared" si="193"/>
        <v>-0.3176951742817859</v>
      </c>
      <c r="AK366" s="1">
        <f t="shared" si="194"/>
        <v>-0.38633879784857794</v>
      </c>
      <c r="AL366" s="1">
        <f t="shared" si="195"/>
        <v>1.4932329739781656</v>
      </c>
      <c r="AM366" s="1">
        <f t="shared" si="196"/>
        <v>0.92529632526646677</v>
      </c>
      <c r="AN366" s="1">
        <f t="shared" si="205"/>
        <v>8.1793047645504284</v>
      </c>
      <c r="AO366" s="1">
        <f t="shared" si="205"/>
        <v>8.1793067339353982</v>
      </c>
      <c r="AP366" s="1">
        <f t="shared" si="205"/>
        <v>8.1793226345790924</v>
      </c>
      <c r="AQ366" s="1">
        <f t="shared" si="205"/>
        <v>8.179450987554727</v>
      </c>
      <c r="AR366" s="1">
        <f t="shared" si="205"/>
        <v>8.1804852949610911</v>
      </c>
      <c r="AS366" s="1">
        <f t="shared" si="205"/>
        <v>8.1887075967619616</v>
      </c>
      <c r="AT366" s="1">
        <f t="shared" si="205"/>
        <v>8.2482398992284178</v>
      </c>
      <c r="AU366" s="1">
        <f t="shared" si="198"/>
        <v>8.5464828143432605</v>
      </c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s="4" customFormat="1" x14ac:dyDescent="0.2">
      <c r="A367" s="17" t="s">
        <v>193</v>
      </c>
      <c r="B367" s="17"/>
      <c r="C367" s="8">
        <v>41907.525999999998</v>
      </c>
      <c r="D367" s="8"/>
      <c r="E367" s="4">
        <f t="shared" si="181"/>
        <v>-4375.982544311627</v>
      </c>
      <c r="F367" s="4">
        <f t="shared" si="182"/>
        <v>-4376</v>
      </c>
      <c r="G367" s="4">
        <f t="shared" si="202"/>
        <v>4.8331199999665841E-2</v>
      </c>
      <c r="I367" s="4">
        <f t="shared" si="203"/>
        <v>4.8331199999665841E-2</v>
      </c>
      <c r="Q367" s="66">
        <f t="shared" si="183"/>
        <v>26889.025999999998</v>
      </c>
      <c r="S367" s="2">
        <f t="shared" si="204"/>
        <v>0.2</v>
      </c>
      <c r="Z367" s="1">
        <f t="shared" si="184"/>
        <v>-4376</v>
      </c>
      <c r="AA367" s="1">
        <f t="shared" si="185"/>
        <v>5.8895400905554549E-2</v>
      </c>
      <c r="AB367" s="1">
        <f t="shared" si="186"/>
        <v>4.2083462036698473E-2</v>
      </c>
      <c r="AC367" s="1">
        <f t="shared" si="187"/>
        <v>4.8331199999665841E-2</v>
      </c>
      <c r="AD367" s="1">
        <f t="shared" si="188"/>
        <v>-1.0564200905888707E-2</v>
      </c>
      <c r="AE367" s="1">
        <f t="shared" si="189"/>
        <v>2.2320468155995957E-5</v>
      </c>
      <c r="AF367" s="1">
        <f t="shared" si="190"/>
        <v>4.8331199999665841E-2</v>
      </c>
      <c r="AG367" s="2"/>
      <c r="AH367" s="1">
        <f t="shared" si="191"/>
        <v>6.2477379629673679E-3</v>
      </c>
      <c r="AI367" s="1">
        <f t="shared" si="192"/>
        <v>0.98728630107256166</v>
      </c>
      <c r="AJ367" s="1">
        <f t="shared" si="193"/>
        <v>-0.27496134251458798</v>
      </c>
      <c r="AK367" s="1">
        <f t="shared" si="194"/>
        <v>-0.38729521998709571</v>
      </c>
      <c r="AL367" s="1">
        <f t="shared" si="195"/>
        <v>1.5379812171822997</v>
      </c>
      <c r="AM367" s="1">
        <f t="shared" si="196"/>
        <v>0.96771176392284686</v>
      </c>
      <c r="AN367" s="1">
        <f t="shared" si="205"/>
        <v>8.2214587928985985</v>
      </c>
      <c r="AO367" s="1">
        <f t="shared" si="205"/>
        <v>8.2214624281101347</v>
      </c>
      <c r="AP367" s="1">
        <f t="shared" si="205"/>
        <v>8.2214885391014381</v>
      </c>
      <c r="AQ367" s="1">
        <f t="shared" si="205"/>
        <v>8.2216760370702957</v>
      </c>
      <c r="AR367" s="1">
        <f t="shared" si="205"/>
        <v>8.2230197527783577</v>
      </c>
      <c r="AS367" s="1">
        <f t="shared" si="205"/>
        <v>8.2325163932984555</v>
      </c>
      <c r="AT367" s="1">
        <f t="shared" si="205"/>
        <v>8.2941031227769457</v>
      </c>
      <c r="AU367" s="1">
        <f t="shared" si="198"/>
        <v>8.5830910818176527</v>
      </c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s="4" customFormat="1" x14ac:dyDescent="0.2">
      <c r="A368" s="17" t="s">
        <v>193</v>
      </c>
      <c r="B368" s="17"/>
      <c r="C368" s="8">
        <v>41918.599000000002</v>
      </c>
      <c r="D368" s="8"/>
      <c r="E368" s="4">
        <f t="shared" si="181"/>
        <v>-4371.9833297800405</v>
      </c>
      <c r="F368" s="4">
        <f t="shared" si="182"/>
        <v>-4372</v>
      </c>
      <c r="G368" s="4">
        <f t="shared" si="202"/>
        <v>4.615639999974519E-2</v>
      </c>
      <c r="I368" s="4">
        <f t="shared" si="203"/>
        <v>4.615639999974519E-2</v>
      </c>
      <c r="Q368" s="66">
        <f t="shared" si="183"/>
        <v>26900.099000000002</v>
      </c>
      <c r="S368" s="2">
        <f t="shared" si="204"/>
        <v>0.2</v>
      </c>
      <c r="Z368" s="1">
        <f t="shared" si="184"/>
        <v>-4372</v>
      </c>
      <c r="AA368" s="1">
        <f t="shared" si="185"/>
        <v>5.9012785445820767E-2</v>
      </c>
      <c r="AB368" s="1">
        <f t="shared" si="186"/>
        <v>3.9760989207925063E-2</v>
      </c>
      <c r="AC368" s="1">
        <f t="shared" si="187"/>
        <v>4.615639999974519E-2</v>
      </c>
      <c r="AD368" s="1">
        <f t="shared" si="188"/>
        <v>-1.2856385446075577E-2</v>
      </c>
      <c r="AE368" s="1">
        <f t="shared" si="189"/>
        <v>3.3057329347612786E-5</v>
      </c>
      <c r="AF368" s="1">
        <f t="shared" si="190"/>
        <v>4.615639999974519E-2</v>
      </c>
      <c r="AG368" s="2"/>
      <c r="AH368" s="1">
        <f t="shared" si="191"/>
        <v>6.395410791820131E-3</v>
      </c>
      <c r="AI368" s="1">
        <f t="shared" si="192"/>
        <v>0.98867187229435805</v>
      </c>
      <c r="AJ368" s="1">
        <f t="shared" si="193"/>
        <v>-0.27152012275680026</v>
      </c>
      <c r="AK368" s="1">
        <f t="shared" si="194"/>
        <v>-0.38733822311767152</v>
      </c>
      <c r="AL368" s="1">
        <f t="shared" si="195"/>
        <v>1.5415585730439096</v>
      </c>
      <c r="AM368" s="1">
        <f t="shared" si="196"/>
        <v>0.97118148755516787</v>
      </c>
      <c r="AN368" s="1">
        <f t="shared" si="205"/>
        <v>8.2247967692195143</v>
      </c>
      <c r="AO368" s="1">
        <f t="shared" si="205"/>
        <v>8.2248005719308939</v>
      </c>
      <c r="AP368" s="1">
        <f t="shared" si="205"/>
        <v>8.2248276513543725</v>
      </c>
      <c r="AQ368" s="1">
        <f t="shared" si="205"/>
        <v>8.2250204316747748</v>
      </c>
      <c r="AR368" s="1">
        <f t="shared" si="205"/>
        <v>8.2263900978077693</v>
      </c>
      <c r="AS368" s="1">
        <f t="shared" si="205"/>
        <v>8.2359865172275324</v>
      </c>
      <c r="AT368" s="1">
        <f t="shared" si="205"/>
        <v>8.2977167802998473</v>
      </c>
      <c r="AU368" s="1">
        <f t="shared" si="198"/>
        <v>8.5859623184823093</v>
      </c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s="4" customFormat="1" x14ac:dyDescent="0.2">
      <c r="A369" s="17" t="s">
        <v>194</v>
      </c>
      <c r="B369" s="17"/>
      <c r="C369" s="8">
        <v>41965.671999999999</v>
      </c>
      <c r="D369" s="8"/>
      <c r="E369" s="4">
        <f t="shared" si="181"/>
        <v>-4354.9820631273478</v>
      </c>
      <c r="F369" s="4">
        <f t="shared" si="182"/>
        <v>-4355</v>
      </c>
      <c r="G369" s="4">
        <f t="shared" si="202"/>
        <v>4.9663499994494487E-2</v>
      </c>
      <c r="I369" s="4">
        <f t="shared" si="203"/>
        <v>4.9663499994494487E-2</v>
      </c>
      <c r="Q369" s="66">
        <f t="shared" si="183"/>
        <v>26947.171999999999</v>
      </c>
      <c r="S369" s="2">
        <f t="shared" si="204"/>
        <v>0.2</v>
      </c>
      <c r="Z369" s="1">
        <f t="shared" si="184"/>
        <v>-4355</v>
      </c>
      <c r="AA369" s="1">
        <f t="shared" si="185"/>
        <v>5.9512030130925091E-2</v>
      </c>
      <c r="AB369" s="1">
        <f t="shared" si="186"/>
        <v>4.2638978189216421E-2</v>
      </c>
      <c r="AC369" s="1">
        <f t="shared" si="187"/>
        <v>4.9663499994494487E-2</v>
      </c>
      <c r="AD369" s="1">
        <f t="shared" si="188"/>
        <v>-9.8485301364306041E-3</v>
      </c>
      <c r="AE369" s="1">
        <f t="shared" si="189"/>
        <v>1.9398709169636365E-5</v>
      </c>
      <c r="AF369" s="1">
        <f t="shared" si="190"/>
        <v>4.9663499994494487E-2</v>
      </c>
      <c r="AG369" s="2"/>
      <c r="AH369" s="1">
        <f t="shared" si="191"/>
        <v>7.0245218052780636E-3</v>
      </c>
      <c r="AI369" s="1">
        <f t="shared" si="192"/>
        <v>0.99460563130714585</v>
      </c>
      <c r="AJ369" s="1">
        <f t="shared" si="193"/>
        <v>-0.2567477587953676</v>
      </c>
      <c r="AK369" s="1">
        <f t="shared" si="194"/>
        <v>-0.38746629060045468</v>
      </c>
      <c r="AL369" s="1">
        <f t="shared" si="195"/>
        <v>1.5568750636033193</v>
      </c>
      <c r="AM369" s="1">
        <f t="shared" si="196"/>
        <v>0.98617474602766209</v>
      </c>
      <c r="AN369" s="1">
        <f t="shared" si="205"/>
        <v>8.2390356524046027</v>
      </c>
      <c r="AO369" s="1">
        <f t="shared" si="205"/>
        <v>8.2390402368367255</v>
      </c>
      <c r="AP369" s="1">
        <f t="shared" si="205"/>
        <v>8.2390717325558303</v>
      </c>
      <c r="AQ369" s="1">
        <f t="shared" si="205"/>
        <v>8.2392880466257026</v>
      </c>
      <c r="AR369" s="1">
        <f t="shared" si="205"/>
        <v>8.2407705964573204</v>
      </c>
      <c r="AS369" s="1">
        <f t="shared" si="205"/>
        <v>8.2507899737991348</v>
      </c>
      <c r="AT369" s="1">
        <f t="shared" si="205"/>
        <v>8.3131012609669348</v>
      </c>
      <c r="AU369" s="1">
        <f t="shared" si="198"/>
        <v>8.5981650743071079</v>
      </c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s="4" customFormat="1" x14ac:dyDescent="0.2">
      <c r="A370" s="17" t="s">
        <v>194</v>
      </c>
      <c r="B370" s="17"/>
      <c r="C370" s="8">
        <v>42004.434000000001</v>
      </c>
      <c r="D370" s="8"/>
      <c r="E370" s="4">
        <f t="shared" si="181"/>
        <v>-4340.9824646740562</v>
      </c>
      <c r="F370" s="4">
        <f t="shared" si="182"/>
        <v>-4341</v>
      </c>
      <c r="G370" s="4">
        <f t="shared" si="202"/>
        <v>4.8551699997915421E-2</v>
      </c>
      <c r="I370" s="4">
        <f t="shared" si="203"/>
        <v>4.8551699997915421E-2</v>
      </c>
      <c r="Q370" s="66">
        <f t="shared" si="183"/>
        <v>26985.934000000001</v>
      </c>
      <c r="S370" s="2">
        <f t="shared" si="204"/>
        <v>0.2</v>
      </c>
      <c r="Z370" s="1">
        <f t="shared" si="184"/>
        <v>-4341</v>
      </c>
      <c r="AA370" s="1">
        <f t="shared" si="185"/>
        <v>5.9923556207088391E-2</v>
      </c>
      <c r="AB370" s="1">
        <f t="shared" si="186"/>
        <v>4.1007316153607101E-2</v>
      </c>
      <c r="AC370" s="1">
        <f t="shared" si="187"/>
        <v>4.8551699997915421E-2</v>
      </c>
      <c r="AD370" s="1">
        <f t="shared" si="188"/>
        <v>-1.137185620917297E-2</v>
      </c>
      <c r="AE370" s="1">
        <f t="shared" si="189"/>
        <v>2.586382272842117E-5</v>
      </c>
      <c r="AF370" s="1">
        <f t="shared" si="190"/>
        <v>4.8551699997915421E-2</v>
      </c>
      <c r="AG370" s="2"/>
      <c r="AH370" s="1">
        <f t="shared" si="191"/>
        <v>7.5443838443083212E-3</v>
      </c>
      <c r="AI370" s="1">
        <f t="shared" si="192"/>
        <v>0.999547043780462</v>
      </c>
      <c r="AJ370" s="1">
        <f t="shared" si="193"/>
        <v>-0.2444023401585638</v>
      </c>
      <c r="AK370" s="1">
        <f t="shared" si="194"/>
        <v>-0.38750357468794228</v>
      </c>
      <c r="AL370" s="1">
        <f t="shared" si="195"/>
        <v>1.5696274188342294</v>
      </c>
      <c r="AM370" s="1">
        <f t="shared" si="196"/>
        <v>0.99883177468025408</v>
      </c>
      <c r="AN370" s="1">
        <f t="shared" si="205"/>
        <v>8.2508261376859942</v>
      </c>
      <c r="AO370" s="1">
        <f t="shared" si="205"/>
        <v>8.250831457143601</v>
      </c>
      <c r="AP370" s="1">
        <f t="shared" si="205"/>
        <v>8.2508669717241219</v>
      </c>
      <c r="AQ370" s="1">
        <f t="shared" si="205"/>
        <v>8.2511040025574154</v>
      </c>
      <c r="AR370" s="1">
        <f t="shared" si="205"/>
        <v>8.2526825727430335</v>
      </c>
      <c r="AS370" s="1">
        <f t="shared" si="205"/>
        <v>8.2630484335567917</v>
      </c>
      <c r="AT370" s="1">
        <f t="shared" si="205"/>
        <v>8.3258027267801893</v>
      </c>
      <c r="AU370" s="1">
        <f t="shared" si="198"/>
        <v>8.6082144026334113</v>
      </c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s="4" customFormat="1" x14ac:dyDescent="0.2">
      <c r="A371" s="17" t="s">
        <v>194</v>
      </c>
      <c r="B371" s="17"/>
      <c r="C371" s="8">
        <v>42004.434999999998</v>
      </c>
      <c r="D371" s="8"/>
      <c r="E371" s="4">
        <f t="shared" si="181"/>
        <v>-4340.9821035059431</v>
      </c>
      <c r="F371" s="4">
        <f t="shared" si="182"/>
        <v>-4341</v>
      </c>
      <c r="G371" s="4">
        <f t="shared" si="202"/>
        <v>4.9551699994481169E-2</v>
      </c>
      <c r="I371" s="4">
        <f t="shared" si="203"/>
        <v>4.9551699994481169E-2</v>
      </c>
      <c r="Q371" s="66">
        <f t="shared" si="183"/>
        <v>26985.934999999998</v>
      </c>
      <c r="S371" s="2">
        <f t="shared" si="204"/>
        <v>0.2</v>
      </c>
      <c r="Z371" s="1">
        <f t="shared" si="184"/>
        <v>-4341</v>
      </c>
      <c r="AA371" s="1">
        <f t="shared" si="185"/>
        <v>5.9923556207088391E-2</v>
      </c>
      <c r="AB371" s="1">
        <f t="shared" si="186"/>
        <v>4.2007316150172849E-2</v>
      </c>
      <c r="AC371" s="1">
        <f t="shared" si="187"/>
        <v>4.9551699994481169E-2</v>
      </c>
      <c r="AD371" s="1">
        <f t="shared" si="188"/>
        <v>-1.0371856212607222E-2</v>
      </c>
      <c r="AE371" s="1">
        <f t="shared" si="189"/>
        <v>2.1515080258999807E-5</v>
      </c>
      <c r="AF371" s="1">
        <f t="shared" si="190"/>
        <v>4.9551699994481169E-2</v>
      </c>
      <c r="AG371" s="2"/>
      <c r="AH371" s="1">
        <f t="shared" si="191"/>
        <v>7.5443838443083212E-3</v>
      </c>
      <c r="AI371" s="1">
        <f t="shared" si="192"/>
        <v>0.999547043780462</v>
      </c>
      <c r="AJ371" s="1">
        <f t="shared" si="193"/>
        <v>-0.2444023401585638</v>
      </c>
      <c r="AK371" s="1">
        <f t="shared" si="194"/>
        <v>-0.38750357468794228</v>
      </c>
      <c r="AL371" s="1">
        <f t="shared" si="195"/>
        <v>1.5696274188342294</v>
      </c>
      <c r="AM371" s="1">
        <f t="shared" si="196"/>
        <v>0.99883177468025408</v>
      </c>
      <c r="AN371" s="1">
        <f t="shared" ref="AN371:AT380" si="206">$AU371+$AB$7*SIN(AO371)</f>
        <v>8.2508261376859942</v>
      </c>
      <c r="AO371" s="1">
        <f t="shared" si="206"/>
        <v>8.250831457143601</v>
      </c>
      <c r="AP371" s="1">
        <f t="shared" si="206"/>
        <v>8.2508669717241219</v>
      </c>
      <c r="AQ371" s="1">
        <f t="shared" si="206"/>
        <v>8.2511040025574154</v>
      </c>
      <c r="AR371" s="1">
        <f t="shared" si="206"/>
        <v>8.2526825727430335</v>
      </c>
      <c r="AS371" s="1">
        <f t="shared" si="206"/>
        <v>8.2630484335567917</v>
      </c>
      <c r="AT371" s="1">
        <f t="shared" si="206"/>
        <v>8.3258027267801893</v>
      </c>
      <c r="AU371" s="1">
        <f t="shared" si="198"/>
        <v>8.6082144026334113</v>
      </c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s="4" customFormat="1" x14ac:dyDescent="0.2">
      <c r="A372" s="17" t="s">
        <v>195</v>
      </c>
      <c r="B372" s="17"/>
      <c r="C372" s="8">
        <v>42018.281000000003</v>
      </c>
      <c r="D372" s="8"/>
      <c r="E372" s="4">
        <f t="shared" si="181"/>
        <v>-4335.9813697929167</v>
      </c>
      <c r="F372" s="4">
        <f t="shared" si="182"/>
        <v>-4336</v>
      </c>
      <c r="G372" s="4">
        <f t="shared" si="202"/>
        <v>5.158320000191452E-2</v>
      </c>
      <c r="I372" s="4">
        <f t="shared" si="203"/>
        <v>5.158320000191452E-2</v>
      </c>
      <c r="Q372" s="66">
        <f t="shared" si="183"/>
        <v>26999.781000000003</v>
      </c>
      <c r="S372" s="2">
        <f t="shared" si="204"/>
        <v>0.2</v>
      </c>
      <c r="Z372" s="1">
        <f t="shared" si="184"/>
        <v>-4336</v>
      </c>
      <c r="AA372" s="1">
        <f t="shared" si="185"/>
        <v>6.0070601070912465E-2</v>
      </c>
      <c r="AB372" s="1">
        <f t="shared" si="186"/>
        <v>4.3852776223915715E-2</v>
      </c>
      <c r="AC372" s="1">
        <f t="shared" si="187"/>
        <v>5.158320000191452E-2</v>
      </c>
      <c r="AD372" s="1">
        <f t="shared" si="188"/>
        <v>-8.4874010689979448E-3</v>
      </c>
      <c r="AE372" s="1">
        <f t="shared" si="189"/>
        <v>1.440719538120549E-5</v>
      </c>
      <c r="AF372" s="1">
        <f t="shared" si="190"/>
        <v>5.158320000191452E-2</v>
      </c>
      <c r="AG372" s="2"/>
      <c r="AH372" s="1">
        <f t="shared" si="191"/>
        <v>7.730423777998807E-3</v>
      </c>
      <c r="AI372" s="1">
        <f t="shared" si="192"/>
        <v>1.0013238168706895</v>
      </c>
      <c r="AJ372" s="1">
        <f t="shared" si="193"/>
        <v>-0.23995365488123882</v>
      </c>
      <c r="AK372" s="1">
        <f t="shared" si="194"/>
        <v>-0.3875015781569971</v>
      </c>
      <c r="AL372" s="1">
        <f t="shared" si="195"/>
        <v>1.5742126011928574</v>
      </c>
      <c r="AM372" s="1">
        <f t="shared" si="196"/>
        <v>1.0034221231821485</v>
      </c>
      <c r="AN372" s="1">
        <f t="shared" si="206"/>
        <v>8.2550512323604117</v>
      </c>
      <c r="AO372" s="1">
        <f t="shared" si="206"/>
        <v>8.2550568357684284</v>
      </c>
      <c r="AP372" s="1">
        <f t="shared" si="206"/>
        <v>8.2550938729619396</v>
      </c>
      <c r="AQ372" s="1">
        <f t="shared" si="206"/>
        <v>8.2553385987015453</v>
      </c>
      <c r="AR372" s="1">
        <f t="shared" si="206"/>
        <v>8.2569521076758576</v>
      </c>
      <c r="AS372" s="1">
        <f t="shared" si="206"/>
        <v>8.2674411991478589</v>
      </c>
      <c r="AT372" s="1">
        <f t="shared" si="206"/>
        <v>8.3303458903591707</v>
      </c>
      <c r="AU372" s="1">
        <f t="shared" si="198"/>
        <v>8.611803448464233</v>
      </c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x14ac:dyDescent="0.2">
      <c r="A373" s="5" t="s">
        <v>196</v>
      </c>
      <c r="B373" s="6" t="s">
        <v>97</v>
      </c>
      <c r="C373" s="7">
        <v>42040.461000000003</v>
      </c>
      <c r="D373" s="9"/>
      <c r="E373" s="4">
        <f t="shared" si="181"/>
        <v>-4327.9706610138555</v>
      </c>
      <c r="F373" s="4">
        <f t="shared" si="182"/>
        <v>-4328</v>
      </c>
      <c r="H373" s="4"/>
      <c r="I373" s="4"/>
      <c r="J373" s="4"/>
      <c r="K373" s="4"/>
      <c r="M373" s="4"/>
      <c r="N373" s="4"/>
      <c r="O373" s="4"/>
      <c r="P373" s="4"/>
      <c r="Q373" s="66">
        <f t="shared" si="183"/>
        <v>27021.961000000003</v>
      </c>
      <c r="U373" s="4">
        <f>+C373-(C$7+F373*C$8)</f>
        <v>8.1233600001723971E-2</v>
      </c>
      <c r="Z373" s="1">
        <f t="shared" si="184"/>
        <v>-4328</v>
      </c>
      <c r="AA373" s="1">
        <f t="shared" si="185"/>
        <v>6.0305940167266453E-2</v>
      </c>
      <c r="AB373" s="1">
        <f t="shared" si="186"/>
        <v>-9999</v>
      </c>
      <c r="AC373" s="1">
        <f t="shared" si="187"/>
        <v>0</v>
      </c>
      <c r="AD373" s="1">
        <f t="shared" si="188"/>
        <v>-9999</v>
      </c>
      <c r="AE373" s="1">
        <f t="shared" si="189"/>
        <v>0</v>
      </c>
      <c r="AF373" s="1">
        <f t="shared" si="190"/>
        <v>-9999</v>
      </c>
      <c r="AG373" s="2"/>
      <c r="AH373" s="1">
        <f t="shared" si="191"/>
        <v>8.028487407969593E-3</v>
      </c>
      <c r="AI373" s="1">
        <f t="shared" si="192"/>
        <v>1.0041797585034511</v>
      </c>
      <c r="AJ373" s="1">
        <f t="shared" si="193"/>
        <v>-0.23279222911944744</v>
      </c>
      <c r="AK373" s="1">
        <f t="shared" si="194"/>
        <v>-0.38748129656039304</v>
      </c>
      <c r="AL373" s="1">
        <f t="shared" si="195"/>
        <v>1.5815829026477786</v>
      </c>
      <c r="AM373" s="1">
        <f t="shared" si="196"/>
        <v>1.01084517214224</v>
      </c>
      <c r="AN373" s="1">
        <f t="shared" si="206"/>
        <v>8.2618270370143509</v>
      </c>
      <c r="AO373" s="1">
        <f t="shared" si="206"/>
        <v>8.2618331194506922</v>
      </c>
      <c r="AP373" s="1">
        <f t="shared" si="206"/>
        <v>8.2618726913957534</v>
      </c>
      <c r="AQ373" s="1">
        <f t="shared" si="206"/>
        <v>8.2621300555352093</v>
      </c>
      <c r="AR373" s="1">
        <f t="shared" si="206"/>
        <v>8.2638001528311804</v>
      </c>
      <c r="AS373" s="1">
        <f t="shared" si="206"/>
        <v>8.2744857591415091</v>
      </c>
      <c r="AT373" s="1">
        <f t="shared" si="206"/>
        <v>8.3376224880395693</v>
      </c>
      <c r="AU373" s="1">
        <f t="shared" si="198"/>
        <v>8.6175459217935497</v>
      </c>
    </row>
    <row r="374" spans="1:66" s="4" customFormat="1" x14ac:dyDescent="0.2">
      <c r="A374" s="17" t="s">
        <v>170</v>
      </c>
      <c r="B374" s="17"/>
      <c r="C374" s="8">
        <v>42048.736400000002</v>
      </c>
      <c r="D374" s="8"/>
      <c r="E374" s="4">
        <f t="shared" si="181"/>
        <v>-4324.9818503993274</v>
      </c>
      <c r="F374" s="4">
        <f t="shared" si="182"/>
        <v>-4325</v>
      </c>
      <c r="G374" s="4">
        <f t="shared" ref="G374:G405" si="207">+C374-(C$7+F374*C$8)</f>
        <v>5.0252499997441191E-2</v>
      </c>
      <c r="J374" s="4">
        <f>G374</f>
        <v>5.0252499997441191E-2</v>
      </c>
      <c r="Q374" s="66">
        <f t="shared" si="183"/>
        <v>27030.236400000002</v>
      </c>
      <c r="S374" s="2">
        <f>S$17</f>
        <v>1</v>
      </c>
      <c r="Z374" s="1">
        <f t="shared" si="184"/>
        <v>-4325</v>
      </c>
      <c r="AA374" s="1">
        <f t="shared" si="185"/>
        <v>6.0394211634774889E-2</v>
      </c>
      <c r="AB374" s="1">
        <f t="shared" si="186"/>
        <v>4.2112113941852922E-2</v>
      </c>
      <c r="AC374" s="1">
        <f t="shared" si="187"/>
        <v>5.0252499997441191E-2</v>
      </c>
      <c r="AD374" s="1">
        <f t="shared" si="188"/>
        <v>-1.0141711637333697E-2</v>
      </c>
      <c r="AE374" s="1">
        <f t="shared" si="189"/>
        <v>1.0285431493482975E-4</v>
      </c>
      <c r="AF374" s="1">
        <f t="shared" si="190"/>
        <v>5.0252499997441191E-2</v>
      </c>
      <c r="AG374" s="2"/>
      <c r="AH374" s="1">
        <f t="shared" si="191"/>
        <v>8.1403860555882696E-3</v>
      </c>
      <c r="AI374" s="1">
        <f t="shared" si="192"/>
        <v>1.0052548915707396</v>
      </c>
      <c r="AJ374" s="1">
        <f t="shared" si="193"/>
        <v>-0.23009285166583865</v>
      </c>
      <c r="AK374" s="1">
        <f t="shared" si="194"/>
        <v>-0.38746820731493598</v>
      </c>
      <c r="AL374" s="1">
        <f t="shared" si="195"/>
        <v>1.5843576186057093</v>
      </c>
      <c r="AM374" s="1">
        <f t="shared" si="196"/>
        <v>1.013654084582845</v>
      </c>
      <c r="AN374" s="1">
        <f t="shared" si="206"/>
        <v>8.2643729494532785</v>
      </c>
      <c r="AO374" s="1">
        <f t="shared" si="206"/>
        <v>8.2643792196010679</v>
      </c>
      <c r="AP374" s="1">
        <f t="shared" si="206"/>
        <v>8.264419773910392</v>
      </c>
      <c r="AQ374" s="1">
        <f t="shared" si="206"/>
        <v>8.2646819814545669</v>
      </c>
      <c r="AR374" s="1">
        <f t="shared" si="206"/>
        <v>8.2663735130377578</v>
      </c>
      <c r="AS374" s="1">
        <f t="shared" si="206"/>
        <v>8.2771325874660118</v>
      </c>
      <c r="AT374" s="1">
        <f t="shared" si="206"/>
        <v>8.3403535946941521</v>
      </c>
      <c r="AU374" s="1">
        <f t="shared" si="198"/>
        <v>8.6196993492920431</v>
      </c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s="4" customFormat="1" x14ac:dyDescent="0.2">
      <c r="A375" s="17" t="s">
        <v>195</v>
      </c>
      <c r="B375" s="17"/>
      <c r="C375" s="8">
        <v>42076.423999999999</v>
      </c>
      <c r="D375" s="8"/>
      <c r="E375" s="4">
        <f t="shared" si="181"/>
        <v>-4314.9819721129825</v>
      </c>
      <c r="F375" s="4">
        <f t="shared" si="182"/>
        <v>-4315</v>
      </c>
      <c r="G375" s="4">
        <f t="shared" si="207"/>
        <v>4.9915499999769963E-2</v>
      </c>
      <c r="I375" s="4">
        <f>G375</f>
        <v>4.9915499999769963E-2</v>
      </c>
      <c r="Q375" s="66">
        <f t="shared" si="183"/>
        <v>27057.923999999999</v>
      </c>
      <c r="S375" s="2">
        <f>S$16</f>
        <v>0.2</v>
      </c>
      <c r="Z375" s="1">
        <f t="shared" si="184"/>
        <v>-4315</v>
      </c>
      <c r="AA375" s="1">
        <f t="shared" si="185"/>
        <v>6.0688515115822073E-2</v>
      </c>
      <c r="AB375" s="1">
        <f t="shared" si="186"/>
        <v>4.1401637668812136E-2</v>
      </c>
      <c r="AC375" s="1">
        <f t="shared" si="187"/>
        <v>4.9915499999769963E-2</v>
      </c>
      <c r="AD375" s="1">
        <f t="shared" si="188"/>
        <v>-1.0773015116052109E-2</v>
      </c>
      <c r="AE375" s="1">
        <f t="shared" si="189"/>
        <v>2.3211570938137451E-5</v>
      </c>
      <c r="AF375" s="1">
        <f t="shared" si="190"/>
        <v>4.9915499999769963E-2</v>
      </c>
      <c r="AG375" s="2"/>
      <c r="AH375" s="1">
        <f t="shared" si="191"/>
        <v>8.5138623309578276E-3</v>
      </c>
      <c r="AI375" s="1">
        <f t="shared" si="192"/>
        <v>1.0088550161888441</v>
      </c>
      <c r="AJ375" s="1">
        <f t="shared" si="193"/>
        <v>-0.221040242633674</v>
      </c>
      <c r="AK375" s="1">
        <f t="shared" si="194"/>
        <v>-0.38740265132490481</v>
      </c>
      <c r="AL375" s="1">
        <f t="shared" si="195"/>
        <v>1.593649744316592</v>
      </c>
      <c r="AM375" s="1">
        <f t="shared" si="196"/>
        <v>1.0231185931571383</v>
      </c>
      <c r="AN375" s="1">
        <f t="shared" si="206"/>
        <v>8.2728790620885224</v>
      </c>
      <c r="AO375" s="1">
        <f t="shared" si="206"/>
        <v>8.2728859909895522</v>
      </c>
      <c r="AP375" s="1">
        <f t="shared" si="206"/>
        <v>8.2729299480759195</v>
      </c>
      <c r="AQ375" s="1">
        <f t="shared" si="206"/>
        <v>8.2732087116962969</v>
      </c>
      <c r="AR375" s="1">
        <f t="shared" si="206"/>
        <v>8.2749725106230514</v>
      </c>
      <c r="AS375" s="1">
        <f t="shared" si="206"/>
        <v>8.2859755027474353</v>
      </c>
      <c r="AT375" s="1">
        <f t="shared" si="206"/>
        <v>8.349466624084851</v>
      </c>
      <c r="AU375" s="1">
        <f t="shared" si="198"/>
        <v>8.6268774409536881</v>
      </c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s="4" customFormat="1" x14ac:dyDescent="0.2">
      <c r="A376" s="17" t="s">
        <v>197</v>
      </c>
      <c r="B376" s="17"/>
      <c r="C376" s="8">
        <v>42090.269</v>
      </c>
      <c r="D376" s="8"/>
      <c r="E376" s="4">
        <f t="shared" si="181"/>
        <v>-4309.9815995680719</v>
      </c>
      <c r="F376" s="4">
        <f t="shared" si="182"/>
        <v>-4310</v>
      </c>
      <c r="G376" s="4">
        <f t="shared" si="207"/>
        <v>5.0946999996085651E-2</v>
      </c>
      <c r="I376" s="4">
        <f>G376</f>
        <v>5.0946999996085651E-2</v>
      </c>
      <c r="Q376" s="66">
        <f t="shared" si="183"/>
        <v>27071.769</v>
      </c>
      <c r="S376" s="2">
        <f>S$16</f>
        <v>0.2</v>
      </c>
      <c r="Z376" s="1">
        <f t="shared" si="184"/>
        <v>-4310</v>
      </c>
      <c r="AA376" s="1">
        <f t="shared" si="185"/>
        <v>6.0835699071143813E-2</v>
      </c>
      <c r="AB376" s="1">
        <f t="shared" si="186"/>
        <v>4.2246127585363266E-2</v>
      </c>
      <c r="AC376" s="1">
        <f t="shared" si="187"/>
        <v>5.0946999996085651E-2</v>
      </c>
      <c r="AD376" s="1">
        <f t="shared" si="188"/>
        <v>-9.8886990750581619E-3</v>
      </c>
      <c r="AE376" s="1">
        <f t="shared" si="189"/>
        <v>1.9557273879411232E-5</v>
      </c>
      <c r="AF376" s="1">
        <f t="shared" si="190"/>
        <v>5.0946999996085651E-2</v>
      </c>
      <c r="AG376" s="2"/>
      <c r="AH376" s="1">
        <f t="shared" si="191"/>
        <v>8.7008724107223833E-3</v>
      </c>
      <c r="AI376" s="1">
        <f t="shared" si="192"/>
        <v>1.0106644981216417</v>
      </c>
      <c r="AJ376" s="1">
        <f t="shared" si="193"/>
        <v>-0.21648231761307399</v>
      </c>
      <c r="AK376" s="1">
        <f t="shared" si="194"/>
        <v>-0.38735706272776793</v>
      </c>
      <c r="AL376" s="1">
        <f t="shared" si="195"/>
        <v>1.5983208148689205</v>
      </c>
      <c r="AM376" s="1">
        <f t="shared" si="196"/>
        <v>1.0279103593407557</v>
      </c>
      <c r="AN376" s="1">
        <f t="shared" si="206"/>
        <v>8.2771435536491396</v>
      </c>
      <c r="AO376" s="1">
        <f t="shared" si="206"/>
        <v>8.2771508316103937</v>
      </c>
      <c r="AP376" s="1">
        <f t="shared" si="206"/>
        <v>8.2771965654398993</v>
      </c>
      <c r="AQ376" s="1">
        <f t="shared" si="206"/>
        <v>8.277483845104074</v>
      </c>
      <c r="AR376" s="1">
        <f t="shared" si="206"/>
        <v>8.2792842393177821</v>
      </c>
      <c r="AS376" s="1">
        <f t="shared" si="206"/>
        <v>8.2904085827020335</v>
      </c>
      <c r="AT376" s="1">
        <f t="shared" si="206"/>
        <v>8.3540285051142078</v>
      </c>
      <c r="AU376" s="1">
        <f t="shared" si="198"/>
        <v>8.6304664867845098</v>
      </c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x14ac:dyDescent="0.2">
      <c r="A377" s="5" t="s">
        <v>198</v>
      </c>
      <c r="B377" s="6" t="s">
        <v>97</v>
      </c>
      <c r="C377" s="7">
        <v>42123.498</v>
      </c>
      <c r="D377" s="9"/>
      <c r="E377" s="4">
        <f t="shared" si="181"/>
        <v>-4297.9803442921739</v>
      </c>
      <c r="F377" s="4">
        <f t="shared" si="182"/>
        <v>-4298</v>
      </c>
      <c r="G377" s="4">
        <f t="shared" si="207"/>
        <v>5.4422599998360965E-2</v>
      </c>
      <c r="H377" s="4"/>
      <c r="I377" s="4"/>
      <c r="J377" s="4"/>
      <c r="K377" s="4">
        <f>G377</f>
        <v>5.4422599998360965E-2</v>
      </c>
      <c r="M377" s="4"/>
      <c r="N377" s="4"/>
      <c r="O377" s="4"/>
      <c r="P377" s="4"/>
      <c r="Q377" s="66">
        <f t="shared" si="183"/>
        <v>27104.998</v>
      </c>
      <c r="R377" s="4"/>
      <c r="S377" s="2">
        <f>S$18</f>
        <v>1</v>
      </c>
      <c r="Z377" s="1">
        <f t="shared" si="184"/>
        <v>-4298</v>
      </c>
      <c r="AA377" s="1">
        <f t="shared" si="185"/>
        <v>6.1189005579283008E-2</v>
      </c>
      <c r="AB377" s="1">
        <f t="shared" si="186"/>
        <v>4.5272186322630449E-2</v>
      </c>
      <c r="AC377" s="1">
        <f t="shared" si="187"/>
        <v>5.4422599998360965E-2</v>
      </c>
      <c r="AD377" s="1">
        <f t="shared" si="188"/>
        <v>-6.7664055809220428E-3</v>
      </c>
      <c r="AE377" s="1">
        <f t="shared" si="189"/>
        <v>4.5784244485532968E-5</v>
      </c>
      <c r="AF377" s="1">
        <f t="shared" si="190"/>
        <v>5.4422599998360965E-2</v>
      </c>
      <c r="AG377" s="2"/>
      <c r="AH377" s="1">
        <f t="shared" si="191"/>
        <v>9.1504136757305163E-3</v>
      </c>
      <c r="AI377" s="1">
        <f t="shared" si="192"/>
        <v>1.0150328197471903</v>
      </c>
      <c r="AJ377" s="1">
        <f t="shared" si="193"/>
        <v>-0.2054570121128784</v>
      </c>
      <c r="AK377" s="1">
        <f t="shared" si="194"/>
        <v>-0.3872121381048364</v>
      </c>
      <c r="AL377" s="1">
        <f t="shared" si="195"/>
        <v>1.6096000532089467</v>
      </c>
      <c r="AM377" s="1">
        <f t="shared" si="196"/>
        <v>1.0395765513379711</v>
      </c>
      <c r="AN377" s="1">
        <f t="shared" si="206"/>
        <v>8.2874096329170701</v>
      </c>
      <c r="AO377" s="1">
        <f t="shared" si="206"/>
        <v>8.2874178047082196</v>
      </c>
      <c r="AP377" s="1">
        <f t="shared" si="206"/>
        <v>8.2874680131781204</v>
      </c>
      <c r="AQ377" s="1">
        <f t="shared" si="206"/>
        <v>8.2877763806190892</v>
      </c>
      <c r="AR377" s="1">
        <f t="shared" si="206"/>
        <v>8.289665811032437</v>
      </c>
      <c r="AS377" s="1">
        <f t="shared" si="206"/>
        <v>8.3010795631073044</v>
      </c>
      <c r="AT377" s="1">
        <f t="shared" si="206"/>
        <v>8.364991523949719</v>
      </c>
      <c r="AU377" s="1">
        <f t="shared" si="198"/>
        <v>8.6390801967784849</v>
      </c>
    </row>
    <row r="378" spans="1:66" x14ac:dyDescent="0.2">
      <c r="A378" s="5" t="s">
        <v>199</v>
      </c>
      <c r="B378" s="6" t="s">
        <v>97</v>
      </c>
      <c r="C378" s="7">
        <v>42278.559999999998</v>
      </c>
      <c r="D378" s="9"/>
      <c r="E378" s="4">
        <f t="shared" si="181"/>
        <v>-4241.9768941254106</v>
      </c>
      <c r="F378" s="4">
        <f t="shared" si="182"/>
        <v>-4242</v>
      </c>
      <c r="G378" s="4">
        <f t="shared" si="207"/>
        <v>6.3975400000344962E-2</v>
      </c>
      <c r="H378" s="4">
        <f>G378</f>
        <v>6.3975400000344962E-2</v>
      </c>
      <c r="I378" s="4"/>
      <c r="J378" s="4"/>
      <c r="K378" s="4"/>
      <c r="M378" s="4"/>
      <c r="N378" s="4"/>
      <c r="O378" s="4"/>
      <c r="P378" s="4"/>
      <c r="Q378" s="66">
        <f t="shared" si="183"/>
        <v>27260.059999999998</v>
      </c>
      <c r="S378" s="2">
        <f>S$15</f>
        <v>0.5</v>
      </c>
      <c r="Z378" s="1">
        <f t="shared" si="184"/>
        <v>-4242</v>
      </c>
      <c r="AA378" s="1">
        <f t="shared" si="185"/>
        <v>6.2837777805027625E-2</v>
      </c>
      <c r="AB378" s="1">
        <f t="shared" si="186"/>
        <v>5.2714946813633826E-2</v>
      </c>
      <c r="AC378" s="1">
        <f t="shared" si="187"/>
        <v>6.3975400000344962E-2</v>
      </c>
      <c r="AD378" s="1">
        <f t="shared" si="188"/>
        <v>1.1376221953173365E-3</v>
      </c>
      <c r="AE378" s="1">
        <f t="shared" si="189"/>
        <v>6.4709212963931807E-7</v>
      </c>
      <c r="AF378" s="1">
        <f t="shared" si="190"/>
        <v>6.3975400000344962E-2</v>
      </c>
      <c r="AG378" s="2"/>
      <c r="AH378" s="1">
        <f t="shared" si="191"/>
        <v>1.1260453186711138E-2</v>
      </c>
      <c r="AI378" s="1">
        <f t="shared" si="192"/>
        <v>1.0358914207362435</v>
      </c>
      <c r="AJ378" s="1">
        <f t="shared" si="193"/>
        <v>-0.15238334609622278</v>
      </c>
      <c r="AK378" s="1">
        <f t="shared" si="194"/>
        <v>-0.38583808972521672</v>
      </c>
      <c r="AL378" s="1">
        <f t="shared" si="195"/>
        <v>1.6635513761287686</v>
      </c>
      <c r="AM378" s="1">
        <f t="shared" si="196"/>
        <v>1.0973391985685284</v>
      </c>
      <c r="AN378" s="1">
        <f t="shared" si="206"/>
        <v>8.3359120763057479</v>
      </c>
      <c r="AO378" s="1">
        <f t="shared" si="206"/>
        <v>8.3359255971944428</v>
      </c>
      <c r="AP378" s="1">
        <f t="shared" si="206"/>
        <v>8.3360008713371414</v>
      </c>
      <c r="AQ378" s="1">
        <f t="shared" si="206"/>
        <v>8.3364197433537743</v>
      </c>
      <c r="AR378" s="1">
        <f t="shared" si="206"/>
        <v>8.3387445170964565</v>
      </c>
      <c r="AS378" s="1">
        <f t="shared" si="206"/>
        <v>8.3514654331693858</v>
      </c>
      <c r="AT378" s="1">
        <f t="shared" si="206"/>
        <v>8.4164183103485364</v>
      </c>
      <c r="AU378" s="1">
        <f t="shared" si="198"/>
        <v>8.6792775100836987</v>
      </c>
    </row>
    <row r="379" spans="1:66" s="4" customFormat="1" x14ac:dyDescent="0.2">
      <c r="A379" s="17" t="s">
        <v>200</v>
      </c>
      <c r="B379" s="17"/>
      <c r="C379" s="8">
        <v>42289.620999999999</v>
      </c>
      <c r="D379" s="8"/>
      <c r="E379" s="4">
        <f t="shared" si="181"/>
        <v>-4237.9820136111985</v>
      </c>
      <c r="F379" s="4">
        <f t="shared" si="182"/>
        <v>-4238</v>
      </c>
      <c r="G379" s="4">
        <f t="shared" si="207"/>
        <v>4.9800599997979589E-2</v>
      </c>
      <c r="I379" s="4">
        <f>G379</f>
        <v>4.9800599997979589E-2</v>
      </c>
      <c r="Q379" s="66">
        <f t="shared" si="183"/>
        <v>27271.120999999999</v>
      </c>
      <c r="S379" s="2">
        <f>S$16</f>
        <v>0.2</v>
      </c>
      <c r="Z379" s="1">
        <f t="shared" si="184"/>
        <v>-4238</v>
      </c>
      <c r="AA379" s="1">
        <f t="shared" si="185"/>
        <v>6.2955469049052165E-2</v>
      </c>
      <c r="AB379" s="1">
        <f t="shared" si="186"/>
        <v>3.8388740776711464E-2</v>
      </c>
      <c r="AC379" s="1">
        <f t="shared" si="187"/>
        <v>4.9800599997979589E-2</v>
      </c>
      <c r="AD379" s="1">
        <f t="shared" si="188"/>
        <v>-1.3154869051072576E-2</v>
      </c>
      <c r="AE379" s="1">
        <f t="shared" si="189"/>
        <v>3.4610115950173422E-5</v>
      </c>
      <c r="AF379" s="1">
        <f t="shared" si="190"/>
        <v>4.9800599997979589E-2</v>
      </c>
      <c r="AG379" s="2"/>
      <c r="AH379" s="1">
        <f t="shared" si="191"/>
        <v>1.1411859221268125E-2</v>
      </c>
      <c r="AI379" s="1">
        <f t="shared" si="192"/>
        <v>1.0374108037217205</v>
      </c>
      <c r="AJ379" s="1">
        <f t="shared" si="193"/>
        <v>-0.14848956260336157</v>
      </c>
      <c r="AK379" s="1">
        <f t="shared" si="194"/>
        <v>-0.38569373514508293</v>
      </c>
      <c r="AL379" s="1">
        <f t="shared" si="195"/>
        <v>1.6674899849388332</v>
      </c>
      <c r="AM379" s="1">
        <f t="shared" si="196"/>
        <v>1.1016892534744489</v>
      </c>
      <c r="AN379" s="1">
        <f t="shared" si="206"/>
        <v>8.3394145837744755</v>
      </c>
      <c r="AO379" s="1">
        <f t="shared" si="206"/>
        <v>8.3394285691705701</v>
      </c>
      <c r="AP379" s="1">
        <f t="shared" si="206"/>
        <v>8.3395059117664569</v>
      </c>
      <c r="AQ379" s="1">
        <f t="shared" si="206"/>
        <v>8.3399334303498431</v>
      </c>
      <c r="AR379" s="1">
        <f t="shared" si="206"/>
        <v>8.3422903673233719</v>
      </c>
      <c r="AS379" s="1">
        <f t="shared" si="206"/>
        <v>8.3551013477904501</v>
      </c>
      <c r="AT379" s="1">
        <f t="shared" si="206"/>
        <v>8.4201081217882265</v>
      </c>
      <c r="AU379" s="1">
        <f t="shared" si="198"/>
        <v>8.6821487467483571</v>
      </c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s="4" customFormat="1" x14ac:dyDescent="0.2">
      <c r="A380" s="17" t="s">
        <v>200</v>
      </c>
      <c r="B380" s="17"/>
      <c r="C380" s="8">
        <v>42289.627999999997</v>
      </c>
      <c r="D380" s="8"/>
      <c r="E380" s="4">
        <f t="shared" si="181"/>
        <v>-4237.9794854343982</v>
      </c>
      <c r="F380" s="4">
        <f t="shared" si="182"/>
        <v>-4238</v>
      </c>
      <c r="G380" s="4">
        <f t="shared" si="207"/>
        <v>5.6800599995767698E-2</v>
      </c>
      <c r="I380" s="4">
        <f>G380</f>
        <v>5.6800599995767698E-2</v>
      </c>
      <c r="Q380" s="66">
        <f t="shared" si="183"/>
        <v>27271.127999999997</v>
      </c>
      <c r="S380" s="2">
        <f>S$16</f>
        <v>0.2</v>
      </c>
      <c r="Z380" s="1">
        <f t="shared" si="184"/>
        <v>-4238</v>
      </c>
      <c r="AA380" s="1">
        <f t="shared" si="185"/>
        <v>6.2955469049052165E-2</v>
      </c>
      <c r="AB380" s="1">
        <f t="shared" si="186"/>
        <v>4.5388740774499572E-2</v>
      </c>
      <c r="AC380" s="1">
        <f t="shared" si="187"/>
        <v>5.6800599995767698E-2</v>
      </c>
      <c r="AD380" s="1">
        <f t="shared" si="188"/>
        <v>-6.1548690532844674E-3</v>
      </c>
      <c r="AE380" s="1">
        <f t="shared" si="189"/>
        <v>7.5764826126157678E-6</v>
      </c>
      <c r="AF380" s="1">
        <f t="shared" si="190"/>
        <v>5.6800599995767698E-2</v>
      </c>
      <c r="AG380" s="2"/>
      <c r="AH380" s="1">
        <f t="shared" si="191"/>
        <v>1.1411859221268125E-2</v>
      </c>
      <c r="AI380" s="1">
        <f t="shared" si="192"/>
        <v>1.0374108037217205</v>
      </c>
      <c r="AJ380" s="1">
        <f t="shared" si="193"/>
        <v>-0.14848956260336157</v>
      </c>
      <c r="AK380" s="1">
        <f t="shared" si="194"/>
        <v>-0.38569373514508293</v>
      </c>
      <c r="AL380" s="1">
        <f t="shared" si="195"/>
        <v>1.6674899849388332</v>
      </c>
      <c r="AM380" s="1">
        <f t="shared" si="196"/>
        <v>1.1016892534744489</v>
      </c>
      <c r="AN380" s="1">
        <f t="shared" si="206"/>
        <v>8.3394145837744755</v>
      </c>
      <c r="AO380" s="1">
        <f t="shared" si="206"/>
        <v>8.3394285691705701</v>
      </c>
      <c r="AP380" s="1">
        <f t="shared" si="206"/>
        <v>8.3395059117664569</v>
      </c>
      <c r="AQ380" s="1">
        <f t="shared" si="206"/>
        <v>8.3399334303498431</v>
      </c>
      <c r="AR380" s="1">
        <f t="shared" si="206"/>
        <v>8.3422903673233719</v>
      </c>
      <c r="AS380" s="1">
        <f t="shared" si="206"/>
        <v>8.3551013477904501</v>
      </c>
      <c r="AT380" s="1">
        <f t="shared" si="206"/>
        <v>8.4201081217882265</v>
      </c>
      <c r="AU380" s="1">
        <f t="shared" si="198"/>
        <v>8.6821487467483571</v>
      </c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x14ac:dyDescent="0.2">
      <c r="A381" s="5" t="s">
        <v>199</v>
      </c>
      <c r="B381" s="6" t="s">
        <v>97</v>
      </c>
      <c r="C381" s="7">
        <v>42314.544000000002</v>
      </c>
      <c r="D381" s="9"/>
      <c r="E381" s="4">
        <f t="shared" si="181"/>
        <v>-4228.9806206941312</v>
      </c>
      <c r="F381" s="4">
        <f t="shared" si="182"/>
        <v>-4229</v>
      </c>
      <c r="G381" s="4">
        <f t="shared" si="207"/>
        <v>5.3657299999031238E-2</v>
      </c>
      <c r="H381" s="4">
        <f>G381</f>
        <v>5.3657299999031238E-2</v>
      </c>
      <c r="I381" s="4"/>
      <c r="J381" s="4"/>
      <c r="K381" s="4"/>
      <c r="M381" s="4"/>
      <c r="N381" s="4"/>
      <c r="O381" s="4"/>
      <c r="P381" s="4"/>
      <c r="Q381" s="66">
        <f t="shared" si="183"/>
        <v>27296.044000000002</v>
      </c>
      <c r="S381" s="2">
        <f>S$15</f>
        <v>0.5</v>
      </c>
      <c r="Z381" s="1">
        <f t="shared" si="184"/>
        <v>-4229</v>
      </c>
      <c r="AA381" s="1">
        <f t="shared" si="185"/>
        <v>6.3220197493824723E-2</v>
      </c>
      <c r="AB381" s="1">
        <f t="shared" si="186"/>
        <v>4.1904480079733103E-2</v>
      </c>
      <c r="AC381" s="1">
        <f t="shared" si="187"/>
        <v>5.3657299999031238E-2</v>
      </c>
      <c r="AD381" s="1">
        <f t="shared" si="188"/>
        <v>-9.5628974947934847E-3</v>
      </c>
      <c r="AE381" s="1">
        <f t="shared" si="189"/>
        <v>4.5724504247963756E-5</v>
      </c>
      <c r="AF381" s="1">
        <f t="shared" si="190"/>
        <v>5.3657299999031238E-2</v>
      </c>
      <c r="AG381" s="2"/>
      <c r="AH381" s="1">
        <f t="shared" si="191"/>
        <v>1.1752819919298132E-2</v>
      </c>
      <c r="AI381" s="1">
        <f t="shared" si="192"/>
        <v>1.0408435906866791</v>
      </c>
      <c r="AJ381" s="1">
        <f t="shared" si="193"/>
        <v>-0.13967825014023508</v>
      </c>
      <c r="AK381" s="1">
        <f t="shared" si="194"/>
        <v>-0.38534533429780804</v>
      </c>
      <c r="AL381" s="1">
        <f t="shared" si="195"/>
        <v>1.6763942400409317</v>
      </c>
      <c r="AM381" s="1">
        <f t="shared" si="196"/>
        <v>1.1115936589378173</v>
      </c>
      <c r="AN381" s="1">
        <f t="shared" ref="AN381:AT390" si="208">$AU381+$AB$7*SIN(AO381)</f>
        <v>8.3473140537185877</v>
      </c>
      <c r="AO381" s="1">
        <f t="shared" si="208"/>
        <v>8.3473291282434818</v>
      </c>
      <c r="AP381" s="1">
        <f t="shared" si="208"/>
        <v>8.3474112662180584</v>
      </c>
      <c r="AQ381" s="1">
        <f t="shared" si="208"/>
        <v>8.3478585988832332</v>
      </c>
      <c r="AR381" s="1">
        <f t="shared" si="208"/>
        <v>8.3502883304255509</v>
      </c>
      <c r="AS381" s="1">
        <f t="shared" si="208"/>
        <v>8.3633000806075426</v>
      </c>
      <c r="AT381" s="1">
        <f t="shared" si="208"/>
        <v>8.4284180856738846</v>
      </c>
      <c r="AU381" s="1">
        <f t="shared" si="198"/>
        <v>8.6886090292438389</v>
      </c>
    </row>
    <row r="382" spans="1:66" s="4" customFormat="1" x14ac:dyDescent="0.2">
      <c r="A382" s="17" t="s">
        <v>201</v>
      </c>
      <c r="B382" s="17"/>
      <c r="C382" s="8">
        <v>42339.466</v>
      </c>
      <c r="D382" s="8"/>
      <c r="E382" s="4">
        <f t="shared" si="181"/>
        <v>-4219.9795889451789</v>
      </c>
      <c r="F382" s="4">
        <f t="shared" si="182"/>
        <v>-4220</v>
      </c>
      <c r="G382" s="4">
        <f t="shared" si="207"/>
        <v>5.6513999996241182E-2</v>
      </c>
      <c r="I382" s="4">
        <f>G382</f>
        <v>5.6513999996241182E-2</v>
      </c>
      <c r="Q382" s="66">
        <f t="shared" si="183"/>
        <v>27320.966</v>
      </c>
      <c r="S382" s="2">
        <f>S$16</f>
        <v>0.2</v>
      </c>
      <c r="Z382" s="1">
        <f t="shared" si="184"/>
        <v>-4220</v>
      </c>
      <c r="AA382" s="1">
        <f t="shared" si="185"/>
        <v>6.3484801569196656E-2</v>
      </c>
      <c r="AB382" s="1">
        <f t="shared" si="186"/>
        <v>4.441982593738527E-2</v>
      </c>
      <c r="AC382" s="1">
        <f t="shared" si="187"/>
        <v>5.6513999996241182E-2</v>
      </c>
      <c r="AD382" s="1">
        <f t="shared" si="188"/>
        <v>-6.9708015729554734E-3</v>
      </c>
      <c r="AE382" s="1">
        <f t="shared" si="189"/>
        <v>9.7184149139037013E-6</v>
      </c>
      <c r="AF382" s="1">
        <f t="shared" si="190"/>
        <v>5.6513999996241182E-2</v>
      </c>
      <c r="AG382" s="2"/>
      <c r="AH382" s="1">
        <f t="shared" si="191"/>
        <v>1.2094174058855911E-2</v>
      </c>
      <c r="AI382" s="1">
        <f t="shared" si="192"/>
        <v>1.0442958986966602</v>
      </c>
      <c r="AJ382" s="1">
        <f t="shared" si="193"/>
        <v>-0.1307972508501539</v>
      </c>
      <c r="AK382" s="1">
        <f t="shared" si="194"/>
        <v>-0.3849637631309285</v>
      </c>
      <c r="AL382" s="1">
        <f t="shared" si="195"/>
        <v>1.6853576156720045</v>
      </c>
      <c r="AM382" s="1">
        <f t="shared" si="196"/>
        <v>1.1216633342443723</v>
      </c>
      <c r="AN382" s="1">
        <f t="shared" si="208"/>
        <v>8.3552397155767153</v>
      </c>
      <c r="AO382" s="1">
        <f t="shared" si="208"/>
        <v>8.3552559417801771</v>
      </c>
      <c r="AP382" s="1">
        <f t="shared" si="208"/>
        <v>8.3553430729831639</v>
      </c>
      <c r="AQ382" s="1">
        <f t="shared" si="208"/>
        <v>8.3558107120176714</v>
      </c>
      <c r="AR382" s="1">
        <f t="shared" si="208"/>
        <v>8.3583137856621939</v>
      </c>
      <c r="AS382" s="1">
        <f t="shared" si="208"/>
        <v>8.3715235933972192</v>
      </c>
      <c r="AT382" s="1">
        <f t="shared" si="208"/>
        <v>8.436738908655828</v>
      </c>
      <c r="AU382" s="1">
        <f t="shared" si="198"/>
        <v>8.6950693117393172</v>
      </c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s="4" customFormat="1" x14ac:dyDescent="0.2">
      <c r="A383" s="17" t="s">
        <v>201</v>
      </c>
      <c r="B383" s="17"/>
      <c r="C383" s="8">
        <v>42361.616000000002</v>
      </c>
      <c r="D383" s="8"/>
      <c r="E383" s="4">
        <f t="shared" si="181"/>
        <v>-4211.9797152095507</v>
      </c>
      <c r="F383" s="4">
        <f t="shared" si="182"/>
        <v>-4212</v>
      </c>
      <c r="G383" s="4">
        <f t="shared" si="207"/>
        <v>5.6164400004490744E-2</v>
      </c>
      <c r="I383" s="4">
        <f>G383</f>
        <v>5.6164400004490744E-2</v>
      </c>
      <c r="Q383" s="66">
        <f t="shared" si="183"/>
        <v>27343.116000000002</v>
      </c>
      <c r="S383" s="2">
        <f>S$16</f>
        <v>0.2</v>
      </c>
      <c r="Z383" s="1">
        <f t="shared" si="184"/>
        <v>-4212</v>
      </c>
      <c r="AA383" s="1">
        <f t="shared" si="185"/>
        <v>6.3719882630241906E-2</v>
      </c>
      <c r="AB383" s="1">
        <f t="shared" si="186"/>
        <v>4.3766487899842534E-2</v>
      </c>
      <c r="AC383" s="1">
        <f t="shared" si="187"/>
        <v>5.6164400004490744E-2</v>
      </c>
      <c r="AD383" s="1">
        <f t="shared" si="188"/>
        <v>-7.5554826257511615E-3</v>
      </c>
      <c r="AE383" s="1">
        <f t="shared" si="189"/>
        <v>1.1417063541605533E-5</v>
      </c>
      <c r="AF383" s="1">
        <f t="shared" si="190"/>
        <v>5.6164400004490744E-2</v>
      </c>
      <c r="AG383" s="2"/>
      <c r="AH383" s="1">
        <f t="shared" si="191"/>
        <v>1.2397912104648211E-2</v>
      </c>
      <c r="AI383" s="1">
        <f t="shared" si="192"/>
        <v>1.0473808918446963</v>
      </c>
      <c r="AJ383" s="1">
        <f t="shared" si="193"/>
        <v>-0.12284450190447781</v>
      </c>
      <c r="AK383" s="1">
        <f t="shared" si="194"/>
        <v>-0.38459625148104554</v>
      </c>
      <c r="AL383" s="1">
        <f t="shared" si="195"/>
        <v>1.6933751232452996</v>
      </c>
      <c r="AM383" s="1">
        <f t="shared" si="196"/>
        <v>1.1307565520725489</v>
      </c>
      <c r="AN383" s="1">
        <f t="shared" si="208"/>
        <v>8.3623068571604922</v>
      </c>
      <c r="AO383" s="1">
        <f t="shared" si="208"/>
        <v>8.3623241611979786</v>
      </c>
      <c r="AP383" s="1">
        <f t="shared" si="208"/>
        <v>8.3624158988347634</v>
      </c>
      <c r="AQ383" s="1">
        <f t="shared" si="208"/>
        <v>8.3629019954077872</v>
      </c>
      <c r="AR383" s="1">
        <f t="shared" si="208"/>
        <v>8.3654706767983367</v>
      </c>
      <c r="AS383" s="1">
        <f t="shared" si="208"/>
        <v>8.3788541444054712</v>
      </c>
      <c r="AT383" s="1">
        <f t="shared" si="208"/>
        <v>8.444144249266202</v>
      </c>
      <c r="AU383" s="1">
        <f t="shared" si="198"/>
        <v>8.700811785068634</v>
      </c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s="4" customFormat="1" x14ac:dyDescent="0.2">
      <c r="A384" s="17" t="s">
        <v>202</v>
      </c>
      <c r="B384" s="17"/>
      <c r="C384" s="8">
        <v>42364.383999999998</v>
      </c>
      <c r="D384" s="8"/>
      <c r="E384" s="4">
        <f t="shared" si="181"/>
        <v>-4210.9800018686847</v>
      </c>
      <c r="F384" s="4">
        <f t="shared" si="182"/>
        <v>-4211</v>
      </c>
      <c r="G384" s="4">
        <f t="shared" si="207"/>
        <v>5.5370699999912176E-2</v>
      </c>
      <c r="I384" s="4">
        <f>G384</f>
        <v>5.5370699999912176E-2</v>
      </c>
      <c r="Q384" s="66">
        <f t="shared" si="183"/>
        <v>27345.883999999998</v>
      </c>
      <c r="S384" s="2">
        <f>S$16</f>
        <v>0.2</v>
      </c>
      <c r="Z384" s="1">
        <f t="shared" si="184"/>
        <v>-4211</v>
      </c>
      <c r="AA384" s="1">
        <f t="shared" si="185"/>
        <v>6.3749258806434422E-2</v>
      </c>
      <c r="AB384" s="1">
        <f t="shared" si="186"/>
        <v>4.2934800828704274E-2</v>
      </c>
      <c r="AC384" s="1">
        <f t="shared" si="187"/>
        <v>5.5370699999912176E-2</v>
      </c>
      <c r="AD384" s="1">
        <f t="shared" si="188"/>
        <v>-8.378558806522246E-3</v>
      </c>
      <c r="AE384" s="1">
        <f t="shared" si="189"/>
        <v>1.4040049534870298E-5</v>
      </c>
      <c r="AF384" s="1">
        <f t="shared" si="190"/>
        <v>5.5370699999912176E-2</v>
      </c>
      <c r="AG384" s="2"/>
      <c r="AH384" s="1">
        <f t="shared" si="191"/>
        <v>1.2435899171207904E-2</v>
      </c>
      <c r="AI384" s="1">
        <f t="shared" si="192"/>
        <v>1.0477675874955361</v>
      </c>
      <c r="AJ384" s="1">
        <f t="shared" si="193"/>
        <v>-0.12184653469739547</v>
      </c>
      <c r="AK384" s="1">
        <f t="shared" si="194"/>
        <v>-0.38454841457237443</v>
      </c>
      <c r="AL384" s="1">
        <f t="shared" si="195"/>
        <v>1.6943806444049085</v>
      </c>
      <c r="AM384" s="1">
        <f t="shared" si="196"/>
        <v>1.1319027992862865</v>
      </c>
      <c r="AN384" s="1">
        <f t="shared" si="208"/>
        <v>8.3631917184354592</v>
      </c>
      <c r="AO384" s="1">
        <f t="shared" si="208"/>
        <v>8.36320916085627</v>
      </c>
      <c r="AP384" s="1">
        <f t="shared" si="208"/>
        <v>8.363301485494814</v>
      </c>
      <c r="AQ384" s="1">
        <f t="shared" si="208"/>
        <v>8.3637899159266684</v>
      </c>
      <c r="AR384" s="1">
        <f t="shared" si="208"/>
        <v>8.3663668236308038</v>
      </c>
      <c r="AS384" s="1">
        <f t="shared" si="208"/>
        <v>8.3797718352537451</v>
      </c>
      <c r="AT384" s="1">
        <f t="shared" si="208"/>
        <v>8.4450705130842127</v>
      </c>
      <c r="AU384" s="1">
        <f t="shared" si="198"/>
        <v>8.701529594234799</v>
      </c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x14ac:dyDescent="0.2">
      <c r="A385" s="5" t="s">
        <v>198</v>
      </c>
      <c r="B385" s="6" t="s">
        <v>97</v>
      </c>
      <c r="C385" s="7">
        <v>42372.690199999997</v>
      </c>
      <c r="D385" s="9"/>
      <c r="E385" s="4">
        <f t="shared" si="181"/>
        <v>-4207.9800672762303</v>
      </c>
      <c r="F385" s="4">
        <f t="shared" si="182"/>
        <v>-4208</v>
      </c>
      <c r="G385" s="4">
        <f t="shared" si="207"/>
        <v>5.5189599996083416E-2</v>
      </c>
      <c r="H385" s="4"/>
      <c r="I385" s="4"/>
      <c r="J385" s="4">
        <f>G385</f>
        <v>5.5189599996083416E-2</v>
      </c>
      <c r="K385" s="4"/>
      <c r="M385" s="4"/>
      <c r="N385" s="4"/>
      <c r="O385" s="4"/>
      <c r="P385" s="4"/>
      <c r="Q385" s="66">
        <f t="shared" si="183"/>
        <v>27354.190199999997</v>
      </c>
      <c r="R385" s="4"/>
      <c r="S385" s="2">
        <f>S$17</f>
        <v>1</v>
      </c>
      <c r="Z385" s="1">
        <f t="shared" si="184"/>
        <v>-4208</v>
      </c>
      <c r="AA385" s="1">
        <f t="shared" si="185"/>
        <v>6.38373746314609E-2</v>
      </c>
      <c r="AB385" s="1">
        <f t="shared" si="186"/>
        <v>4.2639713972382434E-2</v>
      </c>
      <c r="AC385" s="1">
        <f t="shared" si="187"/>
        <v>5.5189599996083416E-2</v>
      </c>
      <c r="AD385" s="1">
        <f t="shared" si="188"/>
        <v>-8.6477746353774837E-3</v>
      </c>
      <c r="AE385" s="1">
        <f t="shared" si="189"/>
        <v>7.4784006144278168E-5</v>
      </c>
      <c r="AF385" s="1">
        <f t="shared" si="190"/>
        <v>5.5189599996083416E-2</v>
      </c>
      <c r="AG385" s="2"/>
      <c r="AH385" s="1">
        <f t="shared" si="191"/>
        <v>1.2549886023700985E-2</v>
      </c>
      <c r="AI385" s="1">
        <f t="shared" si="192"/>
        <v>1.0489290979963284</v>
      </c>
      <c r="AJ385" s="1">
        <f t="shared" si="193"/>
        <v>-0.1188474683721203</v>
      </c>
      <c r="AK385" s="1">
        <f t="shared" si="194"/>
        <v>-0.38440235292533803</v>
      </c>
      <c r="AL385" s="1">
        <f t="shared" si="195"/>
        <v>1.6974016690699492</v>
      </c>
      <c r="AM385" s="1">
        <f t="shared" si="196"/>
        <v>1.1353544901457302</v>
      </c>
      <c r="AN385" s="1">
        <f t="shared" si="208"/>
        <v>8.3658482652242849</v>
      </c>
      <c r="AO385" s="1">
        <f t="shared" si="208"/>
        <v>8.3658661277308521</v>
      </c>
      <c r="AP385" s="1">
        <f t="shared" si="208"/>
        <v>8.3659602283692553</v>
      </c>
      <c r="AQ385" s="1">
        <f t="shared" si="208"/>
        <v>8.3664556956502665</v>
      </c>
      <c r="AR385" s="1">
        <f t="shared" si="208"/>
        <v>8.3690573141889395</v>
      </c>
      <c r="AS385" s="1">
        <f t="shared" si="208"/>
        <v>8.3825267352756594</v>
      </c>
      <c r="AT385" s="1">
        <f t="shared" si="208"/>
        <v>8.4478500969514947</v>
      </c>
      <c r="AU385" s="1">
        <f t="shared" si="198"/>
        <v>8.7036830217332941</v>
      </c>
    </row>
    <row r="386" spans="1:66" s="4" customFormat="1" x14ac:dyDescent="0.2">
      <c r="A386" s="17" t="s">
        <v>202</v>
      </c>
      <c r="B386" s="17"/>
      <c r="C386" s="8">
        <v>42389.303</v>
      </c>
      <c r="D386" s="8"/>
      <c r="E386" s="4">
        <f t="shared" si="181"/>
        <v>-4201.9800536240746</v>
      </c>
      <c r="F386" s="4">
        <f t="shared" si="182"/>
        <v>-4202</v>
      </c>
      <c r="G386" s="4">
        <f t="shared" si="207"/>
        <v>5.5227400000148918E-2</v>
      </c>
      <c r="I386" s="4">
        <f>G386</f>
        <v>5.5227400000148918E-2</v>
      </c>
      <c r="Q386" s="66">
        <f t="shared" si="183"/>
        <v>27370.803</v>
      </c>
      <c r="S386" s="2">
        <f>S$16</f>
        <v>0.2</v>
      </c>
      <c r="Z386" s="1">
        <f t="shared" si="184"/>
        <v>-4202</v>
      </c>
      <c r="AA386" s="1">
        <f t="shared" si="185"/>
        <v>6.4013546227409901E-2</v>
      </c>
      <c r="AB386" s="1">
        <f t="shared" si="186"/>
        <v>4.2449427721922915E-2</v>
      </c>
      <c r="AC386" s="1">
        <f t="shared" si="187"/>
        <v>5.5227400000148918E-2</v>
      </c>
      <c r="AD386" s="1">
        <f t="shared" si="188"/>
        <v>-8.7861462272609825E-3</v>
      </c>
      <c r="AE386" s="1">
        <f t="shared" si="189"/>
        <v>1.5439273105362482E-5</v>
      </c>
      <c r="AF386" s="1">
        <f t="shared" si="190"/>
        <v>5.5227400000148918E-2</v>
      </c>
      <c r="AG386" s="2"/>
      <c r="AH386" s="1">
        <f t="shared" si="191"/>
        <v>1.2777972278226002E-2</v>
      </c>
      <c r="AI386" s="1">
        <f t="shared" si="192"/>
        <v>1.0512585049762802</v>
      </c>
      <c r="AJ386" s="1">
        <f t="shared" si="193"/>
        <v>-0.11282609645945918</v>
      </c>
      <c r="AK386" s="1">
        <f t="shared" si="194"/>
        <v>-0.38409867382336421</v>
      </c>
      <c r="AL386" s="1">
        <f t="shared" si="195"/>
        <v>1.7034638596592404</v>
      </c>
      <c r="AM386" s="1">
        <f t="shared" si="196"/>
        <v>1.1423167386359991</v>
      </c>
      <c r="AN386" s="1">
        <f t="shared" si="208"/>
        <v>8.3711702102962651</v>
      </c>
      <c r="AO386" s="1">
        <f t="shared" si="208"/>
        <v>8.3711889354211486</v>
      </c>
      <c r="AP386" s="1">
        <f t="shared" si="208"/>
        <v>8.371286655757034</v>
      </c>
      <c r="AQ386" s="1">
        <f t="shared" si="208"/>
        <v>8.3717963543395459</v>
      </c>
      <c r="AR386" s="1">
        <f t="shared" si="208"/>
        <v>8.3744475308455488</v>
      </c>
      <c r="AS386" s="1">
        <f t="shared" si="208"/>
        <v>8.3880447519378301</v>
      </c>
      <c r="AT386" s="1">
        <f t="shared" si="208"/>
        <v>8.453412820859219</v>
      </c>
      <c r="AU386" s="1">
        <f t="shared" si="198"/>
        <v>8.7079898767302808</v>
      </c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s="4" customFormat="1" x14ac:dyDescent="0.2">
      <c r="A387" s="17" t="s">
        <v>170</v>
      </c>
      <c r="B387" s="17"/>
      <c r="C387" s="8">
        <v>42411.454299999998</v>
      </c>
      <c r="D387" s="8"/>
      <c r="E387" s="4">
        <f t="shared" si="181"/>
        <v>-4193.9797103698993</v>
      </c>
      <c r="F387" s="4">
        <f t="shared" si="182"/>
        <v>-4194</v>
      </c>
      <c r="G387" s="4">
        <f t="shared" si="207"/>
        <v>5.6177799997385591E-2</v>
      </c>
      <c r="J387" s="4">
        <f>G387</f>
        <v>5.6177799997385591E-2</v>
      </c>
      <c r="Q387" s="66">
        <f t="shared" si="183"/>
        <v>27392.954299999998</v>
      </c>
      <c r="S387" s="2">
        <f>S$17</f>
        <v>1</v>
      </c>
      <c r="Z387" s="1">
        <f t="shared" si="184"/>
        <v>-4194</v>
      </c>
      <c r="AA387" s="1">
        <f t="shared" si="185"/>
        <v>6.4248306834804036E-2</v>
      </c>
      <c r="AB387" s="1">
        <f t="shared" si="186"/>
        <v>4.3095489574256837E-2</v>
      </c>
      <c r="AC387" s="1">
        <f t="shared" si="187"/>
        <v>5.6177799997385591E-2</v>
      </c>
      <c r="AD387" s="1">
        <f t="shared" si="188"/>
        <v>-8.0705068374184452E-3</v>
      </c>
      <c r="AE387" s="1">
        <f t="shared" si="189"/>
        <v>6.5133080612817868E-5</v>
      </c>
      <c r="AF387" s="1">
        <f t="shared" si="190"/>
        <v>5.6177799997385591E-2</v>
      </c>
      <c r="AG387" s="2"/>
      <c r="AH387" s="1">
        <f t="shared" si="191"/>
        <v>1.3082310423128752E-2</v>
      </c>
      <c r="AI387" s="1">
        <f t="shared" si="192"/>
        <v>1.0543775527361314</v>
      </c>
      <c r="AJ387" s="1">
        <f t="shared" si="193"/>
        <v>-0.10474941313314114</v>
      </c>
      <c r="AK387" s="1">
        <f t="shared" si="194"/>
        <v>-0.38366952879229244</v>
      </c>
      <c r="AL387" s="1">
        <f t="shared" si="195"/>
        <v>1.7115887874452247</v>
      </c>
      <c r="AM387" s="1">
        <f t="shared" si="196"/>
        <v>1.1517239681428832</v>
      </c>
      <c r="AN387" s="1">
        <f t="shared" si="208"/>
        <v>8.3782845594631716</v>
      </c>
      <c r="AO387" s="1">
        <f t="shared" si="208"/>
        <v>8.3783044821215604</v>
      </c>
      <c r="AP387" s="1">
        <f t="shared" si="208"/>
        <v>8.3784071698417897</v>
      </c>
      <c r="AQ387" s="1">
        <f t="shared" si="208"/>
        <v>8.3789361661845554</v>
      </c>
      <c r="AR387" s="1">
        <f t="shared" si="208"/>
        <v>8.3816536768594485</v>
      </c>
      <c r="AS387" s="1">
        <f t="shared" si="208"/>
        <v>8.3954191238508855</v>
      </c>
      <c r="AT387" s="1">
        <f t="shared" si="208"/>
        <v>8.460837127585588</v>
      </c>
      <c r="AU387" s="1">
        <f t="shared" si="198"/>
        <v>8.7137323500595976</v>
      </c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s="4" customFormat="1" x14ac:dyDescent="0.2">
      <c r="A388" s="17" t="s">
        <v>203</v>
      </c>
      <c r="B388" s="17"/>
      <c r="C388" s="8">
        <v>42425.296999999999</v>
      </c>
      <c r="D388" s="8"/>
      <c r="E388" s="4">
        <f t="shared" si="181"/>
        <v>-4188.9801685116527</v>
      </c>
      <c r="F388" s="4">
        <f t="shared" si="182"/>
        <v>-4189</v>
      </c>
      <c r="G388" s="4">
        <f t="shared" si="207"/>
        <v>5.4909299993596505E-2</v>
      </c>
      <c r="I388" s="4">
        <f t="shared" ref="I388:I398" si="209">G388</f>
        <v>5.4909299993596505E-2</v>
      </c>
      <c r="Q388" s="66">
        <f t="shared" si="183"/>
        <v>27406.796999999999</v>
      </c>
      <c r="S388" s="2">
        <f t="shared" ref="S388:S398" si="210">S$16</f>
        <v>0.2</v>
      </c>
      <c r="Z388" s="1">
        <f t="shared" si="184"/>
        <v>-4189</v>
      </c>
      <c r="AA388" s="1">
        <f t="shared" si="185"/>
        <v>6.4394947180832565E-2</v>
      </c>
      <c r="AB388" s="1">
        <f t="shared" si="186"/>
        <v>4.1636655499852203E-2</v>
      </c>
      <c r="AC388" s="1">
        <f t="shared" si="187"/>
        <v>5.4909299993596505E-2</v>
      </c>
      <c r="AD388" s="1">
        <f t="shared" si="188"/>
        <v>-9.4856471872360598E-3</v>
      </c>
      <c r="AE388" s="1">
        <f t="shared" si="189"/>
        <v>1.7995500512143873E-5</v>
      </c>
      <c r="AF388" s="1">
        <f t="shared" si="190"/>
        <v>5.4909299993596505E-2</v>
      </c>
      <c r="AG388" s="2"/>
      <c r="AH388" s="1">
        <f t="shared" si="191"/>
        <v>1.3272644493744301E-2</v>
      </c>
      <c r="AI388" s="1">
        <f t="shared" si="192"/>
        <v>1.0563345522437149</v>
      </c>
      <c r="AJ388" s="1">
        <f t="shared" si="193"/>
        <v>-9.9673532929327083E-2</v>
      </c>
      <c r="AK388" s="1">
        <f t="shared" si="194"/>
        <v>-0.38338706784237075</v>
      </c>
      <c r="AL388" s="1">
        <f t="shared" si="195"/>
        <v>1.7166913972657485</v>
      </c>
      <c r="AM388" s="1">
        <f t="shared" si="196"/>
        <v>1.1576770029348942</v>
      </c>
      <c r="AN388" s="1">
        <f t="shared" si="208"/>
        <v>8.3827417603937757</v>
      </c>
      <c r="AO388" s="1">
        <f t="shared" si="208"/>
        <v>8.3827624595267629</v>
      </c>
      <c r="AP388" s="1">
        <f t="shared" si="208"/>
        <v>8.3828683341649093</v>
      </c>
      <c r="AQ388" s="1">
        <f t="shared" si="208"/>
        <v>8.3834095759860734</v>
      </c>
      <c r="AR388" s="1">
        <f t="shared" si="208"/>
        <v>8.3861686775862143</v>
      </c>
      <c r="AS388" s="1">
        <f t="shared" si="208"/>
        <v>8.4000379647378587</v>
      </c>
      <c r="AT388" s="1">
        <f t="shared" si="208"/>
        <v>8.4654815576983662</v>
      </c>
      <c r="AU388" s="1">
        <f t="shared" si="198"/>
        <v>8.7173213958904192</v>
      </c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x14ac:dyDescent="0.2">
      <c r="A389" s="5" t="s">
        <v>204</v>
      </c>
      <c r="B389" s="6" t="s">
        <v>97</v>
      </c>
      <c r="C389" s="7">
        <v>42433.603000000003</v>
      </c>
      <c r="D389" s="9"/>
      <c r="E389" s="4">
        <f t="shared" si="181"/>
        <v>-4185.9803061528191</v>
      </c>
      <c r="F389" s="4">
        <f t="shared" si="182"/>
        <v>-4186</v>
      </c>
      <c r="G389" s="4">
        <f t="shared" si="207"/>
        <v>5.4528200002096128E-2</v>
      </c>
      <c r="H389" s="4"/>
      <c r="I389" s="4">
        <f t="shared" si="209"/>
        <v>5.4528200002096128E-2</v>
      </c>
      <c r="J389" s="4"/>
      <c r="K389" s="4"/>
      <c r="M389" s="4"/>
      <c r="N389" s="4"/>
      <c r="O389" s="4"/>
      <c r="P389" s="4"/>
      <c r="Q389" s="66">
        <f t="shared" si="183"/>
        <v>27415.103000000003</v>
      </c>
      <c r="S389" s="2">
        <f t="shared" si="210"/>
        <v>0.2</v>
      </c>
      <c r="Z389" s="1">
        <f t="shared" si="184"/>
        <v>-4186</v>
      </c>
      <c r="AA389" s="1">
        <f t="shared" si="185"/>
        <v>6.4482897857799149E-2</v>
      </c>
      <c r="AB389" s="1">
        <f t="shared" si="186"/>
        <v>4.1141311883902916E-2</v>
      </c>
      <c r="AC389" s="1">
        <f t="shared" si="187"/>
        <v>5.4528200002096128E-2</v>
      </c>
      <c r="AD389" s="1">
        <f t="shared" si="188"/>
        <v>-9.9546978557030208E-3</v>
      </c>
      <c r="AE389" s="1">
        <f t="shared" si="189"/>
        <v>1.9819201879667667E-5</v>
      </c>
      <c r="AF389" s="1">
        <f t="shared" si="190"/>
        <v>5.4528200002096128E-2</v>
      </c>
      <c r="AG389" s="2"/>
      <c r="AH389" s="1">
        <f t="shared" si="191"/>
        <v>1.3386888118193213E-2</v>
      </c>
      <c r="AI389" s="1">
        <f t="shared" si="192"/>
        <v>1.0575115399850252</v>
      </c>
      <c r="AJ389" s="1">
        <f t="shared" si="193"/>
        <v>-9.661768912569782E-2</v>
      </c>
      <c r="AK389" s="1">
        <f t="shared" si="194"/>
        <v>-0.38321227581305545</v>
      </c>
      <c r="AL389" s="1">
        <f t="shared" si="195"/>
        <v>1.719762067300185</v>
      </c>
      <c r="AM389" s="1">
        <f t="shared" si="196"/>
        <v>1.1612764190836031</v>
      </c>
      <c r="AN389" s="1">
        <f t="shared" si="208"/>
        <v>8.38542005651124</v>
      </c>
      <c r="AO389" s="1">
        <f t="shared" si="208"/>
        <v>8.3854412320320666</v>
      </c>
      <c r="AP389" s="1">
        <f t="shared" si="208"/>
        <v>8.3855490493157951</v>
      </c>
      <c r="AQ389" s="1">
        <f t="shared" si="208"/>
        <v>8.3860977055443406</v>
      </c>
      <c r="AR389" s="1">
        <f t="shared" si="208"/>
        <v>8.3888818050921099</v>
      </c>
      <c r="AS389" s="1">
        <f t="shared" si="208"/>
        <v>8.4028129038043211</v>
      </c>
      <c r="AT389" s="1">
        <f t="shared" si="208"/>
        <v>8.4682697737618788</v>
      </c>
      <c r="AU389" s="1">
        <f t="shared" si="198"/>
        <v>8.7194748233889126</v>
      </c>
    </row>
    <row r="390" spans="1:66" s="4" customFormat="1" x14ac:dyDescent="0.2">
      <c r="A390" s="17" t="s">
        <v>205</v>
      </c>
      <c r="B390" s="17"/>
      <c r="C390" s="8">
        <v>42447.447999999997</v>
      </c>
      <c r="D390" s="8"/>
      <c r="E390" s="4">
        <f t="shared" si="181"/>
        <v>-4180.9799336079113</v>
      </c>
      <c r="F390" s="4">
        <f t="shared" si="182"/>
        <v>-4181</v>
      </c>
      <c r="G390" s="4">
        <f t="shared" si="207"/>
        <v>5.5559699998411816E-2</v>
      </c>
      <c r="I390" s="4">
        <f t="shared" si="209"/>
        <v>5.5559699998411816E-2</v>
      </c>
      <c r="Q390" s="66">
        <f t="shared" si="183"/>
        <v>27428.947999999997</v>
      </c>
      <c r="S390" s="2">
        <f t="shared" si="210"/>
        <v>0.2</v>
      </c>
      <c r="Z390" s="1">
        <f t="shared" si="184"/>
        <v>-4181</v>
      </c>
      <c r="AA390" s="1">
        <f t="shared" si="185"/>
        <v>6.4629423508410402E-2</v>
      </c>
      <c r="AB390" s="1">
        <f t="shared" si="186"/>
        <v>4.1982336795919888E-2</v>
      </c>
      <c r="AC390" s="1">
        <f t="shared" si="187"/>
        <v>5.5559699998411816E-2</v>
      </c>
      <c r="AD390" s="1">
        <f t="shared" si="188"/>
        <v>-9.0697235099985868E-3</v>
      </c>
      <c r="AE390" s="1">
        <f t="shared" si="189"/>
        <v>1.6451976909564218E-5</v>
      </c>
      <c r="AF390" s="1">
        <f t="shared" si="190"/>
        <v>5.5559699998411816E-2</v>
      </c>
      <c r="AG390" s="2"/>
      <c r="AH390" s="1">
        <f t="shared" si="191"/>
        <v>1.357736320249193E-2</v>
      </c>
      <c r="AI390" s="1">
        <f t="shared" si="192"/>
        <v>1.0594778101674707</v>
      </c>
      <c r="AJ390" s="1">
        <f t="shared" si="193"/>
        <v>-9.1507432705090735E-2</v>
      </c>
      <c r="AK390" s="1">
        <f t="shared" si="194"/>
        <v>-0.38291202078669817</v>
      </c>
      <c r="AL390" s="1">
        <f t="shared" si="195"/>
        <v>1.7248950878137304</v>
      </c>
      <c r="AM390" s="1">
        <f t="shared" si="196"/>
        <v>1.167322061786356</v>
      </c>
      <c r="AN390" s="1">
        <f t="shared" si="208"/>
        <v>8.3898905264268269</v>
      </c>
      <c r="AO390" s="1">
        <f t="shared" si="208"/>
        <v>8.3899125136425443</v>
      </c>
      <c r="AP390" s="1">
        <f t="shared" si="208"/>
        <v>8.390023619612208</v>
      </c>
      <c r="AQ390" s="1">
        <f t="shared" si="208"/>
        <v>8.3905847436828633</v>
      </c>
      <c r="AR390" s="1">
        <f t="shared" si="208"/>
        <v>8.3934105714189169</v>
      </c>
      <c r="AS390" s="1">
        <f t="shared" si="208"/>
        <v>8.4074438521165771</v>
      </c>
      <c r="AT390" s="1">
        <f t="shared" si="208"/>
        <v>8.4729193877453177</v>
      </c>
      <c r="AU390" s="1">
        <f t="shared" si="198"/>
        <v>8.723063869219736</v>
      </c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s="4" customFormat="1" x14ac:dyDescent="0.2">
      <c r="A391" s="17" t="s">
        <v>205</v>
      </c>
      <c r="B391" s="17"/>
      <c r="C391" s="8">
        <v>42461.294000000002</v>
      </c>
      <c r="D391" s="8"/>
      <c r="E391" s="4">
        <f t="shared" si="181"/>
        <v>-4175.9791998948849</v>
      </c>
      <c r="F391" s="4">
        <f t="shared" si="182"/>
        <v>-4176</v>
      </c>
      <c r="G391" s="4">
        <f t="shared" si="207"/>
        <v>5.7591199998569209E-2</v>
      </c>
      <c r="I391" s="4">
        <f t="shared" si="209"/>
        <v>5.7591199998569209E-2</v>
      </c>
      <c r="Q391" s="66">
        <f t="shared" si="183"/>
        <v>27442.794000000002</v>
      </c>
      <c r="S391" s="2">
        <f t="shared" si="210"/>
        <v>0.2</v>
      </c>
      <c r="Z391" s="1">
        <f t="shared" si="184"/>
        <v>-4176</v>
      </c>
      <c r="AA391" s="1">
        <f t="shared" si="185"/>
        <v>6.4775871946720881E-2</v>
      </c>
      <c r="AB391" s="1">
        <f t="shared" si="186"/>
        <v>4.3823279105891594E-2</v>
      </c>
      <c r="AC391" s="1">
        <f t="shared" si="187"/>
        <v>5.7591199998569209E-2</v>
      </c>
      <c r="AD391" s="1">
        <f t="shared" si="188"/>
        <v>-7.1846719481516719E-3</v>
      </c>
      <c r="AE391" s="1">
        <f t="shared" si="189"/>
        <v>1.0323902200511508E-5</v>
      </c>
      <c r="AF391" s="1">
        <f t="shared" si="190"/>
        <v>5.7591199998569209E-2</v>
      </c>
      <c r="AG391" s="2"/>
      <c r="AH391" s="1">
        <f t="shared" si="191"/>
        <v>1.3767920892677614E-2</v>
      </c>
      <c r="AI391" s="1">
        <f t="shared" si="192"/>
        <v>1.0614498308041347</v>
      </c>
      <c r="AJ391" s="1">
        <f t="shared" si="193"/>
        <v>-8.6375710919969567E-2</v>
      </c>
      <c r="AK391" s="1">
        <f t="shared" si="194"/>
        <v>-0.38260050164553322</v>
      </c>
      <c r="AL391" s="1">
        <f t="shared" si="195"/>
        <v>1.7300472341644819</v>
      </c>
      <c r="AM391" s="1">
        <f t="shared" si="196"/>
        <v>1.1734267683739563</v>
      </c>
      <c r="AN391" s="1">
        <f t="shared" ref="AN391:AT400" si="211">$AU391+$AB$7*SIN(AO391)</f>
        <v>8.3943693214513164</v>
      </c>
      <c r="AO391" s="1">
        <f t="shared" si="211"/>
        <v>8.3943921427628574</v>
      </c>
      <c r="AP391" s="1">
        <f t="shared" si="211"/>
        <v>8.39450660121806</v>
      </c>
      <c r="AQ391" s="1">
        <f t="shared" si="211"/>
        <v>8.3950803294584304</v>
      </c>
      <c r="AR391" s="1">
        <f t="shared" si="211"/>
        <v>8.3979479572274993</v>
      </c>
      <c r="AS391" s="1">
        <f t="shared" si="211"/>
        <v>8.4120823529022442</v>
      </c>
      <c r="AT391" s="1">
        <f t="shared" si="211"/>
        <v>8.4775722238988944</v>
      </c>
      <c r="AU391" s="1">
        <f t="shared" si="198"/>
        <v>8.7266529150505576</v>
      </c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x14ac:dyDescent="0.2">
      <c r="A392" s="5" t="s">
        <v>204</v>
      </c>
      <c r="B392" s="6" t="s">
        <v>97</v>
      </c>
      <c r="C392" s="7">
        <v>42469.601999999999</v>
      </c>
      <c r="D392" s="9"/>
      <c r="E392" s="4">
        <f t="shared" si="181"/>
        <v>-4172.978615199826</v>
      </c>
      <c r="F392" s="4">
        <f t="shared" si="182"/>
        <v>-4173</v>
      </c>
      <c r="G392" s="4">
        <f t="shared" si="207"/>
        <v>5.9210100000200327E-2</v>
      </c>
      <c r="H392" s="4"/>
      <c r="I392" s="4">
        <f t="shared" si="209"/>
        <v>5.9210100000200327E-2</v>
      </c>
      <c r="J392" s="4"/>
      <c r="K392" s="4"/>
      <c r="M392" s="4"/>
      <c r="N392" s="4"/>
      <c r="O392" s="4"/>
      <c r="P392" s="4"/>
      <c r="Q392" s="66">
        <f t="shared" si="183"/>
        <v>27451.101999999999</v>
      </c>
      <c r="S392" s="2">
        <f t="shared" si="210"/>
        <v>0.2</v>
      </c>
      <c r="Z392" s="1">
        <f t="shared" si="184"/>
        <v>-4173</v>
      </c>
      <c r="AA392" s="1">
        <f t="shared" si="185"/>
        <v>6.4863702155166222E-2</v>
      </c>
      <c r="AB392" s="1">
        <f t="shared" si="186"/>
        <v>4.5327806635222102E-2</v>
      </c>
      <c r="AC392" s="1">
        <f t="shared" si="187"/>
        <v>5.9210100000200327E-2</v>
      </c>
      <c r="AD392" s="1">
        <f t="shared" si="188"/>
        <v>-5.6536021549658949E-3</v>
      </c>
      <c r="AE392" s="1">
        <f t="shared" si="189"/>
        <v>6.392643465327003E-6</v>
      </c>
      <c r="AF392" s="1">
        <f t="shared" si="190"/>
        <v>5.9210100000200327E-2</v>
      </c>
      <c r="AG392" s="2"/>
      <c r="AH392" s="1">
        <f t="shared" si="191"/>
        <v>1.3882293364978223E-2</v>
      </c>
      <c r="AI392" s="1">
        <f t="shared" si="192"/>
        <v>1.062635788819406</v>
      </c>
      <c r="AJ392" s="1">
        <f t="shared" si="193"/>
        <v>-8.3286382090917821E-2</v>
      </c>
      <c r="AK392" s="1">
        <f t="shared" si="194"/>
        <v>-0.38240813736666379</v>
      </c>
      <c r="AL392" s="1">
        <f t="shared" si="195"/>
        <v>1.7331477404979463</v>
      </c>
      <c r="AM392" s="1">
        <f t="shared" si="196"/>
        <v>1.1771183305334245</v>
      </c>
      <c r="AN392" s="1">
        <f t="shared" si="211"/>
        <v>8.3970606046905143</v>
      </c>
      <c r="AO392" s="1">
        <f t="shared" si="211"/>
        <v>8.397083937332841</v>
      </c>
      <c r="AP392" s="1">
        <f t="shared" si="211"/>
        <v>8.397200437948916</v>
      </c>
      <c r="AQ392" s="1">
        <f t="shared" si="211"/>
        <v>8.3977817932336318</v>
      </c>
      <c r="AR392" s="1">
        <f t="shared" si="211"/>
        <v>8.4006745309819344</v>
      </c>
      <c r="AS392" s="1">
        <f t="shared" si="211"/>
        <v>8.4148690737202045</v>
      </c>
      <c r="AT392" s="1">
        <f t="shared" si="211"/>
        <v>8.4803654665340051</v>
      </c>
      <c r="AU392" s="1">
        <f t="shared" si="198"/>
        <v>8.728806342549051</v>
      </c>
    </row>
    <row r="393" spans="1:66" x14ac:dyDescent="0.2">
      <c r="A393" s="5" t="s">
        <v>204</v>
      </c>
      <c r="B393" s="6" t="s">
        <v>97</v>
      </c>
      <c r="C393" s="7">
        <v>42469.605000000003</v>
      </c>
      <c r="D393" s="9"/>
      <c r="E393" s="4">
        <f t="shared" si="181"/>
        <v>-4172.977531695481</v>
      </c>
      <c r="F393" s="4">
        <f t="shared" si="182"/>
        <v>-4173</v>
      </c>
      <c r="G393" s="4">
        <f t="shared" si="207"/>
        <v>6.2210100004449487E-2</v>
      </c>
      <c r="H393" s="4"/>
      <c r="I393" s="4">
        <f t="shared" si="209"/>
        <v>6.2210100004449487E-2</v>
      </c>
      <c r="J393" s="4"/>
      <c r="K393" s="4"/>
      <c r="M393" s="4"/>
      <c r="N393" s="4"/>
      <c r="O393" s="4"/>
      <c r="P393" s="4"/>
      <c r="Q393" s="66">
        <f t="shared" si="183"/>
        <v>27451.105000000003</v>
      </c>
      <c r="S393" s="2">
        <f t="shared" si="210"/>
        <v>0.2</v>
      </c>
      <c r="Z393" s="1">
        <f t="shared" si="184"/>
        <v>-4173</v>
      </c>
      <c r="AA393" s="1">
        <f t="shared" si="185"/>
        <v>6.4863702155166222E-2</v>
      </c>
      <c r="AB393" s="1">
        <f t="shared" si="186"/>
        <v>4.8327806639471262E-2</v>
      </c>
      <c r="AC393" s="1">
        <f t="shared" si="187"/>
        <v>6.2210100004449487E-2</v>
      </c>
      <c r="AD393" s="1">
        <f t="shared" si="188"/>
        <v>-2.6536021507167357E-3</v>
      </c>
      <c r="AE393" s="1">
        <f t="shared" si="189"/>
        <v>1.4083208748576971E-6</v>
      </c>
      <c r="AF393" s="1">
        <f t="shared" si="190"/>
        <v>6.2210100004449487E-2</v>
      </c>
      <c r="AG393" s="2"/>
      <c r="AH393" s="1">
        <f t="shared" si="191"/>
        <v>1.3882293364978223E-2</v>
      </c>
      <c r="AI393" s="1">
        <f t="shared" si="192"/>
        <v>1.062635788819406</v>
      </c>
      <c r="AJ393" s="1">
        <f t="shared" si="193"/>
        <v>-8.3286382090917821E-2</v>
      </c>
      <c r="AK393" s="1">
        <f t="shared" si="194"/>
        <v>-0.38240813736666379</v>
      </c>
      <c r="AL393" s="1">
        <f t="shared" si="195"/>
        <v>1.7331477404979463</v>
      </c>
      <c r="AM393" s="1">
        <f t="shared" si="196"/>
        <v>1.1771183305334245</v>
      </c>
      <c r="AN393" s="1">
        <f t="shared" si="211"/>
        <v>8.3970606046905143</v>
      </c>
      <c r="AO393" s="1">
        <f t="shared" si="211"/>
        <v>8.397083937332841</v>
      </c>
      <c r="AP393" s="1">
        <f t="shared" si="211"/>
        <v>8.397200437948916</v>
      </c>
      <c r="AQ393" s="1">
        <f t="shared" si="211"/>
        <v>8.3977817932336318</v>
      </c>
      <c r="AR393" s="1">
        <f t="shared" si="211"/>
        <v>8.4006745309819344</v>
      </c>
      <c r="AS393" s="1">
        <f t="shared" si="211"/>
        <v>8.4148690737202045</v>
      </c>
      <c r="AT393" s="1">
        <f t="shared" si="211"/>
        <v>8.4803654665340051</v>
      </c>
      <c r="AU393" s="1">
        <f t="shared" si="198"/>
        <v>8.728806342549051</v>
      </c>
    </row>
    <row r="394" spans="1:66" s="4" customFormat="1" x14ac:dyDescent="0.2">
      <c r="A394" s="17" t="s">
        <v>205</v>
      </c>
      <c r="B394" s="17"/>
      <c r="C394" s="8">
        <v>42472.368999999999</v>
      </c>
      <c r="D394" s="8"/>
      <c r="E394" s="4">
        <f t="shared" si="181"/>
        <v>-4171.9792630270731</v>
      </c>
      <c r="F394" s="4">
        <f t="shared" si="182"/>
        <v>-4172</v>
      </c>
      <c r="G394" s="4">
        <f t="shared" si="207"/>
        <v>5.7416399999056011E-2</v>
      </c>
      <c r="I394" s="4">
        <f t="shared" si="209"/>
        <v>5.7416399999056011E-2</v>
      </c>
      <c r="Q394" s="66">
        <f t="shared" si="183"/>
        <v>27453.868999999999</v>
      </c>
      <c r="S394" s="2">
        <f t="shared" si="210"/>
        <v>0.2</v>
      </c>
      <c r="Z394" s="1">
        <f t="shared" si="184"/>
        <v>-4172</v>
      </c>
      <c r="AA394" s="1">
        <f t="shared" si="185"/>
        <v>6.4892972206954752E-2</v>
      </c>
      <c r="AB394" s="1">
        <f t="shared" si="186"/>
        <v>4.3495976375549146E-2</v>
      </c>
      <c r="AC394" s="1">
        <f t="shared" si="187"/>
        <v>5.7416399999056011E-2</v>
      </c>
      <c r="AD394" s="1">
        <f t="shared" si="188"/>
        <v>-7.4765722078987407E-3</v>
      </c>
      <c r="AE394" s="1">
        <f t="shared" si="189"/>
        <v>1.1179826395984771E-5</v>
      </c>
      <c r="AF394" s="1">
        <f t="shared" si="190"/>
        <v>5.7416399999056011E-2</v>
      </c>
      <c r="AG394" s="2"/>
      <c r="AH394" s="1">
        <f t="shared" si="191"/>
        <v>1.3920423623506867E-2</v>
      </c>
      <c r="AI394" s="1">
        <f t="shared" si="192"/>
        <v>1.0630315640360948</v>
      </c>
      <c r="AJ394" s="1">
        <f t="shared" si="193"/>
        <v>-8.2254890830485386E-2</v>
      </c>
      <c r="AK394" s="1">
        <f t="shared" si="194"/>
        <v>-0.38234310180835501</v>
      </c>
      <c r="AL394" s="1">
        <f t="shared" si="195"/>
        <v>1.7341827834271542</v>
      </c>
      <c r="AM394" s="1">
        <f t="shared" si="196"/>
        <v>1.1783536863232287</v>
      </c>
      <c r="AN394" s="1">
        <f t="shared" si="211"/>
        <v>8.3979583679763881</v>
      </c>
      <c r="AO394" s="1">
        <f t="shared" si="211"/>
        <v>8.3979818728882059</v>
      </c>
      <c r="AP394" s="1">
        <f t="shared" si="211"/>
        <v>8.3980990593401987</v>
      </c>
      <c r="AQ394" s="1">
        <f t="shared" si="211"/>
        <v>8.3986829676234223</v>
      </c>
      <c r="AR394" s="1">
        <f t="shared" si="211"/>
        <v>8.4015840798311991</v>
      </c>
      <c r="AS394" s="1">
        <f t="shared" si="211"/>
        <v>8.4157985834812639</v>
      </c>
      <c r="AT394" s="1">
        <f t="shared" si="211"/>
        <v>8.4812968035772727</v>
      </c>
      <c r="AU394" s="1">
        <f t="shared" si="198"/>
        <v>8.729524151715216</v>
      </c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x14ac:dyDescent="0.2">
      <c r="A395" s="5" t="s">
        <v>204</v>
      </c>
      <c r="B395" s="6" t="s">
        <v>97</v>
      </c>
      <c r="C395" s="7">
        <v>42682.802000000003</v>
      </c>
      <c r="D395" s="9"/>
      <c r="E395" s="4">
        <f t="shared" si="181"/>
        <v>-4095.977573193697</v>
      </c>
      <c r="F395" s="4">
        <f t="shared" si="182"/>
        <v>-4096</v>
      </c>
      <c r="G395" s="4">
        <f t="shared" si="207"/>
        <v>6.2095200002659112E-2</v>
      </c>
      <c r="H395" s="4"/>
      <c r="I395" s="4">
        <f t="shared" si="209"/>
        <v>6.2095200002659112E-2</v>
      </c>
      <c r="J395" s="4"/>
      <c r="K395" s="4"/>
      <c r="M395" s="4"/>
      <c r="N395" s="4"/>
      <c r="O395" s="4"/>
      <c r="P395" s="4"/>
      <c r="Q395" s="66">
        <f t="shared" si="183"/>
        <v>27664.302000000003</v>
      </c>
      <c r="S395" s="2">
        <f t="shared" si="210"/>
        <v>0.2</v>
      </c>
      <c r="Z395" s="1">
        <f t="shared" si="184"/>
        <v>-4096</v>
      </c>
      <c r="AA395" s="1">
        <f t="shared" si="185"/>
        <v>6.7104860829382662E-2</v>
      </c>
      <c r="AB395" s="1">
        <f t="shared" si="186"/>
        <v>4.527080692377871E-2</v>
      </c>
      <c r="AC395" s="1">
        <f t="shared" si="187"/>
        <v>6.2095200002659112E-2</v>
      </c>
      <c r="AD395" s="1">
        <f t="shared" si="188"/>
        <v>-5.0096608267235498E-3</v>
      </c>
      <c r="AE395" s="1">
        <f t="shared" si="189"/>
        <v>5.0193403197616967E-6</v>
      </c>
      <c r="AF395" s="1">
        <f t="shared" si="190"/>
        <v>6.2095200002659112E-2</v>
      </c>
      <c r="AG395" s="2"/>
      <c r="AH395" s="1">
        <f t="shared" si="191"/>
        <v>1.6824393078880402E-2</v>
      </c>
      <c r="AI395" s="1">
        <f t="shared" si="192"/>
        <v>1.0937512262280569</v>
      </c>
      <c r="AJ395" s="1">
        <f t="shared" si="193"/>
        <v>-1.3734944873407505E-3</v>
      </c>
      <c r="AK395" s="1">
        <f t="shared" si="194"/>
        <v>-0.37599193228845501</v>
      </c>
      <c r="AL395" s="1">
        <f t="shared" si="195"/>
        <v>1.8151572171605759</v>
      </c>
      <c r="AM395" s="1">
        <f t="shared" si="196"/>
        <v>1.27996114895062</v>
      </c>
      <c r="AN395" s="1">
        <f t="shared" si="211"/>
        <v>8.4671816846488941</v>
      </c>
      <c r="AO395" s="1">
        <f t="shared" si="211"/>
        <v>8.4672211054203395</v>
      </c>
      <c r="AP395" s="1">
        <f t="shared" si="211"/>
        <v>8.4673978452388088</v>
      </c>
      <c r="AQ395" s="1">
        <f t="shared" si="211"/>
        <v>8.4681896991110435</v>
      </c>
      <c r="AR395" s="1">
        <f t="shared" si="211"/>
        <v>8.471726616472866</v>
      </c>
      <c r="AS395" s="1">
        <f t="shared" si="211"/>
        <v>8.4873149919939088</v>
      </c>
      <c r="AT395" s="1">
        <f t="shared" si="211"/>
        <v>8.552444510960191</v>
      </c>
      <c r="AU395" s="1">
        <f t="shared" si="198"/>
        <v>8.78407764834372</v>
      </c>
    </row>
    <row r="396" spans="1:66" x14ac:dyDescent="0.2">
      <c r="A396" s="5" t="s">
        <v>204</v>
      </c>
      <c r="B396" s="6" t="s">
        <v>97</v>
      </c>
      <c r="C396" s="7">
        <v>42693.877999999997</v>
      </c>
      <c r="D396" s="9"/>
      <c r="E396" s="4">
        <f t="shared" si="181"/>
        <v>-4091.9772751577711</v>
      </c>
      <c r="F396" s="4">
        <f t="shared" si="182"/>
        <v>-4092</v>
      </c>
      <c r="G396" s="4">
        <f t="shared" si="207"/>
        <v>6.2920399999711663E-2</v>
      </c>
      <c r="H396" s="4"/>
      <c r="I396" s="4">
        <f t="shared" si="209"/>
        <v>6.2920399999711663E-2</v>
      </c>
      <c r="J396" s="4"/>
      <c r="K396" s="4"/>
      <c r="M396" s="4"/>
      <c r="N396" s="4"/>
      <c r="O396" s="4"/>
      <c r="P396" s="4"/>
      <c r="Q396" s="66">
        <f t="shared" si="183"/>
        <v>27675.377999999997</v>
      </c>
      <c r="S396" s="2">
        <f t="shared" si="210"/>
        <v>0.2</v>
      </c>
      <c r="Z396" s="1">
        <f t="shared" si="184"/>
        <v>-4092</v>
      </c>
      <c r="AA396" s="1">
        <f t="shared" si="185"/>
        <v>6.7220418889139238E-2</v>
      </c>
      <c r="AB396" s="1">
        <f t="shared" si="186"/>
        <v>4.5943000717675805E-2</v>
      </c>
      <c r="AC396" s="1">
        <f t="shared" si="187"/>
        <v>6.2920399999711663E-2</v>
      </c>
      <c r="AD396" s="1">
        <f t="shared" si="188"/>
        <v>-4.3000188894275759E-3</v>
      </c>
      <c r="AE396" s="1">
        <f t="shared" si="189"/>
        <v>3.6980324898867931E-6</v>
      </c>
      <c r="AF396" s="1">
        <f t="shared" si="190"/>
        <v>6.2920399999711663E-2</v>
      </c>
      <c r="AG396" s="2"/>
      <c r="AH396" s="1">
        <f t="shared" si="191"/>
        <v>1.6977399282035861E-2</v>
      </c>
      <c r="AI396" s="1">
        <f t="shared" si="192"/>
        <v>1.0954014193174861</v>
      </c>
      <c r="AJ396" s="1">
        <f t="shared" si="193"/>
        <v>3.0178243269758809E-3</v>
      </c>
      <c r="AK396" s="1">
        <f t="shared" si="194"/>
        <v>-0.37557661636140183</v>
      </c>
      <c r="AL396" s="1">
        <f t="shared" si="195"/>
        <v>1.8195485409874455</v>
      </c>
      <c r="AM396" s="1">
        <f t="shared" si="196"/>
        <v>1.2857703001212517</v>
      </c>
      <c r="AN396" s="1">
        <f t="shared" si="211"/>
        <v>8.4708801215939342</v>
      </c>
      <c r="AO396" s="1">
        <f t="shared" si="211"/>
        <v>8.4709205411664286</v>
      </c>
      <c r="AP396" s="1">
        <f t="shared" si="211"/>
        <v>8.4711008123529936</v>
      </c>
      <c r="AQ396" s="1">
        <f t="shared" si="211"/>
        <v>8.4719042644403295</v>
      </c>
      <c r="AR396" s="1">
        <f t="shared" si="211"/>
        <v>8.4754741946379344</v>
      </c>
      <c r="AS396" s="1">
        <f t="shared" si="211"/>
        <v>8.4911262830062189</v>
      </c>
      <c r="AT396" s="1">
        <f t="shared" si="211"/>
        <v>8.5562086596072149</v>
      </c>
      <c r="AU396" s="1">
        <f t="shared" si="198"/>
        <v>8.7869488850083783</v>
      </c>
    </row>
    <row r="397" spans="1:66" x14ac:dyDescent="0.2">
      <c r="A397" s="5" t="s">
        <v>204</v>
      </c>
      <c r="B397" s="6" t="s">
        <v>97</v>
      </c>
      <c r="C397" s="7">
        <v>42732.637000000002</v>
      </c>
      <c r="D397" s="9"/>
      <c r="E397" s="4">
        <f t="shared" si="181"/>
        <v>-4077.9787602088222</v>
      </c>
      <c r="F397" s="4">
        <f t="shared" si="182"/>
        <v>-4078</v>
      </c>
      <c r="G397" s="4">
        <f t="shared" si="207"/>
        <v>5.8808600006159395E-2</v>
      </c>
      <c r="H397" s="4"/>
      <c r="I397" s="4">
        <f t="shared" si="209"/>
        <v>5.8808600006159395E-2</v>
      </c>
      <c r="J397" s="4"/>
      <c r="K397" s="4"/>
      <c r="M397" s="4"/>
      <c r="N397" s="4"/>
      <c r="O397" s="4"/>
      <c r="P397" s="4"/>
      <c r="Q397" s="66">
        <f t="shared" si="183"/>
        <v>27714.137000000002</v>
      </c>
      <c r="S397" s="2">
        <f t="shared" si="210"/>
        <v>0.2</v>
      </c>
      <c r="Z397" s="1">
        <f t="shared" si="184"/>
        <v>-4078</v>
      </c>
      <c r="AA397" s="1">
        <f t="shared" si="185"/>
        <v>6.7624036607915855E-2</v>
      </c>
      <c r="AB397" s="1">
        <f t="shared" si="186"/>
        <v>4.1295709019784355E-2</v>
      </c>
      <c r="AC397" s="1">
        <f t="shared" si="187"/>
        <v>5.8808600006159395E-2</v>
      </c>
      <c r="AD397" s="1">
        <f t="shared" si="188"/>
        <v>-8.81543660175646E-3</v>
      </c>
      <c r="AE397" s="1">
        <f t="shared" si="189"/>
        <v>1.5542384495917497E-5</v>
      </c>
      <c r="AF397" s="1">
        <f t="shared" si="190"/>
        <v>5.8808600006159395E-2</v>
      </c>
      <c r="AG397" s="2"/>
      <c r="AH397" s="1">
        <f t="shared" si="191"/>
        <v>1.7512890986375044E-2</v>
      </c>
      <c r="AI397" s="1">
        <f t="shared" si="192"/>
        <v>1.1012016077451616</v>
      </c>
      <c r="AJ397" s="1">
        <f t="shared" si="193"/>
        <v>1.8491227435890194E-2</v>
      </c>
      <c r="AK397" s="1">
        <f t="shared" si="194"/>
        <v>-0.37405542390809532</v>
      </c>
      <c r="AL397" s="1">
        <f t="shared" si="195"/>
        <v>1.835022993448167</v>
      </c>
      <c r="AM397" s="1">
        <f t="shared" si="196"/>
        <v>1.3065054425872282</v>
      </c>
      <c r="AN397" s="1">
        <f t="shared" si="211"/>
        <v>8.4838687330327733</v>
      </c>
      <c r="AO397" s="1">
        <f t="shared" si="211"/>
        <v>8.4839127793904279</v>
      </c>
      <c r="AP397" s="1">
        <f t="shared" si="211"/>
        <v>8.4841057075089115</v>
      </c>
      <c r="AQ397" s="1">
        <f t="shared" si="211"/>
        <v>8.4849501543219414</v>
      </c>
      <c r="AR397" s="1">
        <f t="shared" si="211"/>
        <v>8.4886348799694691</v>
      </c>
      <c r="AS397" s="1">
        <f t="shared" si="211"/>
        <v>8.5045025164886834</v>
      </c>
      <c r="AT397" s="1">
        <f t="shared" si="211"/>
        <v>8.5693981114140616</v>
      </c>
      <c r="AU397" s="1">
        <f t="shared" si="198"/>
        <v>8.7969982133346818</v>
      </c>
    </row>
    <row r="398" spans="1:66" x14ac:dyDescent="0.2">
      <c r="A398" s="5" t="s">
        <v>204</v>
      </c>
      <c r="B398" s="6" t="s">
        <v>97</v>
      </c>
      <c r="C398" s="7">
        <v>42768.631000000001</v>
      </c>
      <c r="D398" s="9"/>
      <c r="E398" s="4">
        <f t="shared" si="181"/>
        <v>-4064.9788750963999</v>
      </c>
      <c r="F398" s="4">
        <f t="shared" si="182"/>
        <v>-4065</v>
      </c>
      <c r="G398" s="4">
        <f t="shared" si="207"/>
        <v>5.8490499999606982E-2</v>
      </c>
      <c r="H398" s="4"/>
      <c r="I398" s="4">
        <f t="shared" si="209"/>
        <v>5.8490499999606982E-2</v>
      </c>
      <c r="J398" s="4"/>
      <c r="K398" s="4"/>
      <c r="M398" s="4"/>
      <c r="N398" s="4"/>
      <c r="O398" s="4"/>
      <c r="P398" s="4"/>
      <c r="Q398" s="66">
        <f t="shared" si="183"/>
        <v>27750.131000000001</v>
      </c>
      <c r="S398" s="2">
        <f t="shared" si="210"/>
        <v>0.2</v>
      </c>
      <c r="Z398" s="1">
        <f t="shared" si="184"/>
        <v>-4065</v>
      </c>
      <c r="AA398" s="1">
        <f t="shared" si="185"/>
        <v>6.7997582447263685E-2</v>
      </c>
      <c r="AB398" s="1">
        <f t="shared" si="186"/>
        <v>4.0480486835040713E-2</v>
      </c>
      <c r="AC398" s="1">
        <f t="shared" si="187"/>
        <v>5.8490499999606982E-2</v>
      </c>
      <c r="AD398" s="1">
        <f t="shared" si="188"/>
        <v>-9.5070824476567034E-3</v>
      </c>
      <c r="AE398" s="1">
        <f t="shared" si="189"/>
        <v>1.8076923333308436E-5</v>
      </c>
      <c r="AF398" s="1">
        <f t="shared" si="190"/>
        <v>5.8490499999606982E-2</v>
      </c>
      <c r="AG398" s="2"/>
      <c r="AH398" s="1">
        <f t="shared" si="191"/>
        <v>1.8010013164566269E-2</v>
      </c>
      <c r="AI398" s="1">
        <f t="shared" si="192"/>
        <v>1.1066206953814535</v>
      </c>
      <c r="AJ398" s="1">
        <f t="shared" si="193"/>
        <v>3.3002695232025606E-2</v>
      </c>
      <c r="AK398" s="1">
        <f t="shared" si="194"/>
        <v>-0.37254698077107773</v>
      </c>
      <c r="AL398" s="1">
        <f t="shared" si="195"/>
        <v>1.8495394012177218</v>
      </c>
      <c r="AM398" s="1">
        <f t="shared" si="196"/>
        <v>1.3263415362507536</v>
      </c>
      <c r="AN398" s="1">
        <f t="shared" si="211"/>
        <v>8.4959912827789452</v>
      </c>
      <c r="AO398" s="1">
        <f t="shared" si="211"/>
        <v>8.4960388799369948</v>
      </c>
      <c r="AP398" s="1">
        <f t="shared" si="211"/>
        <v>8.496243963830457</v>
      </c>
      <c r="AQ398" s="1">
        <f t="shared" si="211"/>
        <v>8.4971269753306462</v>
      </c>
      <c r="AR398" s="1">
        <f t="shared" si="211"/>
        <v>8.500917064728009</v>
      </c>
      <c r="AS398" s="1">
        <f t="shared" si="211"/>
        <v>8.5169741839334723</v>
      </c>
      <c r="AT398" s="1">
        <f t="shared" si="211"/>
        <v>8.581666047196336</v>
      </c>
      <c r="AU398" s="1">
        <f t="shared" si="198"/>
        <v>8.8063297324948202</v>
      </c>
    </row>
    <row r="399" spans="1:66" s="4" customFormat="1" x14ac:dyDescent="0.2">
      <c r="A399" s="17" t="s">
        <v>170</v>
      </c>
      <c r="B399" s="17"/>
      <c r="C399" s="8">
        <v>42776.937700000002</v>
      </c>
      <c r="D399" s="8"/>
      <c r="E399" s="4">
        <f t="shared" si="181"/>
        <v>-4061.978759919888</v>
      </c>
      <c r="F399" s="4">
        <f t="shared" si="182"/>
        <v>-4062</v>
      </c>
      <c r="G399" s="4">
        <f t="shared" si="207"/>
        <v>5.8809400004975032E-2</v>
      </c>
      <c r="J399" s="4">
        <f>+G399</f>
        <v>5.8809400004975032E-2</v>
      </c>
      <c r="Q399" s="66">
        <f t="shared" si="183"/>
        <v>27758.437700000002</v>
      </c>
      <c r="S399" s="2">
        <f>S$17</f>
        <v>1</v>
      </c>
      <c r="Z399" s="1">
        <f t="shared" si="184"/>
        <v>-4062</v>
      </c>
      <c r="AA399" s="1">
        <f t="shared" si="185"/>
        <v>6.8083604916482049E-2</v>
      </c>
      <c r="AB399" s="1">
        <f t="shared" si="186"/>
        <v>4.0684693329073957E-2</v>
      </c>
      <c r="AC399" s="1">
        <f t="shared" si="187"/>
        <v>5.8809400004975032E-2</v>
      </c>
      <c r="AD399" s="1">
        <f t="shared" si="188"/>
        <v>-9.2742049115070169E-3</v>
      </c>
      <c r="AE399" s="1">
        <f t="shared" si="189"/>
        <v>8.601087674062087E-5</v>
      </c>
      <c r="AF399" s="1">
        <f t="shared" si="190"/>
        <v>5.8809400004975032E-2</v>
      </c>
      <c r="AG399" s="2"/>
      <c r="AH399" s="1">
        <f t="shared" si="191"/>
        <v>1.8124706675901072E-2</v>
      </c>
      <c r="AI399" s="1">
        <f t="shared" si="192"/>
        <v>1.1078756630638786</v>
      </c>
      <c r="AJ399" s="1">
        <f t="shared" si="193"/>
        <v>3.6370913178397968E-2</v>
      </c>
      <c r="AK399" s="1">
        <f t="shared" si="194"/>
        <v>-0.37218552750449468</v>
      </c>
      <c r="AL399" s="1">
        <f t="shared" si="195"/>
        <v>1.8529096488719956</v>
      </c>
      <c r="AM399" s="1">
        <f t="shared" si="196"/>
        <v>1.3310015190688309</v>
      </c>
      <c r="AN399" s="1">
        <f t="shared" si="211"/>
        <v>8.4987972696139042</v>
      </c>
      <c r="AO399" s="1">
        <f t="shared" si="211"/>
        <v>8.4988457112462346</v>
      </c>
      <c r="AP399" s="1">
        <f t="shared" si="211"/>
        <v>8.4990536537940091</v>
      </c>
      <c r="AQ399" s="1">
        <f t="shared" si="211"/>
        <v>8.4999456246437237</v>
      </c>
      <c r="AR399" s="1">
        <f t="shared" si="211"/>
        <v>8.503759835142322</v>
      </c>
      <c r="AS399" s="1">
        <f t="shared" si="211"/>
        <v>8.5198591834767345</v>
      </c>
      <c r="AT399" s="1">
        <f t="shared" si="211"/>
        <v>8.5844998968162933</v>
      </c>
      <c r="AU399" s="1">
        <f t="shared" si="198"/>
        <v>8.8084831599933153</v>
      </c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s="4" customFormat="1" x14ac:dyDescent="0.2">
      <c r="A400" s="17" t="s">
        <v>206</v>
      </c>
      <c r="B400" s="17"/>
      <c r="C400" s="8">
        <v>42782.474000000002</v>
      </c>
      <c r="D400" s="8"/>
      <c r="E400" s="4">
        <f t="shared" si="181"/>
        <v>-4059.9792248877188</v>
      </c>
      <c r="F400" s="4">
        <f t="shared" si="182"/>
        <v>-4060</v>
      </c>
      <c r="G400" s="4">
        <f t="shared" si="207"/>
        <v>5.7522000002791174E-2</v>
      </c>
      <c r="I400" s="4">
        <f t="shared" ref="I400:I414" si="212">G400</f>
        <v>5.7522000002791174E-2</v>
      </c>
      <c r="Q400" s="66">
        <f t="shared" si="183"/>
        <v>27763.974000000002</v>
      </c>
      <c r="S400" s="2">
        <f t="shared" ref="S400:S414" si="213">S$16</f>
        <v>0.2</v>
      </c>
      <c r="Z400" s="1">
        <f t="shared" si="184"/>
        <v>-4060</v>
      </c>
      <c r="AA400" s="1">
        <f t="shared" si="185"/>
        <v>6.8140914298174177E-2</v>
      </c>
      <c r="AB400" s="1">
        <f t="shared" si="186"/>
        <v>3.932083795348279E-2</v>
      </c>
      <c r="AC400" s="1">
        <f t="shared" si="187"/>
        <v>5.7522000002791174E-2</v>
      </c>
      <c r="AD400" s="1">
        <f t="shared" si="188"/>
        <v>-1.0618914295383003E-2</v>
      </c>
      <c r="AE400" s="1">
        <f t="shared" si="189"/>
        <v>2.2552268162537901E-5</v>
      </c>
      <c r="AF400" s="1">
        <f t="shared" si="190"/>
        <v>5.7522000002791174E-2</v>
      </c>
      <c r="AG400" s="2"/>
      <c r="AH400" s="1">
        <f t="shared" si="191"/>
        <v>1.8201162049308384E-2</v>
      </c>
      <c r="AI400" s="1">
        <f t="shared" si="192"/>
        <v>1.108713209636488</v>
      </c>
      <c r="AJ400" s="1">
        <f t="shared" si="193"/>
        <v>3.8620412958589548E-2</v>
      </c>
      <c r="AK400" s="1">
        <f t="shared" si="194"/>
        <v>-0.37194174761083681</v>
      </c>
      <c r="AL400" s="1">
        <f t="shared" si="195"/>
        <v>1.8551607321125587</v>
      </c>
      <c r="AM400" s="1">
        <f t="shared" si="196"/>
        <v>1.3341257125449613</v>
      </c>
      <c r="AN400" s="1">
        <f t="shared" si="211"/>
        <v>8.5006696978706469</v>
      </c>
      <c r="AO400" s="1">
        <f t="shared" si="211"/>
        <v>8.5007187077019477</v>
      </c>
      <c r="AP400" s="1">
        <f t="shared" si="211"/>
        <v>8.5009285669365813</v>
      </c>
      <c r="AQ400" s="1">
        <f t="shared" si="211"/>
        <v>8.5018265220672884</v>
      </c>
      <c r="AR400" s="1">
        <f t="shared" si="211"/>
        <v>8.5056567697983478</v>
      </c>
      <c r="AS400" s="1">
        <f t="shared" si="211"/>
        <v>8.5217839541305356</v>
      </c>
      <c r="AT400" s="1">
        <f t="shared" si="211"/>
        <v>8.5863897071278874</v>
      </c>
      <c r="AU400" s="1">
        <f t="shared" si="198"/>
        <v>8.8099187783256419</v>
      </c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s="4" customFormat="1" x14ac:dyDescent="0.2">
      <c r="A401" s="17" t="s">
        <v>206</v>
      </c>
      <c r="B401" s="17"/>
      <c r="C401" s="8">
        <v>42785.245999999999</v>
      </c>
      <c r="D401" s="8"/>
      <c r="E401" s="4">
        <f t="shared" si="181"/>
        <v>-4058.9780668743942</v>
      </c>
      <c r="F401" s="4">
        <f t="shared" si="182"/>
        <v>-4059</v>
      </c>
      <c r="G401" s="4">
        <f t="shared" si="207"/>
        <v>6.0728299999027513E-2</v>
      </c>
      <c r="I401" s="4">
        <f t="shared" si="212"/>
        <v>6.0728299999027513E-2</v>
      </c>
      <c r="Q401" s="66">
        <f t="shared" si="183"/>
        <v>27766.745999999999</v>
      </c>
      <c r="S401" s="2">
        <f t="shared" si="213"/>
        <v>0.2</v>
      </c>
      <c r="Z401" s="1">
        <f t="shared" si="184"/>
        <v>-4059</v>
      </c>
      <c r="AA401" s="1">
        <f t="shared" si="185"/>
        <v>6.8169557173837117E-2</v>
      </c>
      <c r="AB401" s="1">
        <f t="shared" si="186"/>
        <v>4.2488912489107342E-2</v>
      </c>
      <c r="AC401" s="1">
        <f t="shared" si="187"/>
        <v>6.0728299999027513E-2</v>
      </c>
      <c r="AD401" s="1">
        <f t="shared" si="188"/>
        <v>-7.441257174809604E-3</v>
      </c>
      <c r="AE401" s="1">
        <f t="shared" si="189"/>
        <v>1.1074461668331083E-5</v>
      </c>
      <c r="AF401" s="1">
        <f t="shared" si="190"/>
        <v>6.0728299999027513E-2</v>
      </c>
      <c r="AG401" s="2"/>
      <c r="AH401" s="1">
        <f t="shared" si="191"/>
        <v>1.8239387509920168E-2</v>
      </c>
      <c r="AI401" s="1">
        <f t="shared" si="192"/>
        <v>1.1091322516054347</v>
      </c>
      <c r="AJ401" s="1">
        <f t="shared" si="193"/>
        <v>3.9746366669426582E-2</v>
      </c>
      <c r="AK401" s="1">
        <f t="shared" si="194"/>
        <v>-0.37181901138161094</v>
      </c>
      <c r="AL401" s="1">
        <f t="shared" si="195"/>
        <v>1.8562875512396539</v>
      </c>
      <c r="AM401" s="1">
        <f t="shared" si="196"/>
        <v>1.3356931082680905</v>
      </c>
      <c r="AN401" s="1">
        <f t="shared" ref="AN401:AT410" si="214">$AU401+$AB$7*SIN(AO401)</f>
        <v>8.5016064435687788</v>
      </c>
      <c r="AO401" s="1">
        <f t="shared" si="214"/>
        <v>8.5016557390634979</v>
      </c>
      <c r="AP401" s="1">
        <f t="shared" si="214"/>
        <v>8.5018665598931822</v>
      </c>
      <c r="AQ401" s="1">
        <f t="shared" si="214"/>
        <v>8.5027675104686775</v>
      </c>
      <c r="AR401" s="1">
        <f t="shared" si="214"/>
        <v>8.5066057634474639</v>
      </c>
      <c r="AS401" s="1">
        <f t="shared" si="214"/>
        <v>8.5227467702824846</v>
      </c>
      <c r="AT401" s="1">
        <f t="shared" si="214"/>
        <v>8.5873347851022306</v>
      </c>
      <c r="AU401" s="1">
        <f t="shared" si="198"/>
        <v>8.8106365874918069</v>
      </c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s="4" customFormat="1" x14ac:dyDescent="0.2">
      <c r="A402" s="17" t="s">
        <v>206</v>
      </c>
      <c r="B402" s="17"/>
      <c r="C402" s="8">
        <v>42785.247000000003</v>
      </c>
      <c r="D402" s="8"/>
      <c r="E402" s="4">
        <f t="shared" si="181"/>
        <v>-4058.9777057062784</v>
      </c>
      <c r="F402" s="4">
        <f t="shared" si="182"/>
        <v>-4059</v>
      </c>
      <c r="G402" s="4">
        <f t="shared" si="207"/>
        <v>6.1728300002869219E-2</v>
      </c>
      <c r="I402" s="4">
        <f t="shared" si="212"/>
        <v>6.1728300002869219E-2</v>
      </c>
      <c r="Q402" s="66">
        <f t="shared" si="183"/>
        <v>27766.747000000003</v>
      </c>
      <c r="S402" s="2">
        <f t="shared" si="213"/>
        <v>0.2</v>
      </c>
      <c r="Z402" s="1">
        <f t="shared" si="184"/>
        <v>-4059</v>
      </c>
      <c r="AA402" s="1">
        <f t="shared" si="185"/>
        <v>6.8169557173837117E-2</v>
      </c>
      <c r="AB402" s="1">
        <f t="shared" si="186"/>
        <v>4.3488912492949047E-2</v>
      </c>
      <c r="AC402" s="1">
        <f t="shared" si="187"/>
        <v>6.1728300002869219E-2</v>
      </c>
      <c r="AD402" s="1">
        <f t="shared" si="188"/>
        <v>-6.4412571709678984E-3</v>
      </c>
      <c r="AE402" s="1">
        <f t="shared" si="189"/>
        <v>8.2979587885090753E-6</v>
      </c>
      <c r="AF402" s="1">
        <f t="shared" si="190"/>
        <v>6.1728300002869219E-2</v>
      </c>
      <c r="AG402" s="2"/>
      <c r="AH402" s="1">
        <f t="shared" si="191"/>
        <v>1.8239387509920168E-2</v>
      </c>
      <c r="AI402" s="1">
        <f t="shared" si="192"/>
        <v>1.1091322516054347</v>
      </c>
      <c r="AJ402" s="1">
        <f t="shared" si="193"/>
        <v>3.9746366669426582E-2</v>
      </c>
      <c r="AK402" s="1">
        <f t="shared" si="194"/>
        <v>-0.37181901138161094</v>
      </c>
      <c r="AL402" s="1">
        <f t="shared" si="195"/>
        <v>1.8562875512396539</v>
      </c>
      <c r="AM402" s="1">
        <f t="shared" si="196"/>
        <v>1.3356931082680905</v>
      </c>
      <c r="AN402" s="1">
        <f t="shared" si="214"/>
        <v>8.5016064435687788</v>
      </c>
      <c r="AO402" s="1">
        <f t="shared" si="214"/>
        <v>8.5016557390634979</v>
      </c>
      <c r="AP402" s="1">
        <f t="shared" si="214"/>
        <v>8.5018665598931822</v>
      </c>
      <c r="AQ402" s="1">
        <f t="shared" si="214"/>
        <v>8.5027675104686775</v>
      </c>
      <c r="AR402" s="1">
        <f t="shared" si="214"/>
        <v>8.5066057634474639</v>
      </c>
      <c r="AS402" s="1">
        <f t="shared" si="214"/>
        <v>8.5227467702824846</v>
      </c>
      <c r="AT402" s="1">
        <f t="shared" si="214"/>
        <v>8.5873347851022306</v>
      </c>
      <c r="AU402" s="1">
        <f t="shared" si="198"/>
        <v>8.8106365874918069</v>
      </c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s="4" customFormat="1" x14ac:dyDescent="0.2">
      <c r="A403" s="17" t="s">
        <v>206</v>
      </c>
      <c r="B403" s="17"/>
      <c r="C403" s="8">
        <v>42796.319000000003</v>
      </c>
      <c r="D403" s="8"/>
      <c r="E403" s="4">
        <f t="shared" si="181"/>
        <v>-4054.9788523428083</v>
      </c>
      <c r="F403" s="4">
        <f t="shared" si="182"/>
        <v>-4055</v>
      </c>
      <c r="G403" s="4">
        <f t="shared" si="207"/>
        <v>5.8553499999106862E-2</v>
      </c>
      <c r="I403" s="4">
        <f t="shared" si="212"/>
        <v>5.8553499999106862E-2</v>
      </c>
      <c r="Q403" s="66">
        <f t="shared" si="183"/>
        <v>27777.819000000003</v>
      </c>
      <c r="S403" s="2">
        <f t="shared" si="213"/>
        <v>0.2</v>
      </c>
      <c r="Z403" s="1">
        <f t="shared" si="184"/>
        <v>-4055</v>
      </c>
      <c r="AA403" s="1">
        <f t="shared" si="185"/>
        <v>6.8284048846172465E-2</v>
      </c>
      <c r="AB403" s="1">
        <f t="shared" si="186"/>
        <v>4.0161226549780819E-2</v>
      </c>
      <c r="AC403" s="1">
        <f t="shared" si="187"/>
        <v>5.8553499999106862E-2</v>
      </c>
      <c r="AD403" s="1">
        <f t="shared" si="188"/>
        <v>-9.7305488470656037E-3</v>
      </c>
      <c r="AE403" s="1">
        <f t="shared" si="189"/>
        <v>1.8936716173025949E-5</v>
      </c>
      <c r="AF403" s="1">
        <f t="shared" si="190"/>
        <v>5.8553499999106862E-2</v>
      </c>
      <c r="AG403" s="2"/>
      <c r="AH403" s="1">
        <f t="shared" si="191"/>
        <v>1.8392273449326042E-2</v>
      </c>
      <c r="AI403" s="1">
        <f t="shared" si="192"/>
        <v>1.1108101968859689</v>
      </c>
      <c r="AJ403" s="1">
        <f t="shared" si="193"/>
        <v>4.4258186920612237E-2</v>
      </c>
      <c r="AK403" s="1">
        <f t="shared" si="194"/>
        <v>-0.37132240146719298</v>
      </c>
      <c r="AL403" s="1">
        <f t="shared" si="195"/>
        <v>1.8608033604788083</v>
      </c>
      <c r="AM403" s="1">
        <f t="shared" si="196"/>
        <v>1.341998312886689</v>
      </c>
      <c r="AN403" s="1">
        <f t="shared" si="214"/>
        <v>8.5053569737057568</v>
      </c>
      <c r="AO403" s="1">
        <f t="shared" si="214"/>
        <v>8.5054074222714444</v>
      </c>
      <c r="AP403" s="1">
        <f t="shared" si="214"/>
        <v>8.5056221109703731</v>
      </c>
      <c r="AQ403" s="1">
        <f t="shared" si="214"/>
        <v>8.5065350644880393</v>
      </c>
      <c r="AR403" s="1">
        <f t="shared" si="214"/>
        <v>8.5104052468558322</v>
      </c>
      <c r="AS403" s="1">
        <f t="shared" si="214"/>
        <v>8.5266009034300581</v>
      </c>
      <c r="AT403" s="1">
        <f t="shared" si="214"/>
        <v>8.5911162463901949</v>
      </c>
      <c r="AU403" s="1">
        <f t="shared" si="198"/>
        <v>8.8135078241564671</v>
      </c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s="4" customFormat="1" x14ac:dyDescent="0.2">
      <c r="A404" s="17" t="s">
        <v>206</v>
      </c>
      <c r="B404" s="17"/>
      <c r="C404" s="8">
        <v>42796.321000000004</v>
      </c>
      <c r="D404" s="8"/>
      <c r="E404" s="4">
        <f t="shared" si="181"/>
        <v>-4054.9781300065792</v>
      </c>
      <c r="F404" s="4">
        <f t="shared" si="182"/>
        <v>-4055</v>
      </c>
      <c r="G404" s="4">
        <f t="shared" si="207"/>
        <v>6.0553499999514315E-2</v>
      </c>
      <c r="I404" s="4">
        <f t="shared" si="212"/>
        <v>6.0553499999514315E-2</v>
      </c>
      <c r="Q404" s="66">
        <f t="shared" si="183"/>
        <v>27777.821000000004</v>
      </c>
      <c r="S404" s="2">
        <f t="shared" si="213"/>
        <v>0.2</v>
      </c>
      <c r="Z404" s="1">
        <f t="shared" si="184"/>
        <v>-4055</v>
      </c>
      <c r="AA404" s="1">
        <f t="shared" si="185"/>
        <v>6.8284048846172465E-2</v>
      </c>
      <c r="AB404" s="1">
        <f t="shared" si="186"/>
        <v>4.2161226550188273E-2</v>
      </c>
      <c r="AC404" s="1">
        <f t="shared" si="187"/>
        <v>6.0553499999514315E-2</v>
      </c>
      <c r="AD404" s="1">
        <f t="shared" si="188"/>
        <v>-7.7305488466581501E-3</v>
      </c>
      <c r="AE404" s="1">
        <f t="shared" si="189"/>
        <v>1.1952277094113532E-5</v>
      </c>
      <c r="AF404" s="1">
        <f t="shared" si="190"/>
        <v>6.0553499999514315E-2</v>
      </c>
      <c r="AG404" s="2"/>
      <c r="AH404" s="1">
        <f t="shared" si="191"/>
        <v>1.8392273449326042E-2</v>
      </c>
      <c r="AI404" s="1">
        <f t="shared" si="192"/>
        <v>1.1108101968859689</v>
      </c>
      <c r="AJ404" s="1">
        <f t="shared" si="193"/>
        <v>4.4258186920612237E-2</v>
      </c>
      <c r="AK404" s="1">
        <f t="shared" si="194"/>
        <v>-0.37132240146719298</v>
      </c>
      <c r="AL404" s="1">
        <f t="shared" si="195"/>
        <v>1.8608033604788083</v>
      </c>
      <c r="AM404" s="1">
        <f t="shared" si="196"/>
        <v>1.341998312886689</v>
      </c>
      <c r="AN404" s="1">
        <f t="shared" si="214"/>
        <v>8.5053569737057568</v>
      </c>
      <c r="AO404" s="1">
        <f t="shared" si="214"/>
        <v>8.5054074222714444</v>
      </c>
      <c r="AP404" s="1">
        <f t="shared" si="214"/>
        <v>8.5056221109703731</v>
      </c>
      <c r="AQ404" s="1">
        <f t="shared" si="214"/>
        <v>8.5065350644880393</v>
      </c>
      <c r="AR404" s="1">
        <f t="shared" si="214"/>
        <v>8.5104052468558322</v>
      </c>
      <c r="AS404" s="1">
        <f t="shared" si="214"/>
        <v>8.5266009034300581</v>
      </c>
      <c r="AT404" s="1">
        <f t="shared" si="214"/>
        <v>8.5911162463901949</v>
      </c>
      <c r="AU404" s="1">
        <f t="shared" si="198"/>
        <v>8.8135078241564671</v>
      </c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s="4" customFormat="1" x14ac:dyDescent="0.2">
      <c r="A405" s="17" t="s">
        <v>206</v>
      </c>
      <c r="B405" s="17"/>
      <c r="C405" s="8">
        <v>42807.394</v>
      </c>
      <c r="D405" s="8"/>
      <c r="E405" s="4">
        <f t="shared" ref="E405:E468" si="215">+(C405-C$7)/C$8</f>
        <v>-4050.9789154749956</v>
      </c>
      <c r="F405" s="4">
        <f t="shared" ref="F405:F468" si="216">ROUND(2*E405,0)/2</f>
        <v>-4051</v>
      </c>
      <c r="G405" s="4">
        <f t="shared" si="207"/>
        <v>5.8378699999593664E-2</v>
      </c>
      <c r="I405" s="4">
        <f t="shared" si="212"/>
        <v>5.8378699999593664E-2</v>
      </c>
      <c r="Q405" s="66">
        <f t="shared" ref="Q405:Q468" si="217">+C405-15018.5</f>
        <v>27788.894</v>
      </c>
      <c r="S405" s="2">
        <f t="shared" si="213"/>
        <v>0.2</v>
      </c>
      <c r="Z405" s="1">
        <f t="shared" ref="Z405:Z468" si="218">F405</f>
        <v>-4051</v>
      </c>
      <c r="AA405" s="1">
        <f t="shared" ref="AA405:AA468" si="219">AB$3+AB$4*Z405+AB$5*Z405^2+AH405</f>
        <v>6.8398410591174852E-2</v>
      </c>
      <c r="AB405" s="1">
        <f t="shared" ref="AB405:AB468" si="220">IF(S405&lt;&gt;0,G405-AH405,-9999)</f>
        <v>3.983356825455453E-2</v>
      </c>
      <c r="AC405" s="1">
        <f t="shared" ref="AC405:AC468" si="221">+G405-P405</f>
        <v>5.8378699999593664E-2</v>
      </c>
      <c r="AD405" s="1">
        <f t="shared" ref="AD405:AD468" si="222">IF(S405&lt;&gt;0,G405-AA405,-9999)</f>
        <v>-1.0019710591581188E-2</v>
      </c>
      <c r="AE405" s="1">
        <f t="shared" ref="AE405:AE468" si="223">+(G405-AA405)^2*S405</f>
        <v>2.007892006780885E-5</v>
      </c>
      <c r="AF405" s="1">
        <f t="shared" ref="AF405:AF468" si="224">IF(S405&lt;&gt;0,G405-P405,-9999)</f>
        <v>5.8378699999593664E-2</v>
      </c>
      <c r="AG405" s="2"/>
      <c r="AH405" s="1">
        <f t="shared" ref="AH405:AH468" si="225">$AB$6*($AB$11/AI405*AJ405+$AB$12)</f>
        <v>1.8545131745039131E-2</v>
      </c>
      <c r="AI405" s="1">
        <f t="shared" ref="AI405:AI468" si="226">1+$AB$7*COS(AL405)</f>
        <v>1.1124909571859602</v>
      </c>
      <c r="AJ405" s="1">
        <f t="shared" ref="AJ405:AJ468" si="227">SIN(AL405+RADIANS($AB$9))</f>
        <v>4.8782773562090792E-2</v>
      </c>
      <c r="AK405" s="1">
        <f t="shared" ref="AK405:AK468" si="228">$AB$7*SIN(AL405)</f>
        <v>-0.37081667993316708</v>
      </c>
      <c r="AL405" s="1">
        <f t="shared" ref="AL405:AL468" si="229">2*ATAN(AM405)</f>
        <v>1.8653328549321502</v>
      </c>
      <c r="AM405" s="1">
        <f t="shared" ref="AM405:AM468" si="230">SQRT((1+$AB$7)/(1-$AB$7))*TAN(AN405/2)</f>
        <v>1.3483611273800113</v>
      </c>
      <c r="AN405" s="1">
        <f t="shared" si="214"/>
        <v>8.5091131868205458</v>
      </c>
      <c r="AO405" s="1">
        <f t="shared" si="214"/>
        <v>8.5091648051021505</v>
      </c>
      <c r="AP405" s="1">
        <f t="shared" si="214"/>
        <v>8.5093833956535896</v>
      </c>
      <c r="AQ405" s="1">
        <f t="shared" si="214"/>
        <v>8.5103083841729177</v>
      </c>
      <c r="AR405" s="1">
        <f t="shared" si="214"/>
        <v>8.5142103442565489</v>
      </c>
      <c r="AS405" s="1">
        <f t="shared" si="214"/>
        <v>8.5304596187108501</v>
      </c>
      <c r="AT405" s="1">
        <f t="shared" si="214"/>
        <v>8.59489954107306</v>
      </c>
      <c r="AU405" s="1">
        <f t="shared" ref="AU405:AU468" si="231">RADIANS($AB$9)+$AB$18*(F405-AB$15)</f>
        <v>8.8163790608211237</v>
      </c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s="4" customFormat="1" x14ac:dyDescent="0.2">
      <c r="A406" s="17" t="s">
        <v>207</v>
      </c>
      <c r="B406" s="17"/>
      <c r="C406" s="8">
        <v>42815.701000000001</v>
      </c>
      <c r="D406" s="8"/>
      <c r="E406" s="4">
        <f t="shared" si="215"/>
        <v>-4047.9786919480493</v>
      </c>
      <c r="F406" s="4">
        <f t="shared" si="216"/>
        <v>-4048</v>
      </c>
      <c r="G406" s="4">
        <f t="shared" ref="G406:G437" si="232">+C406-(C$7+F406*C$8)</f>
        <v>5.8997600004659034E-2</v>
      </c>
      <c r="I406" s="4">
        <f t="shared" si="212"/>
        <v>5.8997600004659034E-2</v>
      </c>
      <c r="Q406" s="66">
        <f t="shared" si="217"/>
        <v>27797.201000000001</v>
      </c>
      <c r="S406" s="2">
        <f t="shared" si="213"/>
        <v>0.2</v>
      </c>
      <c r="Z406" s="1">
        <f t="shared" si="218"/>
        <v>-4048</v>
      </c>
      <c r="AA406" s="1">
        <f t="shared" si="219"/>
        <v>6.8484094859832062E-2</v>
      </c>
      <c r="AB406" s="1">
        <f t="shared" si="220"/>
        <v>4.0337844454290797E-2</v>
      </c>
      <c r="AC406" s="1">
        <f t="shared" si="221"/>
        <v>5.8997600004659034E-2</v>
      </c>
      <c r="AD406" s="1">
        <f t="shared" si="222"/>
        <v>-9.4864948551730277E-3</v>
      </c>
      <c r="AE406" s="1">
        <f t="shared" si="223"/>
        <v>1.7998716927444866E-5</v>
      </c>
      <c r="AF406" s="1">
        <f t="shared" si="224"/>
        <v>5.8997600004659034E-2</v>
      </c>
      <c r="AG406" s="2"/>
      <c r="AH406" s="1">
        <f t="shared" si="225"/>
        <v>1.8659755550368237E-2</v>
      </c>
      <c r="AI406" s="1">
        <f t="shared" si="226"/>
        <v>1.1137533512805406</v>
      </c>
      <c r="AJ406" s="1">
        <f t="shared" si="227"/>
        <v>5.2184556715594042E-2</v>
      </c>
      <c r="AK406" s="1">
        <f t="shared" si="228"/>
        <v>-0.3704313710226449</v>
      </c>
      <c r="AL406" s="1">
        <f t="shared" si="229"/>
        <v>1.8687389829414134</v>
      </c>
      <c r="AM406" s="1">
        <f t="shared" si="230"/>
        <v>1.3531715451549486</v>
      </c>
      <c r="AN406" s="1">
        <f t="shared" si="214"/>
        <v>8.5119340818468299</v>
      </c>
      <c r="AO406" s="1">
        <f t="shared" si="214"/>
        <v>8.5119865883165033</v>
      </c>
      <c r="AP406" s="1">
        <f t="shared" si="214"/>
        <v>8.5122081272284955</v>
      </c>
      <c r="AQ406" s="1">
        <f t="shared" si="214"/>
        <v>8.5131421615752458</v>
      </c>
      <c r="AR406" s="1">
        <f t="shared" si="214"/>
        <v>8.5170678513019702</v>
      </c>
      <c r="AS406" s="1">
        <f t="shared" si="214"/>
        <v>8.5333566560961813</v>
      </c>
      <c r="AT406" s="1">
        <f t="shared" si="214"/>
        <v>8.5977382107280356</v>
      </c>
      <c r="AU406" s="1">
        <f t="shared" si="231"/>
        <v>8.8185324883196188</v>
      </c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s="4" customFormat="1" x14ac:dyDescent="0.2">
      <c r="A407" s="17" t="s">
        <v>207</v>
      </c>
      <c r="B407" s="17"/>
      <c r="C407" s="8">
        <v>42815.701000000001</v>
      </c>
      <c r="D407" s="8"/>
      <c r="E407" s="4">
        <f t="shared" si="215"/>
        <v>-4047.9786919480493</v>
      </c>
      <c r="F407" s="4">
        <f t="shared" si="216"/>
        <v>-4048</v>
      </c>
      <c r="G407" s="4">
        <f t="shared" si="232"/>
        <v>5.8997600004659034E-2</v>
      </c>
      <c r="I407" s="4">
        <f t="shared" si="212"/>
        <v>5.8997600004659034E-2</v>
      </c>
      <c r="Q407" s="66">
        <f t="shared" si="217"/>
        <v>27797.201000000001</v>
      </c>
      <c r="S407" s="2">
        <f t="shared" si="213"/>
        <v>0.2</v>
      </c>
      <c r="Z407" s="1">
        <f t="shared" si="218"/>
        <v>-4048</v>
      </c>
      <c r="AA407" s="1">
        <f t="shared" si="219"/>
        <v>6.8484094859832062E-2</v>
      </c>
      <c r="AB407" s="1">
        <f t="shared" si="220"/>
        <v>4.0337844454290797E-2</v>
      </c>
      <c r="AC407" s="1">
        <f t="shared" si="221"/>
        <v>5.8997600004659034E-2</v>
      </c>
      <c r="AD407" s="1">
        <f t="shared" si="222"/>
        <v>-9.4864948551730277E-3</v>
      </c>
      <c r="AE407" s="1">
        <f t="shared" si="223"/>
        <v>1.7998716927444866E-5</v>
      </c>
      <c r="AF407" s="1">
        <f t="shared" si="224"/>
        <v>5.8997600004659034E-2</v>
      </c>
      <c r="AG407" s="2"/>
      <c r="AH407" s="1">
        <f t="shared" si="225"/>
        <v>1.8659755550368237E-2</v>
      </c>
      <c r="AI407" s="1">
        <f t="shared" si="226"/>
        <v>1.1137533512805406</v>
      </c>
      <c r="AJ407" s="1">
        <f t="shared" si="227"/>
        <v>5.2184556715594042E-2</v>
      </c>
      <c r="AK407" s="1">
        <f t="shared" si="228"/>
        <v>-0.3704313710226449</v>
      </c>
      <c r="AL407" s="1">
        <f t="shared" si="229"/>
        <v>1.8687389829414134</v>
      </c>
      <c r="AM407" s="1">
        <f t="shared" si="230"/>
        <v>1.3531715451549486</v>
      </c>
      <c r="AN407" s="1">
        <f t="shared" si="214"/>
        <v>8.5119340818468299</v>
      </c>
      <c r="AO407" s="1">
        <f t="shared" si="214"/>
        <v>8.5119865883165033</v>
      </c>
      <c r="AP407" s="1">
        <f t="shared" si="214"/>
        <v>8.5122081272284955</v>
      </c>
      <c r="AQ407" s="1">
        <f t="shared" si="214"/>
        <v>8.5131421615752458</v>
      </c>
      <c r="AR407" s="1">
        <f t="shared" si="214"/>
        <v>8.5170678513019702</v>
      </c>
      <c r="AS407" s="1">
        <f t="shared" si="214"/>
        <v>8.5333566560961813</v>
      </c>
      <c r="AT407" s="1">
        <f t="shared" si="214"/>
        <v>8.5977382107280356</v>
      </c>
      <c r="AU407" s="1">
        <f t="shared" si="231"/>
        <v>8.8185324883196188</v>
      </c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s="4" customFormat="1" x14ac:dyDescent="0.2">
      <c r="A408" s="17" t="s">
        <v>206</v>
      </c>
      <c r="B408" s="17"/>
      <c r="C408" s="8">
        <v>42832.317000000003</v>
      </c>
      <c r="D408" s="8"/>
      <c r="E408" s="4">
        <f t="shared" si="215"/>
        <v>-4041.9775225579278</v>
      </c>
      <c r="F408" s="4">
        <f t="shared" si="216"/>
        <v>-4042</v>
      </c>
      <c r="G408" s="4">
        <f t="shared" si="232"/>
        <v>6.2235400000645313E-2</v>
      </c>
      <c r="I408" s="4">
        <f t="shared" si="212"/>
        <v>6.2235400000645313E-2</v>
      </c>
      <c r="Q408" s="66">
        <f t="shared" si="217"/>
        <v>27813.817000000003</v>
      </c>
      <c r="S408" s="2">
        <f t="shared" si="213"/>
        <v>0.2</v>
      </c>
      <c r="Z408" s="1">
        <f t="shared" si="218"/>
        <v>-4042</v>
      </c>
      <c r="AA408" s="1">
        <f t="shared" si="219"/>
        <v>6.8655234134415155E-2</v>
      </c>
      <c r="AB408" s="1">
        <f t="shared" si="220"/>
        <v>4.3346453498707395E-2</v>
      </c>
      <c r="AC408" s="1">
        <f t="shared" si="221"/>
        <v>6.2235400000645313E-2</v>
      </c>
      <c r="AD408" s="1">
        <f t="shared" si="222"/>
        <v>-6.4198341337698417E-3</v>
      </c>
      <c r="AE408" s="1">
        <f t="shared" si="223"/>
        <v>8.2428540610232752E-6</v>
      </c>
      <c r="AF408" s="1">
        <f t="shared" si="224"/>
        <v>6.2235400000645313E-2</v>
      </c>
      <c r="AG408" s="2"/>
      <c r="AH408" s="1">
        <f t="shared" si="225"/>
        <v>1.8888946501937919E-2</v>
      </c>
      <c r="AI408" s="1">
        <f t="shared" si="226"/>
        <v>1.1162827564593854</v>
      </c>
      <c r="AJ408" s="1">
        <f t="shared" si="227"/>
        <v>5.9009467417189862E-2</v>
      </c>
      <c r="AK408" s="1">
        <f t="shared" si="228"/>
        <v>-0.36964516244024853</v>
      </c>
      <c r="AL408" s="1">
        <f t="shared" si="229"/>
        <v>1.8755744795848164</v>
      </c>
      <c r="AM408" s="1">
        <f t="shared" si="230"/>
        <v>1.3628924359610903</v>
      </c>
      <c r="AN408" s="1">
        <f t="shared" si="214"/>
        <v>8.517585493840464</v>
      </c>
      <c r="AO408" s="1">
        <f t="shared" si="214"/>
        <v>8.5176398046335269</v>
      </c>
      <c r="AP408" s="1">
        <f t="shared" si="214"/>
        <v>8.5178672957160249</v>
      </c>
      <c r="AQ408" s="1">
        <f t="shared" si="214"/>
        <v>8.5188194675337208</v>
      </c>
      <c r="AR408" s="1">
        <f t="shared" si="214"/>
        <v>8.5227923375106371</v>
      </c>
      <c r="AS408" s="1">
        <f t="shared" si="214"/>
        <v>8.5391584287332325</v>
      </c>
      <c r="AT408" s="1">
        <f t="shared" si="214"/>
        <v>8.6034186184891936</v>
      </c>
      <c r="AU408" s="1">
        <f t="shared" si="231"/>
        <v>8.8228393433166055</v>
      </c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s="4" customFormat="1" x14ac:dyDescent="0.2">
      <c r="A409" s="17" t="s">
        <v>207</v>
      </c>
      <c r="B409" s="17"/>
      <c r="C409" s="8">
        <v>43006.752</v>
      </c>
      <c r="D409" s="8"/>
      <c r="E409" s="4">
        <f t="shared" si="215"/>
        <v>-3978.9771625094349</v>
      </c>
      <c r="F409" s="4">
        <f t="shared" si="216"/>
        <v>-3979</v>
      </c>
      <c r="G409" s="4">
        <f t="shared" si="232"/>
        <v>6.3232299995434005E-2</v>
      </c>
      <c r="I409" s="4">
        <f t="shared" si="212"/>
        <v>6.3232299995434005E-2</v>
      </c>
      <c r="Q409" s="66">
        <f t="shared" si="217"/>
        <v>27988.252</v>
      </c>
      <c r="S409" s="2">
        <f t="shared" si="213"/>
        <v>0.2</v>
      </c>
      <c r="Z409" s="1">
        <f t="shared" si="218"/>
        <v>-3979</v>
      </c>
      <c r="AA409" s="1">
        <f t="shared" si="219"/>
        <v>7.0431210962588434E-2</v>
      </c>
      <c r="AB409" s="1">
        <f t="shared" si="220"/>
        <v>4.1943939463718355E-2</v>
      </c>
      <c r="AC409" s="1">
        <f t="shared" si="221"/>
        <v>6.3232299995434005E-2</v>
      </c>
      <c r="AD409" s="1">
        <f t="shared" si="222"/>
        <v>-7.1989109671544288E-3</v>
      </c>
      <c r="AE409" s="1">
        <f t="shared" si="223"/>
        <v>1.0364863822603264E-5</v>
      </c>
      <c r="AF409" s="1">
        <f t="shared" si="224"/>
        <v>6.3232299995434005E-2</v>
      </c>
      <c r="AG409" s="2"/>
      <c r="AH409" s="1">
        <f t="shared" si="225"/>
        <v>2.1288360531715646E-2</v>
      </c>
      <c r="AI409" s="1">
        <f t="shared" si="226"/>
        <v>1.1431773474899487</v>
      </c>
      <c r="AJ409" s="1">
        <f t="shared" si="227"/>
        <v>0.13233241358941933</v>
      </c>
      <c r="AK409" s="1">
        <f t="shared" si="228"/>
        <v>-0.36008259154118089</v>
      </c>
      <c r="AL409" s="1">
        <f t="shared" si="229"/>
        <v>1.9492524326985168</v>
      </c>
      <c r="AM409" s="1">
        <f t="shared" si="230"/>
        <v>1.4737762929294376</v>
      </c>
      <c r="AN409" s="1">
        <f t="shared" si="214"/>
        <v>8.5777069645370378</v>
      </c>
      <c r="AO409" s="1">
        <f t="shared" si="214"/>
        <v>8.5777823965682334</v>
      </c>
      <c r="AP409" s="1">
        <f t="shared" si="214"/>
        <v>8.5780762927429404</v>
      </c>
      <c r="AQ409" s="1">
        <f t="shared" si="214"/>
        <v>8.5792204326436394</v>
      </c>
      <c r="AR409" s="1">
        <f t="shared" si="214"/>
        <v>8.5836605952439982</v>
      </c>
      <c r="AS409" s="1">
        <f t="shared" si="214"/>
        <v>8.6006878238939191</v>
      </c>
      <c r="AT409" s="1">
        <f t="shared" si="214"/>
        <v>8.663303712270281</v>
      </c>
      <c r="AU409" s="1">
        <f t="shared" si="231"/>
        <v>8.868061320784971</v>
      </c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s="4" customFormat="1" x14ac:dyDescent="0.2">
      <c r="A410" s="17" t="s">
        <v>207</v>
      </c>
      <c r="B410" s="17"/>
      <c r="C410" s="8">
        <v>43017.826000000001</v>
      </c>
      <c r="D410" s="8"/>
      <c r="E410" s="4">
        <f t="shared" si="215"/>
        <v>-3974.9775868097358</v>
      </c>
      <c r="F410" s="4">
        <f t="shared" si="216"/>
        <v>-3975</v>
      </c>
      <c r="G410" s="4">
        <f t="shared" si="232"/>
        <v>6.2057499999355059E-2</v>
      </c>
      <c r="I410" s="4">
        <f t="shared" si="212"/>
        <v>6.2057499999355059E-2</v>
      </c>
      <c r="Q410" s="66">
        <f t="shared" si="217"/>
        <v>27999.326000000001</v>
      </c>
      <c r="S410" s="2">
        <f t="shared" si="213"/>
        <v>0.2</v>
      </c>
      <c r="Z410" s="1">
        <f t="shared" si="218"/>
        <v>-3975</v>
      </c>
      <c r="AA410" s="1">
        <f t="shared" si="219"/>
        <v>7.0542512973427285E-2</v>
      </c>
      <c r="AB410" s="1">
        <f t="shared" si="220"/>
        <v>4.0617397516926515E-2</v>
      </c>
      <c r="AC410" s="1">
        <f t="shared" si="221"/>
        <v>6.2057499999355059E-2</v>
      </c>
      <c r="AD410" s="1">
        <f t="shared" si="222"/>
        <v>-8.4850129740722258E-3</v>
      </c>
      <c r="AE410" s="1">
        <f t="shared" si="223"/>
        <v>1.4399089034034801E-5</v>
      </c>
      <c r="AF410" s="1">
        <f t="shared" si="224"/>
        <v>6.2057499999355059E-2</v>
      </c>
      <c r="AG410" s="2"/>
      <c r="AH410" s="1">
        <f t="shared" si="225"/>
        <v>2.1440102482428541E-2</v>
      </c>
      <c r="AI410" s="1">
        <f t="shared" si="226"/>
        <v>1.1449031904542399</v>
      </c>
      <c r="AJ410" s="1">
        <f t="shared" si="227"/>
        <v>0.13708618321212396</v>
      </c>
      <c r="AK410" s="1">
        <f t="shared" si="228"/>
        <v>-0.35939155660846112</v>
      </c>
      <c r="AL410" s="1">
        <f t="shared" si="229"/>
        <v>1.9540499355929764</v>
      </c>
      <c r="AM410" s="1">
        <f t="shared" si="230"/>
        <v>1.4814121814617596</v>
      </c>
      <c r="AN410" s="1">
        <f t="shared" si="214"/>
        <v>8.5815727940172959</v>
      </c>
      <c r="AO410" s="1">
        <f t="shared" si="214"/>
        <v>8.5816496941874405</v>
      </c>
      <c r="AP410" s="1">
        <f t="shared" si="214"/>
        <v>8.5819480070383811</v>
      </c>
      <c r="AQ410" s="1">
        <f t="shared" si="214"/>
        <v>8.5831042854126522</v>
      </c>
      <c r="AR410" s="1">
        <f t="shared" si="214"/>
        <v>8.5875720306623737</v>
      </c>
      <c r="AS410" s="1">
        <f t="shared" si="214"/>
        <v>8.6046315197741929</v>
      </c>
      <c r="AT410" s="1">
        <f t="shared" si="214"/>
        <v>8.6671203959890715</v>
      </c>
      <c r="AU410" s="1">
        <f t="shared" si="231"/>
        <v>8.8709325574496276</v>
      </c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x14ac:dyDescent="0.2">
      <c r="A411" s="5" t="s">
        <v>208</v>
      </c>
      <c r="B411" s="6" t="s">
        <v>97</v>
      </c>
      <c r="C411" s="7">
        <v>43017.826999999997</v>
      </c>
      <c r="D411" s="9"/>
      <c r="E411" s="4">
        <f t="shared" si="215"/>
        <v>-3974.9772256416227</v>
      </c>
      <c r="F411" s="4">
        <f t="shared" si="216"/>
        <v>-3975</v>
      </c>
      <c r="G411" s="4">
        <f t="shared" si="232"/>
        <v>6.3057499995920807E-2</v>
      </c>
      <c r="H411" s="4"/>
      <c r="I411" s="4">
        <f t="shared" si="212"/>
        <v>6.3057499995920807E-2</v>
      </c>
      <c r="J411" s="4"/>
      <c r="K411" s="4"/>
      <c r="M411" s="4"/>
      <c r="N411" s="4"/>
      <c r="O411" s="4"/>
      <c r="P411" s="4"/>
      <c r="Q411" s="66">
        <f t="shared" si="217"/>
        <v>27999.326999999997</v>
      </c>
      <c r="S411" s="2">
        <f t="shared" si="213"/>
        <v>0.2</v>
      </c>
      <c r="Z411" s="1">
        <f t="shared" si="218"/>
        <v>-3975</v>
      </c>
      <c r="AA411" s="1">
        <f t="shared" si="219"/>
        <v>7.0542512973427285E-2</v>
      </c>
      <c r="AB411" s="1">
        <f t="shared" si="220"/>
        <v>4.1617397513492263E-2</v>
      </c>
      <c r="AC411" s="1">
        <f t="shared" si="221"/>
        <v>6.3057499995920807E-2</v>
      </c>
      <c r="AD411" s="1">
        <f t="shared" si="222"/>
        <v>-7.4850129775064778E-3</v>
      </c>
      <c r="AE411" s="1">
        <f t="shared" si="223"/>
        <v>1.1205083854688078E-5</v>
      </c>
      <c r="AF411" s="1">
        <f t="shared" si="224"/>
        <v>6.3057499995920807E-2</v>
      </c>
      <c r="AG411" s="2"/>
      <c r="AH411" s="1">
        <f t="shared" si="225"/>
        <v>2.1440102482428541E-2</v>
      </c>
      <c r="AI411" s="1">
        <f t="shared" si="226"/>
        <v>1.1449031904542399</v>
      </c>
      <c r="AJ411" s="1">
        <f t="shared" si="227"/>
        <v>0.13708618321212396</v>
      </c>
      <c r="AK411" s="1">
        <f t="shared" si="228"/>
        <v>-0.35939155660846112</v>
      </c>
      <c r="AL411" s="1">
        <f t="shared" si="229"/>
        <v>1.9540499355929764</v>
      </c>
      <c r="AM411" s="1">
        <f t="shared" si="230"/>
        <v>1.4814121814617596</v>
      </c>
      <c r="AN411" s="1">
        <f t="shared" ref="AN411:AT420" si="233">$AU411+$AB$7*SIN(AO411)</f>
        <v>8.5815727940172959</v>
      </c>
      <c r="AO411" s="1">
        <f t="shared" si="233"/>
        <v>8.5816496941874405</v>
      </c>
      <c r="AP411" s="1">
        <f t="shared" si="233"/>
        <v>8.5819480070383811</v>
      </c>
      <c r="AQ411" s="1">
        <f t="shared" si="233"/>
        <v>8.5831042854126522</v>
      </c>
      <c r="AR411" s="1">
        <f t="shared" si="233"/>
        <v>8.5875720306623737</v>
      </c>
      <c r="AS411" s="1">
        <f t="shared" si="233"/>
        <v>8.6046315197741929</v>
      </c>
      <c r="AT411" s="1">
        <f t="shared" si="233"/>
        <v>8.6671203959890715</v>
      </c>
      <c r="AU411" s="1">
        <f t="shared" si="231"/>
        <v>8.8709325574496276</v>
      </c>
    </row>
    <row r="412" spans="1:66" s="4" customFormat="1" x14ac:dyDescent="0.2">
      <c r="A412" s="17" t="s">
        <v>207</v>
      </c>
      <c r="B412" s="17"/>
      <c r="C412" s="8">
        <v>43128.576999999997</v>
      </c>
      <c r="D412" s="8"/>
      <c r="E412" s="4">
        <f t="shared" si="215"/>
        <v>-3934.9778569634868</v>
      </c>
      <c r="F412" s="4">
        <f t="shared" si="216"/>
        <v>-3935</v>
      </c>
      <c r="G412" s="4">
        <f t="shared" si="232"/>
        <v>6.1309499993512873E-2</v>
      </c>
      <c r="I412" s="4">
        <f t="shared" si="212"/>
        <v>6.1309499993512873E-2</v>
      </c>
      <c r="Q412" s="66">
        <f t="shared" si="217"/>
        <v>28110.076999999997</v>
      </c>
      <c r="S412" s="2">
        <f t="shared" si="213"/>
        <v>0.2</v>
      </c>
      <c r="Z412" s="1">
        <f t="shared" si="218"/>
        <v>-3935</v>
      </c>
      <c r="AA412" s="1">
        <f t="shared" si="219"/>
        <v>7.1644275944334701E-2</v>
      </c>
      <c r="AB412" s="1">
        <f t="shared" si="220"/>
        <v>3.8357609541226613E-2</v>
      </c>
      <c r="AC412" s="1">
        <f t="shared" si="221"/>
        <v>6.1309499993512873E-2</v>
      </c>
      <c r="AD412" s="1">
        <f t="shared" si="222"/>
        <v>-1.0334775950821828E-2</v>
      </c>
      <c r="AE412" s="1">
        <f t="shared" si="223"/>
        <v>2.1361518790737045E-5</v>
      </c>
      <c r="AF412" s="1">
        <f t="shared" si="224"/>
        <v>6.1309499993512873E-2</v>
      </c>
      <c r="AG412" s="2"/>
      <c r="AH412" s="1">
        <f t="shared" si="225"/>
        <v>2.295189045228626E-2</v>
      </c>
      <c r="AI412" s="1">
        <f t="shared" si="226"/>
        <v>1.1622545747070825</v>
      </c>
      <c r="AJ412" s="1">
        <f t="shared" si="227"/>
        <v>0.18522225714415086</v>
      </c>
      <c r="AK412" s="1">
        <f t="shared" si="228"/>
        <v>-0.35189867654183382</v>
      </c>
      <c r="AL412" s="1">
        <f t="shared" si="229"/>
        <v>2.0028287402450751</v>
      </c>
      <c r="AM412" s="1">
        <f t="shared" si="230"/>
        <v>1.562263375155845</v>
      </c>
      <c r="AN412" s="1">
        <f t="shared" si="233"/>
        <v>8.6205534694620525</v>
      </c>
      <c r="AO412" s="1">
        <f t="shared" si="233"/>
        <v>8.6206457808392312</v>
      </c>
      <c r="AP412" s="1">
        <f t="shared" si="233"/>
        <v>8.6209891072992573</v>
      </c>
      <c r="AQ412" s="1">
        <f t="shared" si="233"/>
        <v>8.6222649429863338</v>
      </c>
      <c r="AR412" s="1">
        <f t="shared" si="233"/>
        <v>8.6269914046219149</v>
      </c>
      <c r="AS412" s="1">
        <f t="shared" si="233"/>
        <v>8.6443057888577854</v>
      </c>
      <c r="AT412" s="1">
        <f t="shared" si="233"/>
        <v>8.7053783527651092</v>
      </c>
      <c r="AU412" s="1">
        <f t="shared" si="231"/>
        <v>8.8996449240962097</v>
      </c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s="4" customFormat="1" x14ac:dyDescent="0.2">
      <c r="A413" s="17" t="s">
        <v>207</v>
      </c>
      <c r="B413" s="17"/>
      <c r="C413" s="8">
        <v>43139.652999999998</v>
      </c>
      <c r="D413" s="8"/>
      <c r="E413" s="4">
        <f t="shared" si="215"/>
        <v>-3930.9775589275582</v>
      </c>
      <c r="F413" s="4">
        <f t="shared" si="216"/>
        <v>-3931</v>
      </c>
      <c r="G413" s="4">
        <f t="shared" si="232"/>
        <v>6.2134699997841381E-2</v>
      </c>
      <c r="I413" s="4">
        <f t="shared" si="212"/>
        <v>6.2134699997841381E-2</v>
      </c>
      <c r="Q413" s="66">
        <f t="shared" si="217"/>
        <v>28121.152999999998</v>
      </c>
      <c r="S413" s="2">
        <f t="shared" si="213"/>
        <v>0.2</v>
      </c>
      <c r="Z413" s="1">
        <f t="shared" si="218"/>
        <v>-3931</v>
      </c>
      <c r="AA413" s="1">
        <f t="shared" si="219"/>
        <v>7.175324694215518E-2</v>
      </c>
      <c r="AB413" s="1">
        <f t="shared" si="220"/>
        <v>3.9032273487818653E-2</v>
      </c>
      <c r="AC413" s="1">
        <f t="shared" si="221"/>
        <v>6.2134699997841381E-2</v>
      </c>
      <c r="AD413" s="1">
        <f t="shared" si="222"/>
        <v>-9.6185469443137994E-3</v>
      </c>
      <c r="AE413" s="1">
        <f t="shared" si="223"/>
        <v>1.8503289063993667E-5</v>
      </c>
      <c r="AF413" s="1">
        <f t="shared" si="224"/>
        <v>6.2134699997841381E-2</v>
      </c>
      <c r="AG413" s="2"/>
      <c r="AH413" s="1">
        <f t="shared" si="225"/>
        <v>2.3102426510022724E-2</v>
      </c>
      <c r="AI413" s="1">
        <f t="shared" si="226"/>
        <v>1.163997650351468</v>
      </c>
      <c r="AJ413" s="1">
        <f t="shared" si="227"/>
        <v>0.19009318685222742</v>
      </c>
      <c r="AK413" s="1">
        <f t="shared" si="228"/>
        <v>-0.35108972677147371</v>
      </c>
      <c r="AL413" s="1">
        <f t="shared" si="229"/>
        <v>2.0077877753131399</v>
      </c>
      <c r="AM413" s="1">
        <f t="shared" si="230"/>
        <v>1.570827762016749</v>
      </c>
      <c r="AN413" s="1">
        <f t="shared" si="233"/>
        <v>8.6244838908293904</v>
      </c>
      <c r="AO413" s="1">
        <f t="shared" si="233"/>
        <v>8.6245778098676773</v>
      </c>
      <c r="AP413" s="1">
        <f t="shared" si="233"/>
        <v>8.6249256977931346</v>
      </c>
      <c r="AQ413" s="1">
        <f t="shared" si="233"/>
        <v>8.6262132348226501</v>
      </c>
      <c r="AR413" s="1">
        <f t="shared" si="233"/>
        <v>8.6309637059280835</v>
      </c>
      <c r="AS413" s="1">
        <f t="shared" si="233"/>
        <v>8.6482966522917391</v>
      </c>
      <c r="AT413" s="1">
        <f t="shared" si="233"/>
        <v>8.7092130872734721</v>
      </c>
      <c r="AU413" s="1">
        <f t="shared" si="231"/>
        <v>8.902516160760868</v>
      </c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x14ac:dyDescent="0.2">
      <c r="A414" s="5" t="s">
        <v>208</v>
      </c>
      <c r="B414" s="6" t="s">
        <v>97</v>
      </c>
      <c r="C414" s="7">
        <v>43139.659</v>
      </c>
      <c r="D414" s="9"/>
      <c r="E414" s="4">
        <f t="shared" si="215"/>
        <v>-3930.9753919188711</v>
      </c>
      <c r="F414" s="4">
        <f t="shared" si="216"/>
        <v>-3931</v>
      </c>
      <c r="G414" s="4">
        <f t="shared" si="232"/>
        <v>6.8134699999063741E-2</v>
      </c>
      <c r="H414" s="4"/>
      <c r="I414" s="4">
        <f t="shared" si="212"/>
        <v>6.8134699999063741E-2</v>
      </c>
      <c r="J414" s="4"/>
      <c r="K414" s="4"/>
      <c r="M414" s="4"/>
      <c r="N414" s="4"/>
      <c r="O414" s="4"/>
      <c r="P414" s="4"/>
      <c r="Q414" s="66">
        <f t="shared" si="217"/>
        <v>28121.159</v>
      </c>
      <c r="S414" s="2">
        <f t="shared" si="213"/>
        <v>0.2</v>
      </c>
      <c r="Z414" s="1">
        <f t="shared" si="218"/>
        <v>-3931</v>
      </c>
      <c r="AA414" s="1">
        <f t="shared" si="219"/>
        <v>7.175324694215518E-2</v>
      </c>
      <c r="AB414" s="1">
        <f t="shared" si="220"/>
        <v>4.5032273489041014E-2</v>
      </c>
      <c r="AC414" s="1">
        <f t="shared" si="221"/>
        <v>6.8134699999063741E-2</v>
      </c>
      <c r="AD414" s="1">
        <f t="shared" si="222"/>
        <v>-3.6185469430914385E-3</v>
      </c>
      <c r="AE414" s="1">
        <f t="shared" si="223"/>
        <v>2.6187763958712791E-6</v>
      </c>
      <c r="AF414" s="1">
        <f t="shared" si="224"/>
        <v>6.8134699999063741E-2</v>
      </c>
      <c r="AG414" s="2"/>
      <c r="AH414" s="1">
        <f t="shared" si="225"/>
        <v>2.3102426510022724E-2</v>
      </c>
      <c r="AI414" s="1">
        <f t="shared" si="226"/>
        <v>1.163997650351468</v>
      </c>
      <c r="AJ414" s="1">
        <f t="shared" si="227"/>
        <v>0.19009318685222742</v>
      </c>
      <c r="AK414" s="1">
        <f t="shared" si="228"/>
        <v>-0.35108972677147371</v>
      </c>
      <c r="AL414" s="1">
        <f t="shared" si="229"/>
        <v>2.0077877753131399</v>
      </c>
      <c r="AM414" s="1">
        <f t="shared" si="230"/>
        <v>1.570827762016749</v>
      </c>
      <c r="AN414" s="1">
        <f t="shared" si="233"/>
        <v>8.6244838908293904</v>
      </c>
      <c r="AO414" s="1">
        <f t="shared" si="233"/>
        <v>8.6245778098676773</v>
      </c>
      <c r="AP414" s="1">
        <f t="shared" si="233"/>
        <v>8.6249256977931346</v>
      </c>
      <c r="AQ414" s="1">
        <f t="shared" si="233"/>
        <v>8.6262132348226501</v>
      </c>
      <c r="AR414" s="1">
        <f t="shared" si="233"/>
        <v>8.6309637059280835</v>
      </c>
      <c r="AS414" s="1">
        <f t="shared" si="233"/>
        <v>8.6482966522917391</v>
      </c>
      <c r="AT414" s="1">
        <f t="shared" si="233"/>
        <v>8.7092130872734721</v>
      </c>
      <c r="AU414" s="1">
        <f t="shared" si="231"/>
        <v>8.902516160760868</v>
      </c>
    </row>
    <row r="415" spans="1:66" s="4" customFormat="1" x14ac:dyDescent="0.2">
      <c r="A415" s="17" t="s">
        <v>170</v>
      </c>
      <c r="B415" s="17"/>
      <c r="C415" s="8">
        <v>43142.4211</v>
      </c>
      <c r="D415" s="8"/>
      <c r="E415" s="4">
        <f t="shared" si="215"/>
        <v>-3929.977809469879</v>
      </c>
      <c r="F415" s="4">
        <f t="shared" si="216"/>
        <v>-3930</v>
      </c>
      <c r="G415" s="4">
        <f t="shared" si="232"/>
        <v>6.1440999998012558E-2</v>
      </c>
      <c r="J415" s="4">
        <f>G415</f>
        <v>6.1440999998012558E-2</v>
      </c>
      <c r="Q415" s="66">
        <f t="shared" si="217"/>
        <v>28123.9211</v>
      </c>
      <c r="S415" s="2">
        <f>S$17</f>
        <v>1</v>
      </c>
      <c r="Z415" s="1">
        <f t="shared" si="218"/>
        <v>-3930</v>
      </c>
      <c r="AA415" s="1">
        <f t="shared" si="219"/>
        <v>7.1780453279966877E-2</v>
      </c>
      <c r="AB415" s="1">
        <f t="shared" si="220"/>
        <v>3.8300959903380366E-2</v>
      </c>
      <c r="AC415" s="1">
        <f t="shared" si="221"/>
        <v>6.1440999998012558E-2</v>
      </c>
      <c r="AD415" s="1">
        <f t="shared" si="222"/>
        <v>-1.0339453281954319E-2</v>
      </c>
      <c r="AE415" s="1">
        <f t="shared" si="223"/>
        <v>1.0690429416971595E-4</v>
      </c>
      <c r="AF415" s="1">
        <f t="shared" si="224"/>
        <v>6.1440999998012558E-2</v>
      </c>
      <c r="AG415" s="2"/>
      <c r="AH415" s="1">
        <f t="shared" si="225"/>
        <v>2.3140040094632188E-2</v>
      </c>
      <c r="AI415" s="1">
        <f t="shared" si="226"/>
        <v>1.1644336067075236</v>
      </c>
      <c r="AJ415" s="1">
        <f t="shared" si="227"/>
        <v>0.1913124759241592</v>
      </c>
      <c r="AK415" s="1">
        <f t="shared" si="228"/>
        <v>-0.35088575712106906</v>
      </c>
      <c r="AL415" s="1">
        <f t="shared" si="229"/>
        <v>2.0090298594314904</v>
      </c>
      <c r="AM415" s="1">
        <f t="shared" si="230"/>
        <v>1.5729833284088586</v>
      </c>
      <c r="AN415" s="1">
        <f t="shared" si="233"/>
        <v>8.6254674180023088</v>
      </c>
      <c r="AO415" s="1">
        <f t="shared" si="233"/>
        <v>8.6255617406534562</v>
      </c>
      <c r="AP415" s="1">
        <f t="shared" si="233"/>
        <v>8.6259107699580913</v>
      </c>
      <c r="AQ415" s="1">
        <f t="shared" si="233"/>
        <v>8.6272012231441746</v>
      </c>
      <c r="AR415" s="1">
        <f t="shared" si="233"/>
        <v>8.6319576397248916</v>
      </c>
      <c r="AS415" s="1">
        <f t="shared" si="233"/>
        <v>8.6492950258835144</v>
      </c>
      <c r="AT415" s="1">
        <f t="shared" si="233"/>
        <v>8.7101720202094786</v>
      </c>
      <c r="AU415" s="1">
        <f t="shared" si="231"/>
        <v>8.9032339699270331</v>
      </c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x14ac:dyDescent="0.2">
      <c r="A416" s="5" t="s">
        <v>209</v>
      </c>
      <c r="B416" s="6" t="s">
        <v>97</v>
      </c>
      <c r="C416" s="7">
        <v>43142.421999999999</v>
      </c>
      <c r="D416" s="9"/>
      <c r="E416" s="4">
        <f t="shared" si="215"/>
        <v>-3929.9774844185763</v>
      </c>
      <c r="F416" s="4">
        <f t="shared" si="216"/>
        <v>-3930</v>
      </c>
      <c r="G416" s="4">
        <f t="shared" si="232"/>
        <v>6.2340999997104518E-2</v>
      </c>
      <c r="H416" s="4"/>
      <c r="I416" s="4">
        <f t="shared" ref="I416:I423" si="234">G416</f>
        <v>6.2340999997104518E-2</v>
      </c>
      <c r="J416" s="4"/>
      <c r="K416" s="4"/>
      <c r="L416" s="4"/>
      <c r="M416" s="4"/>
      <c r="N416" s="4"/>
      <c r="O416" s="4"/>
      <c r="P416" s="4"/>
      <c r="Q416" s="66">
        <f t="shared" si="217"/>
        <v>28123.921999999999</v>
      </c>
      <c r="S416" s="2">
        <f t="shared" ref="S416:S423" si="235">S$16</f>
        <v>0.2</v>
      </c>
      <c r="Z416" s="1">
        <f t="shared" si="218"/>
        <v>-3930</v>
      </c>
      <c r="AA416" s="1">
        <f t="shared" si="219"/>
        <v>7.1780453279966877E-2</v>
      </c>
      <c r="AB416" s="1">
        <f t="shared" si="220"/>
        <v>3.9200959902472327E-2</v>
      </c>
      <c r="AC416" s="1">
        <f t="shared" si="221"/>
        <v>6.2340999997104518E-2</v>
      </c>
      <c r="AD416" s="1">
        <f t="shared" si="222"/>
        <v>-9.439453282862359E-3</v>
      </c>
      <c r="AE416" s="1">
        <f t="shared" si="223"/>
        <v>1.7820655655868193E-5</v>
      </c>
      <c r="AF416" s="1">
        <f t="shared" si="224"/>
        <v>6.2340999997104518E-2</v>
      </c>
      <c r="AG416" s="2"/>
      <c r="AH416" s="1">
        <f t="shared" si="225"/>
        <v>2.3140040094632188E-2</v>
      </c>
      <c r="AI416" s="1">
        <f t="shared" si="226"/>
        <v>1.1644336067075236</v>
      </c>
      <c r="AJ416" s="1">
        <f t="shared" si="227"/>
        <v>0.1913124759241592</v>
      </c>
      <c r="AK416" s="1">
        <f t="shared" si="228"/>
        <v>-0.35088575712106906</v>
      </c>
      <c r="AL416" s="1">
        <f t="shared" si="229"/>
        <v>2.0090298594314904</v>
      </c>
      <c r="AM416" s="1">
        <f t="shared" si="230"/>
        <v>1.5729833284088586</v>
      </c>
      <c r="AN416" s="1">
        <f t="shared" si="233"/>
        <v>8.6254674180023088</v>
      </c>
      <c r="AO416" s="1">
        <f t="shared" si="233"/>
        <v>8.6255617406534562</v>
      </c>
      <c r="AP416" s="1">
        <f t="shared" si="233"/>
        <v>8.6259107699580913</v>
      </c>
      <c r="AQ416" s="1">
        <f t="shared" si="233"/>
        <v>8.6272012231441746</v>
      </c>
      <c r="AR416" s="1">
        <f t="shared" si="233"/>
        <v>8.6319576397248916</v>
      </c>
      <c r="AS416" s="1">
        <f t="shared" si="233"/>
        <v>8.6492950258835144</v>
      </c>
      <c r="AT416" s="1">
        <f t="shared" si="233"/>
        <v>8.7101720202094786</v>
      </c>
      <c r="AU416" s="1">
        <f t="shared" si="231"/>
        <v>8.9032339699270331</v>
      </c>
    </row>
    <row r="417" spans="1:66" s="4" customFormat="1" x14ac:dyDescent="0.2">
      <c r="A417" s="17" t="s">
        <v>207</v>
      </c>
      <c r="B417" s="17"/>
      <c r="C417" s="8">
        <v>43164.571000000004</v>
      </c>
      <c r="D417" s="8"/>
      <c r="E417" s="4">
        <f t="shared" si="215"/>
        <v>-3921.9779718510617</v>
      </c>
      <c r="F417" s="4">
        <f t="shared" si="216"/>
        <v>-3922</v>
      </c>
      <c r="G417" s="4">
        <f t="shared" si="232"/>
        <v>6.0991400001512375E-2</v>
      </c>
      <c r="I417" s="4">
        <f t="shared" si="234"/>
        <v>6.0991400001512375E-2</v>
      </c>
      <c r="Q417" s="66">
        <f t="shared" si="217"/>
        <v>28146.071000000004</v>
      </c>
      <c r="S417" s="2">
        <f t="shared" si="235"/>
        <v>0.2</v>
      </c>
      <c r="Z417" s="1">
        <f t="shared" si="218"/>
        <v>-3922</v>
      </c>
      <c r="AA417" s="1">
        <f t="shared" si="219"/>
        <v>7.1997570398436156E-2</v>
      </c>
      <c r="AB417" s="1">
        <f t="shared" si="220"/>
        <v>3.755075467583828E-2</v>
      </c>
      <c r="AC417" s="1">
        <f t="shared" si="221"/>
        <v>6.0991400001512375E-2</v>
      </c>
      <c r="AD417" s="1">
        <f t="shared" si="222"/>
        <v>-1.1006170396923781E-2</v>
      </c>
      <c r="AE417" s="1">
        <f t="shared" si="223"/>
        <v>2.4227157361224278E-5</v>
      </c>
      <c r="AF417" s="1">
        <f t="shared" si="224"/>
        <v>6.0991400001512375E-2</v>
      </c>
      <c r="AG417" s="2"/>
      <c r="AH417" s="1">
        <f t="shared" si="225"/>
        <v>2.3440645325674095E-2</v>
      </c>
      <c r="AI417" s="1">
        <f t="shared" si="226"/>
        <v>1.1679237899020101</v>
      </c>
      <c r="AJ417" s="1">
        <f t="shared" si="227"/>
        <v>0.20108888295201577</v>
      </c>
      <c r="AK417" s="1">
        <f t="shared" si="228"/>
        <v>-0.34922890251268723</v>
      </c>
      <c r="AL417" s="1">
        <f t="shared" si="229"/>
        <v>2.0190000956904526</v>
      </c>
      <c r="AM417" s="1">
        <f t="shared" si="230"/>
        <v>1.5904400389709137</v>
      </c>
      <c r="AN417" s="1">
        <f t="shared" si="233"/>
        <v>8.6333489190759636</v>
      </c>
      <c r="AO417" s="1">
        <f t="shared" si="233"/>
        <v>8.6334464941766313</v>
      </c>
      <c r="AP417" s="1">
        <f t="shared" si="233"/>
        <v>8.633804666033555</v>
      </c>
      <c r="AQ417" s="1">
        <f t="shared" si="233"/>
        <v>8.6351183079956915</v>
      </c>
      <c r="AR417" s="1">
        <f t="shared" si="233"/>
        <v>8.6399214527367167</v>
      </c>
      <c r="AS417" s="1">
        <f t="shared" si="233"/>
        <v>8.65729145133073</v>
      </c>
      <c r="AT417" s="1">
        <f t="shared" si="233"/>
        <v>8.7178470543566462</v>
      </c>
      <c r="AU417" s="1">
        <f t="shared" si="231"/>
        <v>8.9089764432563481</v>
      </c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s="4" customFormat="1" x14ac:dyDescent="0.2">
      <c r="A418" s="17" t="s">
        <v>207</v>
      </c>
      <c r="B418" s="17"/>
      <c r="C418" s="8">
        <v>43175.648999999998</v>
      </c>
      <c r="D418" s="8"/>
      <c r="E418" s="4">
        <f t="shared" si="215"/>
        <v>-3917.9769514789068</v>
      </c>
      <c r="F418" s="4">
        <f t="shared" si="216"/>
        <v>-3918</v>
      </c>
      <c r="G418" s="4">
        <f t="shared" si="232"/>
        <v>6.3816599998972379E-2</v>
      </c>
      <c r="I418" s="4">
        <f t="shared" si="234"/>
        <v>6.3816599998972379E-2</v>
      </c>
      <c r="Q418" s="66">
        <f t="shared" si="217"/>
        <v>28157.148999999998</v>
      </c>
      <c r="S418" s="2">
        <f t="shared" si="235"/>
        <v>0.2</v>
      </c>
      <c r="Z418" s="1">
        <f t="shared" si="218"/>
        <v>-3918</v>
      </c>
      <c r="AA418" s="1">
        <f t="shared" si="219"/>
        <v>7.2105767015098757E-2</v>
      </c>
      <c r="AB418" s="1">
        <f t="shared" si="220"/>
        <v>4.0225860574889118E-2</v>
      </c>
      <c r="AC418" s="1">
        <f t="shared" si="221"/>
        <v>6.3816599998972379E-2</v>
      </c>
      <c r="AD418" s="1">
        <f t="shared" si="222"/>
        <v>-8.2891670161263781E-3</v>
      </c>
      <c r="AE418" s="1">
        <f t="shared" si="223"/>
        <v>1.3742057964247497E-5</v>
      </c>
      <c r="AF418" s="1">
        <f t="shared" si="224"/>
        <v>6.3816599998972379E-2</v>
      </c>
      <c r="AG418" s="2"/>
      <c r="AH418" s="1">
        <f t="shared" si="225"/>
        <v>2.3590739424083261E-2</v>
      </c>
      <c r="AI418" s="1">
        <f t="shared" si="226"/>
        <v>1.1696704566123581</v>
      </c>
      <c r="AJ418" s="1">
        <f t="shared" si="227"/>
        <v>0.20599159700859976</v>
      </c>
      <c r="AK418" s="1">
        <f t="shared" si="228"/>
        <v>-0.34838364157667384</v>
      </c>
      <c r="AL418" s="1">
        <f t="shared" si="229"/>
        <v>2.0240076405669494</v>
      </c>
      <c r="AM418" s="1">
        <f t="shared" si="230"/>
        <v>1.5993124519590007</v>
      </c>
      <c r="AN418" s="1">
        <f t="shared" si="233"/>
        <v>8.6372985312049764</v>
      </c>
      <c r="AO418" s="1">
        <f t="shared" si="233"/>
        <v>8.6373977476082917</v>
      </c>
      <c r="AP418" s="1">
        <f t="shared" si="233"/>
        <v>8.6377604963402703</v>
      </c>
      <c r="AQ418" s="1">
        <f t="shared" si="233"/>
        <v>8.6390856334737975</v>
      </c>
      <c r="AR418" s="1">
        <f t="shared" si="233"/>
        <v>8.6439115743224093</v>
      </c>
      <c r="AS418" s="1">
        <f t="shared" si="233"/>
        <v>8.6612959318763707</v>
      </c>
      <c r="AT418" s="1">
        <f t="shared" si="233"/>
        <v>8.7216869389208949</v>
      </c>
      <c r="AU418" s="1">
        <f t="shared" si="231"/>
        <v>8.9118476799210065</v>
      </c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s="4" customFormat="1" x14ac:dyDescent="0.2">
      <c r="A419" s="17" t="s">
        <v>210</v>
      </c>
      <c r="B419" s="17"/>
      <c r="C419" s="8">
        <v>43203.336000000003</v>
      </c>
      <c r="D419" s="8"/>
      <c r="E419" s="4">
        <f t="shared" si="215"/>
        <v>-3907.9772898934284</v>
      </c>
      <c r="F419" s="4">
        <f t="shared" si="216"/>
        <v>-3908</v>
      </c>
      <c r="G419" s="4">
        <f t="shared" si="232"/>
        <v>6.287960000190651E-2</v>
      </c>
      <c r="I419" s="4">
        <f t="shared" si="234"/>
        <v>6.287960000190651E-2</v>
      </c>
      <c r="Q419" s="66">
        <f t="shared" si="217"/>
        <v>28184.836000000003</v>
      </c>
      <c r="S419" s="2">
        <f t="shared" si="235"/>
        <v>0.2</v>
      </c>
      <c r="Z419" s="1">
        <f t="shared" si="218"/>
        <v>-3908</v>
      </c>
      <c r="AA419" s="1">
        <f t="shared" si="219"/>
        <v>7.2375171862817653E-2</v>
      </c>
      <c r="AB419" s="1">
        <f t="shared" si="220"/>
        <v>3.8914264534812157E-2</v>
      </c>
      <c r="AC419" s="1">
        <f t="shared" si="221"/>
        <v>6.287960000190651E-2</v>
      </c>
      <c r="AD419" s="1">
        <f t="shared" si="222"/>
        <v>-9.4955718609111422E-3</v>
      </c>
      <c r="AE419" s="1">
        <f t="shared" si="223"/>
        <v>1.80331769931455E-5</v>
      </c>
      <c r="AF419" s="1">
        <f t="shared" si="224"/>
        <v>6.287960000190651E-2</v>
      </c>
      <c r="AG419" s="2"/>
      <c r="AH419" s="1">
        <f t="shared" si="225"/>
        <v>2.3965335467094354E-2</v>
      </c>
      <c r="AI419" s="1">
        <f t="shared" si="226"/>
        <v>1.1740411464838434</v>
      </c>
      <c r="AJ419" s="1">
        <f t="shared" si="227"/>
        <v>0.21828958974571983</v>
      </c>
      <c r="AK419" s="1">
        <f t="shared" si="228"/>
        <v>-0.34622089032272418</v>
      </c>
      <c r="AL419" s="1">
        <f t="shared" si="229"/>
        <v>2.0365921602134103</v>
      </c>
      <c r="AM419" s="1">
        <f t="shared" si="230"/>
        <v>1.6219269304646697</v>
      </c>
      <c r="AN419" s="1">
        <f t="shared" si="233"/>
        <v>8.6471984336187706</v>
      </c>
      <c r="AO419" s="1">
        <f t="shared" si="233"/>
        <v>8.6473017940569115</v>
      </c>
      <c r="AP419" s="1">
        <f t="shared" si="233"/>
        <v>8.6476759907987919</v>
      </c>
      <c r="AQ419" s="1">
        <f t="shared" si="233"/>
        <v>8.6490295487988416</v>
      </c>
      <c r="AR419" s="1">
        <f t="shared" si="233"/>
        <v>8.6539107700104214</v>
      </c>
      <c r="AS419" s="1">
        <f t="shared" si="233"/>
        <v>8.6713252978013742</v>
      </c>
      <c r="AT419" s="1">
        <f t="shared" si="233"/>
        <v>8.731293491449188</v>
      </c>
      <c r="AU419" s="1">
        <f t="shared" si="231"/>
        <v>8.9190257715826515</v>
      </c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s="4" customFormat="1" x14ac:dyDescent="0.2">
      <c r="A420" s="17" t="s">
        <v>210</v>
      </c>
      <c r="B420" s="17"/>
      <c r="C420" s="8">
        <v>43203.337</v>
      </c>
      <c r="D420" s="8"/>
      <c r="E420" s="4">
        <f t="shared" si="215"/>
        <v>-3907.9769287253148</v>
      </c>
      <c r="F420" s="4">
        <f t="shared" si="216"/>
        <v>-3908</v>
      </c>
      <c r="G420" s="4">
        <f t="shared" si="232"/>
        <v>6.3879599998472258E-2</v>
      </c>
      <c r="I420" s="4">
        <f t="shared" si="234"/>
        <v>6.3879599998472258E-2</v>
      </c>
      <c r="Q420" s="66">
        <f t="shared" si="217"/>
        <v>28184.837</v>
      </c>
      <c r="S420" s="2">
        <f t="shared" si="235"/>
        <v>0.2</v>
      </c>
      <c r="Z420" s="1">
        <f t="shared" si="218"/>
        <v>-3908</v>
      </c>
      <c r="AA420" s="1">
        <f t="shared" si="219"/>
        <v>7.2375171862817653E-2</v>
      </c>
      <c r="AB420" s="1">
        <f t="shared" si="220"/>
        <v>3.9914264531377905E-2</v>
      </c>
      <c r="AC420" s="1">
        <f t="shared" si="221"/>
        <v>6.3879599998472258E-2</v>
      </c>
      <c r="AD420" s="1">
        <f t="shared" si="222"/>
        <v>-8.4955718643453942E-3</v>
      </c>
      <c r="AE420" s="1">
        <f t="shared" si="223"/>
        <v>1.4434948260451416E-5</v>
      </c>
      <c r="AF420" s="1">
        <f t="shared" si="224"/>
        <v>6.3879599998472258E-2</v>
      </c>
      <c r="AG420" s="2"/>
      <c r="AH420" s="1">
        <f t="shared" si="225"/>
        <v>2.3965335467094354E-2</v>
      </c>
      <c r="AI420" s="1">
        <f t="shared" si="226"/>
        <v>1.1740411464838434</v>
      </c>
      <c r="AJ420" s="1">
        <f t="shared" si="227"/>
        <v>0.21828958974571983</v>
      </c>
      <c r="AK420" s="1">
        <f t="shared" si="228"/>
        <v>-0.34622089032272418</v>
      </c>
      <c r="AL420" s="1">
        <f t="shared" si="229"/>
        <v>2.0365921602134103</v>
      </c>
      <c r="AM420" s="1">
        <f t="shared" si="230"/>
        <v>1.6219269304646697</v>
      </c>
      <c r="AN420" s="1">
        <f t="shared" si="233"/>
        <v>8.6471984336187706</v>
      </c>
      <c r="AO420" s="1">
        <f t="shared" si="233"/>
        <v>8.6473017940569115</v>
      </c>
      <c r="AP420" s="1">
        <f t="shared" si="233"/>
        <v>8.6476759907987919</v>
      </c>
      <c r="AQ420" s="1">
        <f t="shared" si="233"/>
        <v>8.6490295487988416</v>
      </c>
      <c r="AR420" s="1">
        <f t="shared" si="233"/>
        <v>8.6539107700104214</v>
      </c>
      <c r="AS420" s="1">
        <f t="shared" si="233"/>
        <v>8.6713252978013742</v>
      </c>
      <c r="AT420" s="1">
        <f t="shared" si="233"/>
        <v>8.731293491449188</v>
      </c>
      <c r="AU420" s="1">
        <f t="shared" si="231"/>
        <v>8.9190257715826515</v>
      </c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s="4" customFormat="1" x14ac:dyDescent="0.2">
      <c r="A421" s="17" t="s">
        <v>211</v>
      </c>
      <c r="B421" s="17"/>
      <c r="C421" s="8">
        <v>43239.33</v>
      </c>
      <c r="D421" s="8"/>
      <c r="E421" s="4">
        <f t="shared" si="215"/>
        <v>-3894.977404781006</v>
      </c>
      <c r="F421" s="4">
        <f t="shared" si="216"/>
        <v>-3895</v>
      </c>
      <c r="G421" s="4">
        <f t="shared" si="232"/>
        <v>6.2561500002630055E-2</v>
      </c>
      <c r="I421" s="4">
        <f t="shared" si="234"/>
        <v>6.2561500002630055E-2</v>
      </c>
      <c r="Q421" s="66">
        <f t="shared" si="217"/>
        <v>28220.83</v>
      </c>
      <c r="S421" s="2">
        <f t="shared" si="235"/>
        <v>0.2</v>
      </c>
      <c r="Z421" s="1">
        <f t="shared" si="218"/>
        <v>-3895</v>
      </c>
      <c r="AA421" s="1">
        <f t="shared" si="219"/>
        <v>7.2722994662813983E-2</v>
      </c>
      <c r="AB421" s="1">
        <f t="shared" si="220"/>
        <v>3.8110637468896591E-2</v>
      </c>
      <c r="AC421" s="1">
        <f t="shared" si="221"/>
        <v>6.2561500002630055E-2</v>
      </c>
      <c r="AD421" s="1">
        <f t="shared" si="222"/>
        <v>-1.0161494660183928E-2</v>
      </c>
      <c r="AE421" s="1">
        <f t="shared" si="223"/>
        <v>2.0651194745789298E-5</v>
      </c>
      <c r="AF421" s="1">
        <f t="shared" si="224"/>
        <v>6.2561500002630055E-2</v>
      </c>
      <c r="AG421" s="2"/>
      <c r="AH421" s="1">
        <f t="shared" si="225"/>
        <v>2.4450862533733467E-2</v>
      </c>
      <c r="AI421" s="1">
        <f t="shared" si="226"/>
        <v>1.1797300878535157</v>
      </c>
      <c r="AJ421" s="1">
        <f t="shared" si="227"/>
        <v>0.23436193034619512</v>
      </c>
      <c r="AK421" s="1">
        <f t="shared" si="228"/>
        <v>-0.34330208430103937</v>
      </c>
      <c r="AL421" s="1">
        <f t="shared" si="229"/>
        <v>2.0530928788242462</v>
      </c>
      <c r="AM421" s="1">
        <f t="shared" si="230"/>
        <v>1.6522880378907046</v>
      </c>
      <c r="AN421" s="1">
        <f t="shared" ref="AN421:AT430" si="236">$AU421+$AB$7*SIN(AO421)</f>
        <v>8.6601236180747847</v>
      </c>
      <c r="AO421" s="1">
        <f t="shared" si="236"/>
        <v>8.6602324439080505</v>
      </c>
      <c r="AP421" s="1">
        <f t="shared" si="236"/>
        <v>8.6606215070235155</v>
      </c>
      <c r="AQ421" s="1">
        <f t="shared" si="236"/>
        <v>8.6620112616937242</v>
      </c>
      <c r="AR421" s="1">
        <f t="shared" si="236"/>
        <v>8.6669605573832769</v>
      </c>
      <c r="AS421" s="1">
        <f t="shared" si="236"/>
        <v>8.6844019563418069</v>
      </c>
      <c r="AT421" s="1">
        <f t="shared" si="236"/>
        <v>8.7437964519000158</v>
      </c>
      <c r="AU421" s="1">
        <f t="shared" si="231"/>
        <v>8.9283572907427917</v>
      </c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x14ac:dyDescent="0.2">
      <c r="A422" s="5" t="s">
        <v>212</v>
      </c>
      <c r="B422" s="6" t="s">
        <v>97</v>
      </c>
      <c r="C422" s="7">
        <v>43380.542000000001</v>
      </c>
      <c r="D422" s="9"/>
      <c r="E422" s="4">
        <f t="shared" si="215"/>
        <v>-3843.9761329997245</v>
      </c>
      <c r="F422" s="4">
        <f t="shared" si="216"/>
        <v>-3844</v>
      </c>
      <c r="G422" s="4">
        <f t="shared" si="232"/>
        <v>6.6082799996365793E-2</v>
      </c>
      <c r="H422" s="4"/>
      <c r="I422" s="4">
        <f t="shared" si="234"/>
        <v>6.6082799996365793E-2</v>
      </c>
      <c r="J422" s="4"/>
      <c r="K422" s="4"/>
      <c r="M422" s="4"/>
      <c r="N422" s="4"/>
      <c r="O422" s="4"/>
      <c r="P422" s="4"/>
      <c r="Q422" s="66">
        <f t="shared" si="217"/>
        <v>28362.042000000001</v>
      </c>
      <c r="S422" s="2">
        <f t="shared" si="235"/>
        <v>0.2</v>
      </c>
      <c r="Z422" s="1">
        <f t="shared" si="218"/>
        <v>-3844</v>
      </c>
      <c r="AA422" s="1">
        <f t="shared" si="219"/>
        <v>7.4058733425728662E-2</v>
      </c>
      <c r="AB422" s="1">
        <f t="shared" si="220"/>
        <v>3.9745541337744245E-2</v>
      </c>
      <c r="AC422" s="1">
        <f t="shared" si="221"/>
        <v>6.6082799996365793E-2</v>
      </c>
      <c r="AD422" s="1">
        <f t="shared" si="222"/>
        <v>-7.9759334293628692E-3</v>
      </c>
      <c r="AE422" s="1">
        <f t="shared" si="223"/>
        <v>1.2723102813925628E-5</v>
      </c>
      <c r="AF422" s="1">
        <f t="shared" si="224"/>
        <v>6.6082799996365793E-2</v>
      </c>
      <c r="AG422" s="2"/>
      <c r="AH422" s="1">
        <f t="shared" si="225"/>
        <v>2.6337258658621548E-2</v>
      </c>
      <c r="AI422" s="1">
        <f t="shared" si="226"/>
        <v>1.2020753507673363</v>
      </c>
      <c r="AJ422" s="1">
        <f t="shared" si="227"/>
        <v>0.29824143202682274</v>
      </c>
      <c r="AK422" s="1">
        <f t="shared" si="228"/>
        <v>-0.33064297690640343</v>
      </c>
      <c r="AL422" s="1">
        <f t="shared" si="229"/>
        <v>2.1193804189788317</v>
      </c>
      <c r="AM422" s="1">
        <f t="shared" si="230"/>
        <v>1.7831293309286549</v>
      </c>
      <c r="AN422" s="1">
        <f t="shared" si="236"/>
        <v>8.7114347552307159</v>
      </c>
      <c r="AO422" s="1">
        <f t="shared" si="236"/>
        <v>8.7115655711457975</v>
      </c>
      <c r="AP422" s="1">
        <f t="shared" si="236"/>
        <v>8.7120118715842452</v>
      </c>
      <c r="AQ422" s="1">
        <f t="shared" si="236"/>
        <v>8.7135332069961091</v>
      </c>
      <c r="AR422" s="1">
        <f t="shared" si="236"/>
        <v>8.7187041904982898</v>
      </c>
      <c r="AS422" s="1">
        <f t="shared" si="236"/>
        <v>8.7361130793719468</v>
      </c>
      <c r="AT422" s="1">
        <f t="shared" si="236"/>
        <v>8.792999103587066</v>
      </c>
      <c r="AU422" s="1">
        <f t="shared" si="231"/>
        <v>8.9649655582171803</v>
      </c>
    </row>
    <row r="423" spans="1:66" x14ac:dyDescent="0.2">
      <c r="A423" s="5" t="s">
        <v>212</v>
      </c>
      <c r="B423" s="6" t="s">
        <v>97</v>
      </c>
      <c r="C423" s="7">
        <v>43488.523999999998</v>
      </c>
      <c r="D423" s="9"/>
      <c r="E423" s="4">
        <f t="shared" si="215"/>
        <v>-3804.9764776624575</v>
      </c>
      <c r="F423" s="4">
        <f t="shared" si="216"/>
        <v>-3805</v>
      </c>
      <c r="G423" s="4">
        <f t="shared" si="232"/>
        <v>6.5128499998536427E-2</v>
      </c>
      <c r="H423" s="4"/>
      <c r="I423" s="4">
        <f t="shared" si="234"/>
        <v>6.5128499998536427E-2</v>
      </c>
      <c r="J423" s="4"/>
      <c r="K423" s="4"/>
      <c r="M423" s="4"/>
      <c r="N423" s="4"/>
      <c r="O423" s="4"/>
      <c r="P423" s="4"/>
      <c r="Q423" s="66">
        <f t="shared" si="217"/>
        <v>28470.023999999998</v>
      </c>
      <c r="S423" s="2">
        <f t="shared" si="235"/>
        <v>0.2</v>
      </c>
      <c r="Z423" s="1">
        <f t="shared" si="218"/>
        <v>-3805</v>
      </c>
      <c r="AA423" s="1">
        <f t="shared" si="219"/>
        <v>7.5045196010070842E-2</v>
      </c>
      <c r="AB423" s="1">
        <f t="shared" si="220"/>
        <v>3.73724685949288E-2</v>
      </c>
      <c r="AC423" s="1">
        <f t="shared" si="221"/>
        <v>6.5128499998536427E-2</v>
      </c>
      <c r="AD423" s="1">
        <f t="shared" si="222"/>
        <v>-9.9166960115344149E-3</v>
      </c>
      <c r="AE423" s="1">
        <f t="shared" si="223"/>
        <v>1.9668171957036516E-5</v>
      </c>
      <c r="AF423" s="1">
        <f t="shared" si="224"/>
        <v>6.5128499998536427E-2</v>
      </c>
      <c r="AG423" s="2"/>
      <c r="AH423" s="1">
        <f t="shared" si="225"/>
        <v>2.7756031403607627E-2</v>
      </c>
      <c r="AI423" s="1">
        <f t="shared" si="226"/>
        <v>1.2191097527274486</v>
      </c>
      <c r="AJ423" s="1">
        <f t="shared" si="227"/>
        <v>0.34780688828052941</v>
      </c>
      <c r="AK423" s="1">
        <f t="shared" si="228"/>
        <v>-0.3196093581624086</v>
      </c>
      <c r="AL423" s="1">
        <f t="shared" si="229"/>
        <v>2.171761643798332</v>
      </c>
      <c r="AM423" s="1">
        <f t="shared" si="230"/>
        <v>1.8979844508784298</v>
      </c>
      <c r="AN423" s="1">
        <f t="shared" si="236"/>
        <v>8.7513222097111267</v>
      </c>
      <c r="AO423" s="1">
        <f t="shared" si="236"/>
        <v>8.7514698997911342</v>
      </c>
      <c r="AP423" s="1">
        <f t="shared" si="236"/>
        <v>8.7519573336959695</v>
      </c>
      <c r="AQ423" s="1">
        <f t="shared" si="236"/>
        <v>8.7535647113192638</v>
      </c>
      <c r="AR423" s="1">
        <f t="shared" si="236"/>
        <v>8.7588507936298612</v>
      </c>
      <c r="AS423" s="1">
        <f t="shared" si="236"/>
        <v>8.7760828329468783</v>
      </c>
      <c r="AT423" s="1">
        <f t="shared" si="236"/>
        <v>8.8307810510533908</v>
      </c>
      <c r="AU423" s="1">
        <f t="shared" si="231"/>
        <v>8.9929601156975991</v>
      </c>
    </row>
    <row r="424" spans="1:66" s="4" customFormat="1" x14ac:dyDescent="0.2">
      <c r="A424" s="17" t="s">
        <v>170</v>
      </c>
      <c r="B424" s="17"/>
      <c r="C424" s="8">
        <v>43507.902699999999</v>
      </c>
      <c r="D424" s="8"/>
      <c r="E424" s="4">
        <f t="shared" si="215"/>
        <v>-3797.9775091224751</v>
      </c>
      <c r="F424" s="4">
        <f t="shared" si="216"/>
        <v>-3798</v>
      </c>
      <c r="G424" s="4">
        <f t="shared" si="232"/>
        <v>6.227260000014212E-2</v>
      </c>
      <c r="J424" s="4">
        <f>G424</f>
        <v>6.227260000014212E-2</v>
      </c>
      <c r="Q424" s="66">
        <f t="shared" si="217"/>
        <v>28489.402699999999</v>
      </c>
      <c r="S424" s="2">
        <f>S$17</f>
        <v>1</v>
      </c>
      <c r="Z424" s="1">
        <f t="shared" si="218"/>
        <v>-3798</v>
      </c>
      <c r="AA424" s="1">
        <f t="shared" si="219"/>
        <v>7.5218681439797999E-2</v>
      </c>
      <c r="AB424" s="1">
        <f t="shared" si="220"/>
        <v>3.4264459806280456E-2</v>
      </c>
      <c r="AC424" s="1">
        <f t="shared" si="221"/>
        <v>6.227260000014212E-2</v>
      </c>
      <c r="AD424" s="1">
        <f t="shared" si="222"/>
        <v>-1.2946081439655879E-2</v>
      </c>
      <c r="AE424" s="1">
        <f t="shared" si="223"/>
        <v>1.6760102464220245E-4</v>
      </c>
      <c r="AF424" s="1">
        <f t="shared" si="224"/>
        <v>6.227260000014212E-2</v>
      </c>
      <c r="AG424" s="2"/>
      <c r="AH424" s="1">
        <f t="shared" si="225"/>
        <v>2.8008140193861667E-2</v>
      </c>
      <c r="AI424" s="1">
        <f t="shared" si="226"/>
        <v>1.2221545554316027</v>
      </c>
      <c r="AJ424" s="1">
        <f t="shared" si="227"/>
        <v>0.35675221478646091</v>
      </c>
      <c r="AK424" s="1">
        <f t="shared" si="228"/>
        <v>-0.31750051821415565</v>
      </c>
      <c r="AL424" s="1">
        <f t="shared" si="229"/>
        <v>2.1813197424454143</v>
      </c>
      <c r="AM424" s="1">
        <f t="shared" si="230"/>
        <v>1.9201807867300011</v>
      </c>
      <c r="AN424" s="1">
        <f t="shared" si="236"/>
        <v>8.7585408451970306</v>
      </c>
      <c r="AO424" s="1">
        <f t="shared" si="236"/>
        <v>8.7586915172958886</v>
      </c>
      <c r="AP424" s="1">
        <f t="shared" si="236"/>
        <v>8.7591859578324076</v>
      </c>
      <c r="AQ424" s="1">
        <f t="shared" si="236"/>
        <v>8.7608071514004404</v>
      </c>
      <c r="AR424" s="1">
        <f t="shared" si="236"/>
        <v>8.7661084483025959</v>
      </c>
      <c r="AS424" s="1">
        <f t="shared" si="236"/>
        <v>8.7832945714606172</v>
      </c>
      <c r="AT424" s="1">
        <f t="shared" si="236"/>
        <v>8.8375761026195061</v>
      </c>
      <c r="AU424" s="1">
        <f t="shared" si="231"/>
        <v>8.9979847798607508</v>
      </c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s="4" customFormat="1" x14ac:dyDescent="0.2">
      <c r="A425" s="17" t="s">
        <v>207</v>
      </c>
      <c r="B425" s="17"/>
      <c r="C425" s="8">
        <v>43571.589</v>
      </c>
      <c r="D425" s="8"/>
      <c r="E425" s="4">
        <f t="shared" si="215"/>
        <v>-3774.9760482335687</v>
      </c>
      <c r="F425" s="4">
        <f t="shared" si="216"/>
        <v>-3775</v>
      </c>
      <c r="G425" s="4">
        <f t="shared" si="232"/>
        <v>6.6317500000877772E-2</v>
      </c>
      <c r="I425" s="4">
        <f>G425</f>
        <v>6.6317500000877772E-2</v>
      </c>
      <c r="Q425" s="66">
        <f t="shared" si="217"/>
        <v>28553.089</v>
      </c>
      <c r="S425" s="2">
        <f>S$16</f>
        <v>0.2</v>
      </c>
      <c r="Z425" s="1">
        <f t="shared" si="218"/>
        <v>-3775</v>
      </c>
      <c r="AA425" s="1">
        <f t="shared" si="219"/>
        <v>7.5780473268176746E-2</v>
      </c>
      <c r="AB425" s="1">
        <f t="shared" si="220"/>
        <v>3.7487028588771995E-2</v>
      </c>
      <c r="AC425" s="1">
        <f t="shared" si="221"/>
        <v>6.6317500000877772E-2</v>
      </c>
      <c r="AD425" s="1">
        <f t="shared" si="222"/>
        <v>-9.4629732672989741E-3</v>
      </c>
      <c r="AE425" s="1">
        <f t="shared" si="223"/>
        <v>1.7909572611523008E-5</v>
      </c>
      <c r="AF425" s="1">
        <f t="shared" si="224"/>
        <v>6.6317500000877772E-2</v>
      </c>
      <c r="AG425" s="2"/>
      <c r="AH425" s="1">
        <f t="shared" si="225"/>
        <v>2.8830471412105776E-2</v>
      </c>
      <c r="AI425" s="1">
        <f t="shared" si="226"/>
        <v>1.2321188111766395</v>
      </c>
      <c r="AJ425" s="1">
        <f t="shared" si="227"/>
        <v>0.38622014055461418</v>
      </c>
      <c r="AK425" s="1">
        <f t="shared" si="228"/>
        <v>-0.31029032060832007</v>
      </c>
      <c r="AL425" s="1">
        <f t="shared" si="229"/>
        <v>2.2130609483665538</v>
      </c>
      <c r="AM425" s="1">
        <f t="shared" si="230"/>
        <v>1.9969125990843517</v>
      </c>
      <c r="AN425" s="1">
        <f t="shared" si="236"/>
        <v>8.7823857120886402</v>
      </c>
      <c r="AO425" s="1">
        <f t="shared" si="236"/>
        <v>8.7825459939675241</v>
      </c>
      <c r="AP425" s="1">
        <f t="shared" si="236"/>
        <v>8.7830624361759302</v>
      </c>
      <c r="AQ425" s="1">
        <f t="shared" si="236"/>
        <v>8.7847251048648118</v>
      </c>
      <c r="AR425" s="1">
        <f t="shared" si="236"/>
        <v>8.7900641085047084</v>
      </c>
      <c r="AS425" s="1">
        <f t="shared" si="236"/>
        <v>8.807068787260766</v>
      </c>
      <c r="AT425" s="1">
        <f t="shared" si="236"/>
        <v>8.8599309745109345</v>
      </c>
      <c r="AU425" s="1">
        <f t="shared" si="231"/>
        <v>9.0144943906825326</v>
      </c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s="4" customFormat="1" x14ac:dyDescent="0.2">
      <c r="A426" s="17" t="s">
        <v>213</v>
      </c>
      <c r="B426" s="17"/>
      <c r="C426" s="8">
        <v>43762.633999999998</v>
      </c>
      <c r="D426" s="8"/>
      <c r="E426" s="4">
        <f t="shared" si="215"/>
        <v>-3705.9766858036414</v>
      </c>
      <c r="F426" s="4">
        <f t="shared" si="216"/>
        <v>-3706</v>
      </c>
      <c r="G426" s="4">
        <f t="shared" si="232"/>
        <v>6.4552199997706339E-2</v>
      </c>
      <c r="I426" s="4">
        <f>G426</f>
        <v>6.4552199997706339E-2</v>
      </c>
      <c r="Q426" s="66">
        <f t="shared" si="217"/>
        <v>28744.133999999998</v>
      </c>
      <c r="S426" s="2">
        <f>S$16</f>
        <v>0.2</v>
      </c>
      <c r="Z426" s="1">
        <f t="shared" si="218"/>
        <v>-3706</v>
      </c>
      <c r="AA426" s="1">
        <f t="shared" si="219"/>
        <v>7.7382140899563398E-2</v>
      </c>
      <c r="AB426" s="1">
        <f t="shared" si="220"/>
        <v>3.3318152267497805E-2</v>
      </c>
      <c r="AC426" s="1">
        <f t="shared" si="221"/>
        <v>6.4552199997706339E-2</v>
      </c>
      <c r="AD426" s="1">
        <f t="shared" si="222"/>
        <v>-1.2829940901857059E-2</v>
      </c>
      <c r="AE426" s="1">
        <f t="shared" si="223"/>
        <v>3.2921476709028946E-5</v>
      </c>
      <c r="AF426" s="1">
        <f t="shared" si="224"/>
        <v>6.4552199997706339E-2</v>
      </c>
      <c r="AG426" s="2"/>
      <c r="AH426" s="1">
        <f t="shared" si="225"/>
        <v>3.1234047730208537E-2</v>
      </c>
      <c r="AI426" s="1">
        <f t="shared" si="226"/>
        <v>1.2614544005261306</v>
      </c>
      <c r="AJ426" s="1">
        <f t="shared" si="227"/>
        <v>0.47489369104311158</v>
      </c>
      <c r="AK426" s="1">
        <f t="shared" si="228"/>
        <v>-0.28600842996455922</v>
      </c>
      <c r="AL426" s="1">
        <f t="shared" si="229"/>
        <v>2.3113739401521576</v>
      </c>
      <c r="AM426" s="1">
        <f t="shared" si="230"/>
        <v>2.2690178748458001</v>
      </c>
      <c r="AN426" s="1">
        <f t="shared" si="236"/>
        <v>8.8550696265602227</v>
      </c>
      <c r="AO426" s="1">
        <f t="shared" si="236"/>
        <v>8.8552557390203805</v>
      </c>
      <c r="AP426" s="1">
        <f t="shared" si="236"/>
        <v>8.8558259377561477</v>
      </c>
      <c r="AQ426" s="1">
        <f t="shared" si="236"/>
        <v>8.857571581920908</v>
      </c>
      <c r="AR426" s="1">
        <f t="shared" si="236"/>
        <v>8.862903807364237</v>
      </c>
      <c r="AS426" s="1">
        <f t="shared" si="236"/>
        <v>8.8790824623964006</v>
      </c>
      <c r="AT426" s="1">
        <f t="shared" si="236"/>
        <v>8.9272419282580824</v>
      </c>
      <c r="AU426" s="1">
        <f t="shared" si="231"/>
        <v>9.0640232231478866</v>
      </c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s="4" customFormat="1" x14ac:dyDescent="0.2">
      <c r="A427" s="17" t="s">
        <v>213</v>
      </c>
      <c r="B427" s="17"/>
      <c r="C427" s="8">
        <v>43765.406999999999</v>
      </c>
      <c r="D427" s="8"/>
      <c r="E427" s="4">
        <f t="shared" si="215"/>
        <v>-3704.9751666222014</v>
      </c>
      <c r="F427" s="4">
        <f t="shared" si="216"/>
        <v>-3705</v>
      </c>
      <c r="G427" s="4">
        <f t="shared" si="232"/>
        <v>6.8758499997784384E-2</v>
      </c>
      <c r="I427" s="4">
        <f>G427</f>
        <v>6.8758499997784384E-2</v>
      </c>
      <c r="Q427" s="66">
        <f t="shared" si="217"/>
        <v>28746.906999999999</v>
      </c>
      <c r="S427" s="2">
        <f>S$16</f>
        <v>0.2</v>
      </c>
      <c r="Z427" s="1">
        <f t="shared" si="218"/>
        <v>-3705</v>
      </c>
      <c r="AA427" s="1">
        <f t="shared" si="219"/>
        <v>7.7404345347356102E-2</v>
      </c>
      <c r="AB427" s="1">
        <f t="shared" si="220"/>
        <v>3.7490402209295379E-2</v>
      </c>
      <c r="AC427" s="1">
        <f t="shared" si="221"/>
        <v>6.8758499997784384E-2</v>
      </c>
      <c r="AD427" s="1">
        <f t="shared" si="222"/>
        <v>-8.645845349571718E-3</v>
      </c>
      <c r="AE427" s="1">
        <f t="shared" si="223"/>
        <v>1.4950128361742181E-5</v>
      </c>
      <c r="AF427" s="1">
        <f t="shared" si="224"/>
        <v>6.8758499997784384E-2</v>
      </c>
      <c r="AG427" s="2"/>
      <c r="AH427" s="1">
        <f t="shared" si="225"/>
        <v>3.1268097788489005E-2</v>
      </c>
      <c r="AI427" s="1">
        <f t="shared" si="226"/>
        <v>1.2618713353029858</v>
      </c>
      <c r="AJ427" s="1">
        <f t="shared" si="227"/>
        <v>0.47617694308079739</v>
      </c>
      <c r="AK427" s="1">
        <f t="shared" si="228"/>
        <v>-0.28562673073769129</v>
      </c>
      <c r="AL427" s="1">
        <f t="shared" si="229"/>
        <v>2.3128326842308424</v>
      </c>
      <c r="AM427" s="1">
        <f t="shared" si="230"/>
        <v>2.2735098113747108</v>
      </c>
      <c r="AN427" s="1">
        <f t="shared" si="236"/>
        <v>8.8561354973358988</v>
      </c>
      <c r="AO427" s="1">
        <f t="shared" si="236"/>
        <v>8.8563219374490068</v>
      </c>
      <c r="AP427" s="1">
        <f t="shared" si="236"/>
        <v>8.8568927507992115</v>
      </c>
      <c r="AQ427" s="1">
        <f t="shared" si="236"/>
        <v>8.8586390881019739</v>
      </c>
      <c r="AR427" s="1">
        <f t="shared" si="236"/>
        <v>8.8639698325111933</v>
      </c>
      <c r="AS427" s="1">
        <f t="shared" si="236"/>
        <v>8.8801334236723903</v>
      </c>
      <c r="AT427" s="1">
        <f t="shared" si="236"/>
        <v>8.9282200218772712</v>
      </c>
      <c r="AU427" s="1">
        <f t="shared" si="231"/>
        <v>9.0647410323140498</v>
      </c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s="4" customFormat="1" x14ac:dyDescent="0.2">
      <c r="A428" s="17" t="s">
        <v>213</v>
      </c>
      <c r="B428" s="17"/>
      <c r="C428" s="8">
        <v>43776.481</v>
      </c>
      <c r="D428" s="8"/>
      <c r="E428" s="4">
        <f t="shared" si="215"/>
        <v>-3700.9755909225019</v>
      </c>
      <c r="F428" s="4">
        <f t="shared" si="216"/>
        <v>-3701</v>
      </c>
      <c r="G428" s="4">
        <f t="shared" si="232"/>
        <v>6.7583700001705438E-2</v>
      </c>
      <c r="I428" s="4">
        <f>G428</f>
        <v>6.7583700001705438E-2</v>
      </c>
      <c r="Q428" s="66">
        <f t="shared" si="217"/>
        <v>28757.981</v>
      </c>
      <c r="S428" s="2">
        <f>S$16</f>
        <v>0.2</v>
      </c>
      <c r="Z428" s="1">
        <f t="shared" si="218"/>
        <v>-3701</v>
      </c>
      <c r="AA428" s="1">
        <f t="shared" si="219"/>
        <v>7.7492855260820587E-2</v>
      </c>
      <c r="AB428" s="1">
        <f t="shared" si="220"/>
        <v>3.6179645930525813E-2</v>
      </c>
      <c r="AC428" s="1">
        <f t="shared" si="221"/>
        <v>6.7583700001705438E-2</v>
      </c>
      <c r="AD428" s="1">
        <f t="shared" si="222"/>
        <v>-9.9091552591151488E-3</v>
      </c>
      <c r="AE428" s="1">
        <f t="shared" si="223"/>
        <v>1.9638271589849884E-5</v>
      </c>
      <c r="AF428" s="1">
        <f t="shared" si="224"/>
        <v>6.7583700001705438E-2</v>
      </c>
      <c r="AG428" s="2"/>
      <c r="AH428" s="1">
        <f t="shared" si="225"/>
        <v>3.1404054071179625E-2</v>
      </c>
      <c r="AI428" s="1">
        <f t="shared" si="226"/>
        <v>1.2635362280688001</v>
      </c>
      <c r="AJ428" s="1">
        <f t="shared" si="227"/>
        <v>0.481308229816168</v>
      </c>
      <c r="AK428" s="1">
        <f t="shared" si="228"/>
        <v>-0.28409132697169742</v>
      </c>
      <c r="AL428" s="1">
        <f t="shared" si="229"/>
        <v>2.3186772875533892</v>
      </c>
      <c r="AM428" s="1">
        <f t="shared" si="230"/>
        <v>2.2916576666689217</v>
      </c>
      <c r="AN428" s="1">
        <f t="shared" si="236"/>
        <v>8.8604024924669869</v>
      </c>
      <c r="AO428" s="1">
        <f t="shared" si="236"/>
        <v>8.8605902266816141</v>
      </c>
      <c r="AP428" s="1">
        <f t="shared" si="236"/>
        <v>8.8611634449742009</v>
      </c>
      <c r="AQ428" s="1">
        <f t="shared" si="236"/>
        <v>8.8629123983128455</v>
      </c>
      <c r="AR428" s="1">
        <f t="shared" si="236"/>
        <v>8.8682368122251916</v>
      </c>
      <c r="AS428" s="1">
        <f t="shared" si="236"/>
        <v>8.8843392713746034</v>
      </c>
      <c r="AT428" s="1">
        <f t="shared" si="236"/>
        <v>8.9321330984368537</v>
      </c>
      <c r="AU428" s="1">
        <f t="shared" si="231"/>
        <v>9.06761226897871</v>
      </c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s="4" customFormat="1" x14ac:dyDescent="0.2">
      <c r="A429" s="16" t="s">
        <v>214</v>
      </c>
      <c r="B429" s="15"/>
      <c r="C429" s="16">
        <v>43820.783499999998</v>
      </c>
      <c r="D429" s="16">
        <v>1E-4</v>
      </c>
      <c r="E429" s="4">
        <f t="shared" si="215"/>
        <v>-3684.9749405309622</v>
      </c>
      <c r="F429" s="4">
        <f t="shared" si="216"/>
        <v>-3685</v>
      </c>
      <c r="G429" s="4">
        <f t="shared" si="232"/>
        <v>6.9384499998704996E-2</v>
      </c>
      <c r="J429" s="4">
        <f>G429</f>
        <v>6.9384499998704996E-2</v>
      </c>
      <c r="Q429" s="66">
        <f t="shared" si="217"/>
        <v>28802.283499999998</v>
      </c>
      <c r="S429" s="2">
        <f>S$17</f>
        <v>1</v>
      </c>
      <c r="Z429" s="1">
        <f t="shared" si="218"/>
        <v>-3685</v>
      </c>
      <c r="AA429" s="1">
        <f t="shared" si="219"/>
        <v>7.7841876878420924E-2</v>
      </c>
      <c r="AB429" s="1">
        <f t="shared" si="220"/>
        <v>3.7440615996618715E-2</v>
      </c>
      <c r="AC429" s="1">
        <f t="shared" si="221"/>
        <v>6.9384499998704996E-2</v>
      </c>
      <c r="AD429" s="1">
        <f t="shared" si="222"/>
        <v>-8.4573768797159277E-3</v>
      </c>
      <c r="AE429" s="1">
        <f t="shared" si="223"/>
        <v>7.1527223685553527E-5</v>
      </c>
      <c r="AF429" s="1">
        <f t="shared" si="224"/>
        <v>6.9384499998704996E-2</v>
      </c>
      <c r="AG429" s="2"/>
      <c r="AH429" s="1">
        <f t="shared" si="225"/>
        <v>3.1943884002086281E-2</v>
      </c>
      <c r="AI429" s="1">
        <f t="shared" si="226"/>
        <v>1.270147889811625</v>
      </c>
      <c r="AJ429" s="1">
        <f t="shared" si="227"/>
        <v>0.50180009397623715</v>
      </c>
      <c r="AK429" s="1">
        <f t="shared" si="228"/>
        <v>-0.27781170456911386</v>
      </c>
      <c r="AL429" s="1">
        <f t="shared" si="229"/>
        <v>2.3422093073681145</v>
      </c>
      <c r="AM429" s="1">
        <f t="shared" si="230"/>
        <v>2.3672570968587561</v>
      </c>
      <c r="AN429" s="1">
        <f t="shared" si="236"/>
        <v>8.8775263765106196</v>
      </c>
      <c r="AO429" s="1">
        <f t="shared" si="236"/>
        <v>8.8777190085475777</v>
      </c>
      <c r="AP429" s="1">
        <f t="shared" si="236"/>
        <v>8.8783009618872892</v>
      </c>
      <c r="AQ429" s="1">
        <f t="shared" si="236"/>
        <v>8.8800578299427766</v>
      </c>
      <c r="AR429" s="1">
        <f t="shared" si="236"/>
        <v>8.8853503802244571</v>
      </c>
      <c r="AS429" s="1">
        <f t="shared" si="236"/>
        <v>8.9011943355111924</v>
      </c>
      <c r="AT429" s="1">
        <f t="shared" si="236"/>
        <v>8.9477964875433873</v>
      </c>
      <c r="AU429" s="1">
        <f t="shared" si="231"/>
        <v>9.0790972156373417</v>
      </c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s="4" customFormat="1" x14ac:dyDescent="0.2">
      <c r="A430" s="17" t="s">
        <v>215</v>
      </c>
      <c r="B430" s="17"/>
      <c r="C430" s="8">
        <v>43837.396999999997</v>
      </c>
      <c r="D430" s="8"/>
      <c r="E430" s="4">
        <f t="shared" si="215"/>
        <v>-3678.9746740611276</v>
      </c>
      <c r="F430" s="4">
        <f t="shared" si="216"/>
        <v>-3679</v>
      </c>
      <c r="G430" s="4">
        <f t="shared" si="232"/>
        <v>7.0122299992362969E-2</v>
      </c>
      <c r="I430" s="4">
        <f t="shared" ref="I430:I435" si="237">G430</f>
        <v>7.0122299992362969E-2</v>
      </c>
      <c r="Q430" s="66">
        <f t="shared" si="217"/>
        <v>28818.896999999997</v>
      </c>
      <c r="S430" s="2">
        <f t="shared" ref="S430:S435" si="238">S$16</f>
        <v>0.2</v>
      </c>
      <c r="Z430" s="1">
        <f t="shared" si="218"/>
        <v>-3679</v>
      </c>
      <c r="AA430" s="1">
        <f t="shared" si="219"/>
        <v>7.7970642802645859E-2</v>
      </c>
      <c r="AB430" s="1">
        <f t="shared" si="220"/>
        <v>3.7977675028546161E-2</v>
      </c>
      <c r="AC430" s="1">
        <f t="shared" si="221"/>
        <v>7.0122299992362969E-2</v>
      </c>
      <c r="AD430" s="1">
        <f t="shared" si="222"/>
        <v>-7.8483428102828906E-3</v>
      </c>
      <c r="AE430" s="1">
        <f t="shared" si="223"/>
        <v>1.231929697354383E-5</v>
      </c>
      <c r="AF430" s="1">
        <f t="shared" si="224"/>
        <v>7.0122299992362969E-2</v>
      </c>
      <c r="AG430" s="2"/>
      <c r="AH430" s="1">
        <f t="shared" si="225"/>
        <v>3.2144624963816808E-2</v>
      </c>
      <c r="AI430" s="1">
        <f t="shared" si="226"/>
        <v>1.27260627577069</v>
      </c>
      <c r="AJ430" s="1">
        <f t="shared" si="227"/>
        <v>0.5094678294502154</v>
      </c>
      <c r="AK430" s="1">
        <f t="shared" si="228"/>
        <v>-0.27539978935305121</v>
      </c>
      <c r="AL430" s="1">
        <f t="shared" si="229"/>
        <v>2.3510969382424927</v>
      </c>
      <c r="AM430" s="1">
        <f t="shared" si="230"/>
        <v>2.3969158318581489</v>
      </c>
      <c r="AN430" s="1">
        <f t="shared" si="236"/>
        <v>8.8839707386484736</v>
      </c>
      <c r="AO430" s="1">
        <f t="shared" si="236"/>
        <v>8.8841650851162353</v>
      </c>
      <c r="AP430" s="1">
        <f t="shared" si="236"/>
        <v>8.8847499348481271</v>
      </c>
      <c r="AQ430" s="1">
        <f t="shared" si="236"/>
        <v>8.8865086970231033</v>
      </c>
      <c r="AR430" s="1">
        <f t="shared" si="236"/>
        <v>8.8917865814683363</v>
      </c>
      <c r="AS430" s="1">
        <f t="shared" si="236"/>
        <v>8.9075278601697097</v>
      </c>
      <c r="AT430" s="1">
        <f t="shared" si="236"/>
        <v>8.953674753163698</v>
      </c>
      <c r="AU430" s="1">
        <f t="shared" si="231"/>
        <v>9.0834040706343284</v>
      </c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s="4" customFormat="1" x14ac:dyDescent="0.2">
      <c r="A431" s="17" t="s">
        <v>216</v>
      </c>
      <c r="B431" s="17"/>
      <c r="C431" s="8">
        <v>43848.470999999998</v>
      </c>
      <c r="D431" s="8"/>
      <c r="E431" s="4">
        <f t="shared" si="215"/>
        <v>-3674.9750983614281</v>
      </c>
      <c r="F431" s="4">
        <f t="shared" si="216"/>
        <v>-3675</v>
      </c>
      <c r="G431" s="4">
        <f t="shared" si="232"/>
        <v>6.8947499996284023E-2</v>
      </c>
      <c r="I431" s="4">
        <f t="shared" si="237"/>
        <v>6.8947499996284023E-2</v>
      </c>
      <c r="Q431" s="66">
        <f t="shared" si="217"/>
        <v>28829.970999999998</v>
      </c>
      <c r="S431" s="2">
        <f t="shared" si="238"/>
        <v>0.2</v>
      </c>
      <c r="Z431" s="1">
        <f t="shared" si="218"/>
        <v>-3675</v>
      </c>
      <c r="AA431" s="1">
        <f t="shared" si="219"/>
        <v>7.8055830781915664E-2</v>
      </c>
      <c r="AB431" s="1">
        <f t="shared" si="220"/>
        <v>3.666957584031013E-2</v>
      </c>
      <c r="AC431" s="1">
        <f t="shared" si="221"/>
        <v>6.8947499996284023E-2</v>
      </c>
      <c r="AD431" s="1">
        <f t="shared" si="222"/>
        <v>-9.1083307856316409E-3</v>
      </c>
      <c r="AE431" s="1">
        <f t="shared" si="223"/>
        <v>1.6592337940097021E-5</v>
      </c>
      <c r="AF431" s="1">
        <f t="shared" si="224"/>
        <v>6.8947499996284023E-2</v>
      </c>
      <c r="AG431" s="2"/>
      <c r="AH431" s="1">
        <f t="shared" si="225"/>
        <v>3.2277924155973893E-2</v>
      </c>
      <c r="AI431" s="1">
        <f t="shared" si="226"/>
        <v>1.2742384638669546</v>
      </c>
      <c r="AJ431" s="1">
        <f t="shared" si="227"/>
        <v>0.51457366637282542</v>
      </c>
      <c r="AK431" s="1">
        <f t="shared" si="228"/>
        <v>-0.27377452493094295</v>
      </c>
      <c r="AL431" s="1">
        <f t="shared" si="229"/>
        <v>2.3570410738220389</v>
      </c>
      <c r="AM431" s="1">
        <f t="shared" si="230"/>
        <v>2.4171069366439801</v>
      </c>
      <c r="AN431" s="1">
        <f t="shared" ref="AN431:AT440" si="239">$AU431+$AB$7*SIN(AO431)</f>
        <v>8.8882738719420225</v>
      </c>
      <c r="AO431" s="1">
        <f t="shared" si="239"/>
        <v>8.8884693221072073</v>
      </c>
      <c r="AP431" s="1">
        <f t="shared" si="239"/>
        <v>8.8890559835969363</v>
      </c>
      <c r="AQ431" s="1">
        <f t="shared" si="239"/>
        <v>8.8908156766303978</v>
      </c>
      <c r="AR431" s="1">
        <f t="shared" si="239"/>
        <v>8.8960829555257241</v>
      </c>
      <c r="AS431" s="1">
        <f t="shared" si="239"/>
        <v>8.9117540536495863</v>
      </c>
      <c r="AT431" s="1">
        <f t="shared" si="239"/>
        <v>8.957594935570226</v>
      </c>
      <c r="AU431" s="1">
        <f t="shared" si="231"/>
        <v>9.0862753072989868</v>
      </c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x14ac:dyDescent="0.2">
      <c r="A432" s="5" t="s">
        <v>217</v>
      </c>
      <c r="B432" s="6" t="s">
        <v>97</v>
      </c>
      <c r="C432" s="7">
        <v>43862.315999999999</v>
      </c>
      <c r="D432" s="9"/>
      <c r="E432" s="4">
        <f t="shared" si="215"/>
        <v>-3669.9747258165175</v>
      </c>
      <c r="F432" s="4">
        <f t="shared" si="216"/>
        <v>-3670</v>
      </c>
      <c r="G432" s="4">
        <f t="shared" si="232"/>
        <v>6.9978999999875668E-2</v>
      </c>
      <c r="H432" s="4"/>
      <c r="I432" s="4">
        <f t="shared" si="237"/>
        <v>6.9978999999875668E-2</v>
      </c>
      <c r="J432" s="4"/>
      <c r="K432" s="4"/>
      <c r="M432" s="4"/>
      <c r="N432" s="4"/>
      <c r="O432" s="4"/>
      <c r="P432" s="4"/>
      <c r="Q432" s="66">
        <f t="shared" si="217"/>
        <v>28843.815999999999</v>
      </c>
      <c r="S432" s="2">
        <f t="shared" si="238"/>
        <v>0.2</v>
      </c>
      <c r="Z432" s="1">
        <f t="shared" si="218"/>
        <v>-3670</v>
      </c>
      <c r="AA432" s="1">
        <f t="shared" si="219"/>
        <v>7.8161568390138325E-2</v>
      </c>
      <c r="AB432" s="1">
        <f t="shared" si="220"/>
        <v>3.753505538320101E-2</v>
      </c>
      <c r="AC432" s="1">
        <f t="shared" si="221"/>
        <v>6.9978999999875668E-2</v>
      </c>
      <c r="AD432" s="1">
        <f t="shared" si="222"/>
        <v>-8.1825683902626567E-3</v>
      </c>
      <c r="AE432" s="1">
        <f t="shared" si="223"/>
        <v>1.3390885092265122E-5</v>
      </c>
      <c r="AF432" s="1">
        <f t="shared" si="224"/>
        <v>6.9978999999875668E-2</v>
      </c>
      <c r="AG432" s="2"/>
      <c r="AH432" s="1">
        <f t="shared" si="225"/>
        <v>3.2443944616674658E-2</v>
      </c>
      <c r="AI432" s="1">
        <f t="shared" si="226"/>
        <v>1.2762708737350557</v>
      </c>
      <c r="AJ432" s="1">
        <f t="shared" si="227"/>
        <v>0.52094861736570197</v>
      </c>
      <c r="AK432" s="1">
        <f t="shared" si="228"/>
        <v>-0.27172344376394802</v>
      </c>
      <c r="AL432" s="1">
        <f t="shared" si="229"/>
        <v>2.3644926156444384</v>
      </c>
      <c r="AM432" s="1">
        <f t="shared" si="230"/>
        <v>2.4428319616460064</v>
      </c>
      <c r="AN432" s="1">
        <f t="shared" si="239"/>
        <v>8.8936605083410303</v>
      </c>
      <c r="AO432" s="1">
        <f t="shared" si="239"/>
        <v>8.8938572925416981</v>
      </c>
      <c r="AP432" s="1">
        <f t="shared" si="239"/>
        <v>8.8944460819709388</v>
      </c>
      <c r="AQ432" s="1">
        <f t="shared" si="239"/>
        <v>8.8962065612049734</v>
      </c>
      <c r="AR432" s="1">
        <f t="shared" si="239"/>
        <v>8.9014596484736686</v>
      </c>
      <c r="AS432" s="1">
        <f t="shared" si="239"/>
        <v>8.9170410816832195</v>
      </c>
      <c r="AT432" s="1">
        <f t="shared" si="239"/>
        <v>8.9624966543707778</v>
      </c>
      <c r="AU432" s="1">
        <f t="shared" si="231"/>
        <v>9.0898643531298084</v>
      </c>
    </row>
    <row r="433" spans="1:66" s="4" customFormat="1" x14ac:dyDescent="0.2">
      <c r="A433" s="17" t="s">
        <v>218</v>
      </c>
      <c r="B433" s="17"/>
      <c r="C433" s="8">
        <v>44122.589</v>
      </c>
      <c r="D433" s="8"/>
      <c r="E433" s="4">
        <f t="shared" si="215"/>
        <v>-3575.9724171576959</v>
      </c>
      <c r="F433" s="4">
        <f t="shared" si="216"/>
        <v>-3576</v>
      </c>
      <c r="G433" s="4">
        <f t="shared" si="232"/>
        <v>7.637119999708375E-2</v>
      </c>
      <c r="I433" s="4">
        <f t="shared" si="237"/>
        <v>7.637119999708375E-2</v>
      </c>
      <c r="Q433" s="66">
        <f t="shared" si="217"/>
        <v>29104.089</v>
      </c>
      <c r="S433" s="2">
        <f t="shared" si="238"/>
        <v>0.2</v>
      </c>
      <c r="Z433" s="1">
        <f t="shared" si="218"/>
        <v>-3576</v>
      </c>
      <c r="AA433" s="1">
        <f t="shared" si="219"/>
        <v>7.9981324865230657E-2</v>
      </c>
      <c r="AB433" s="1">
        <f t="shared" si="220"/>
        <v>4.0944435917619655E-2</v>
      </c>
      <c r="AC433" s="1">
        <f t="shared" si="221"/>
        <v>7.637119999708375E-2</v>
      </c>
      <c r="AD433" s="1">
        <f t="shared" si="222"/>
        <v>-3.6101248681469078E-3</v>
      </c>
      <c r="AE433" s="1">
        <f t="shared" si="223"/>
        <v>2.6066003127225458E-6</v>
      </c>
      <c r="AF433" s="1">
        <f t="shared" si="224"/>
        <v>7.637119999708375E-2</v>
      </c>
      <c r="AG433" s="2"/>
      <c r="AH433" s="1">
        <f t="shared" si="225"/>
        <v>3.5426764079464095E-2</v>
      </c>
      <c r="AI433" s="1">
        <f t="shared" si="226"/>
        <v>1.3124964102909029</v>
      </c>
      <c r="AJ433" s="1">
        <f t="shared" si="227"/>
        <v>0.63835767390570497</v>
      </c>
      <c r="AK433" s="1">
        <f t="shared" si="228"/>
        <v>-0.22914017351955135</v>
      </c>
      <c r="AL433" s="1">
        <f t="shared" si="229"/>
        <v>2.5088934732767183</v>
      </c>
      <c r="AM433" s="1">
        <f t="shared" si="230"/>
        <v>3.054899710334789</v>
      </c>
      <c r="AN433" s="1">
        <f t="shared" si="239"/>
        <v>8.9964697031985708</v>
      </c>
      <c r="AO433" s="1">
        <f t="shared" si="239"/>
        <v>8.9966802331546472</v>
      </c>
      <c r="AP433" s="1">
        <f t="shared" si="239"/>
        <v>8.9972773417135485</v>
      </c>
      <c r="AQ433" s="1">
        <f t="shared" si="239"/>
        <v>8.9989699886215551</v>
      </c>
      <c r="AR433" s="1">
        <f t="shared" si="239"/>
        <v>9.0037611692274364</v>
      </c>
      <c r="AS433" s="1">
        <f t="shared" si="239"/>
        <v>9.0172679772175393</v>
      </c>
      <c r="AT433" s="1">
        <f t="shared" si="239"/>
        <v>9.0549355364492907</v>
      </c>
      <c r="AU433" s="1">
        <f t="shared" si="231"/>
        <v>9.157338414749276</v>
      </c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s="4" customFormat="1" x14ac:dyDescent="0.2">
      <c r="A434" s="17" t="s">
        <v>219</v>
      </c>
      <c r="B434" s="17"/>
      <c r="C434" s="8">
        <v>44147.506000000001</v>
      </c>
      <c r="D434" s="8"/>
      <c r="E434" s="4">
        <f t="shared" si="215"/>
        <v>-3566.9731912493153</v>
      </c>
      <c r="F434" s="4">
        <f t="shared" si="216"/>
        <v>-3567</v>
      </c>
      <c r="G434" s="4">
        <f t="shared" si="232"/>
        <v>7.4227900004188996E-2</v>
      </c>
      <c r="I434" s="4">
        <f t="shared" si="237"/>
        <v>7.4227900004188996E-2</v>
      </c>
      <c r="Q434" s="66">
        <f t="shared" si="217"/>
        <v>29129.006000000001</v>
      </c>
      <c r="S434" s="2">
        <f t="shared" si="238"/>
        <v>0.2</v>
      </c>
      <c r="Z434" s="1">
        <f t="shared" si="218"/>
        <v>-3567</v>
      </c>
      <c r="AA434" s="1">
        <f t="shared" si="219"/>
        <v>8.0137379272042147E-2</v>
      </c>
      <c r="AB434" s="1">
        <f t="shared" si="220"/>
        <v>3.8530761394145303E-2</v>
      </c>
      <c r="AC434" s="1">
        <f t="shared" si="221"/>
        <v>7.4227900004188996E-2</v>
      </c>
      <c r="AD434" s="1">
        <f t="shared" si="222"/>
        <v>-5.9094792678531516E-3</v>
      </c>
      <c r="AE434" s="1">
        <f t="shared" si="223"/>
        <v>6.9843890434372441E-6</v>
      </c>
      <c r="AF434" s="1">
        <f t="shared" si="224"/>
        <v>7.4227900004188996E-2</v>
      </c>
      <c r="AG434" s="2"/>
      <c r="AH434" s="1">
        <f t="shared" si="225"/>
        <v>3.5697138610043692E-2</v>
      </c>
      <c r="AI434" s="1">
        <f t="shared" si="226"/>
        <v>1.3157277607072071</v>
      </c>
      <c r="AJ434" s="1">
        <f t="shared" si="227"/>
        <v>0.64925431360284824</v>
      </c>
      <c r="AK434" s="1">
        <f t="shared" si="228"/>
        <v>-0.22466687936605845</v>
      </c>
      <c r="AL434" s="1">
        <f t="shared" si="229"/>
        <v>2.5231343088273097</v>
      </c>
      <c r="AM434" s="1">
        <f t="shared" si="230"/>
        <v>3.1301080164176858</v>
      </c>
      <c r="AN434" s="1">
        <f t="shared" si="239"/>
        <v>9.0064598140786671</v>
      </c>
      <c r="AO434" s="1">
        <f t="shared" si="239"/>
        <v>9.0066703497832865</v>
      </c>
      <c r="AP434" s="1">
        <f t="shared" si="239"/>
        <v>9.0072647969451278</v>
      </c>
      <c r="AQ434" s="1">
        <f t="shared" si="239"/>
        <v>9.0089423725782378</v>
      </c>
      <c r="AR434" s="1">
        <f t="shared" si="239"/>
        <v>9.0136699472232511</v>
      </c>
      <c r="AS434" s="1">
        <f t="shared" si="239"/>
        <v>9.0269409437799748</v>
      </c>
      <c r="AT434" s="1">
        <f t="shared" si="239"/>
        <v>9.0638123297352422</v>
      </c>
      <c r="AU434" s="1">
        <f t="shared" si="231"/>
        <v>9.163798697244756</v>
      </c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s="4" customFormat="1" x14ac:dyDescent="0.2">
      <c r="A435" s="17" t="s">
        <v>219</v>
      </c>
      <c r="B435" s="17"/>
      <c r="C435" s="8">
        <v>44172.425000000003</v>
      </c>
      <c r="D435" s="8"/>
      <c r="E435" s="4">
        <f t="shared" si="215"/>
        <v>-3557.9732430047056</v>
      </c>
      <c r="F435" s="4">
        <f t="shared" si="216"/>
        <v>-3558</v>
      </c>
      <c r="G435" s="4">
        <f t="shared" si="232"/>
        <v>7.4084600004425738E-2</v>
      </c>
      <c r="I435" s="4">
        <f t="shared" si="237"/>
        <v>7.4084600004425738E-2</v>
      </c>
      <c r="Q435" s="66">
        <f t="shared" si="217"/>
        <v>29153.925000000003</v>
      </c>
      <c r="S435" s="2">
        <f t="shared" si="238"/>
        <v>0.2</v>
      </c>
      <c r="Z435" s="1">
        <f t="shared" si="218"/>
        <v>-3558</v>
      </c>
      <c r="AA435" s="1">
        <f t="shared" si="219"/>
        <v>8.0289995982383705E-2</v>
      </c>
      <c r="AB435" s="1">
        <f t="shared" si="220"/>
        <v>3.8120006749343981E-2</v>
      </c>
      <c r="AC435" s="1">
        <f t="shared" si="221"/>
        <v>7.4084600004425738E-2</v>
      </c>
      <c r="AD435" s="1">
        <f t="shared" si="222"/>
        <v>-6.205395977957967E-3</v>
      </c>
      <c r="AE435" s="1">
        <f t="shared" si="223"/>
        <v>7.7013878486513832E-6</v>
      </c>
      <c r="AF435" s="1">
        <f t="shared" si="224"/>
        <v>7.4084600004425738E-2</v>
      </c>
      <c r="AG435" s="2"/>
      <c r="AH435" s="1">
        <f t="shared" si="225"/>
        <v>3.5964593255081757E-2</v>
      </c>
      <c r="AI435" s="1">
        <f t="shared" si="226"/>
        <v>1.3189103546343295</v>
      </c>
      <c r="AJ435" s="1">
        <f t="shared" si="227"/>
        <v>0.66007140369343975</v>
      </c>
      <c r="AK435" s="1">
        <f t="shared" si="228"/>
        <v>-0.22012589868590346</v>
      </c>
      <c r="AL435" s="1">
        <f t="shared" si="229"/>
        <v>2.5374445214585961</v>
      </c>
      <c r="AM435" s="1">
        <f t="shared" si="230"/>
        <v>3.2091371268509667</v>
      </c>
      <c r="AN435" s="1">
        <f t="shared" si="239"/>
        <v>9.0164741538005959</v>
      </c>
      <c r="AO435" s="1">
        <f t="shared" si="239"/>
        <v>9.0166844378851181</v>
      </c>
      <c r="AP435" s="1">
        <f t="shared" si="239"/>
        <v>9.017275576655404</v>
      </c>
      <c r="AQ435" s="1">
        <f t="shared" si="239"/>
        <v>9.0189365458630633</v>
      </c>
      <c r="AR435" s="1">
        <f t="shared" si="239"/>
        <v>9.0235971844686009</v>
      </c>
      <c r="AS435" s="1">
        <f t="shared" si="239"/>
        <v>9.0366262121491285</v>
      </c>
      <c r="AT435" s="1">
        <f t="shared" si="239"/>
        <v>9.0726932959627202</v>
      </c>
      <c r="AU435" s="1">
        <f t="shared" si="231"/>
        <v>9.1702589797402361</v>
      </c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s="4" customFormat="1" x14ac:dyDescent="0.2">
      <c r="A436" s="17" t="s">
        <v>214</v>
      </c>
      <c r="B436" s="17"/>
      <c r="C436" s="8">
        <v>44180.731899999999</v>
      </c>
      <c r="D436" s="16">
        <v>1E-4</v>
      </c>
      <c r="E436" s="4">
        <f t="shared" si="215"/>
        <v>-3554.9730555945725</v>
      </c>
      <c r="F436" s="4">
        <f t="shared" si="216"/>
        <v>-3555</v>
      </c>
      <c r="G436" s="4">
        <f t="shared" si="232"/>
        <v>7.4603499997465406E-2</v>
      </c>
      <c r="J436" s="4">
        <f>G436</f>
        <v>7.4603499997465406E-2</v>
      </c>
      <c r="Q436" s="66">
        <f t="shared" si="217"/>
        <v>29162.231899999999</v>
      </c>
      <c r="S436" s="2">
        <f>S$17</f>
        <v>1</v>
      </c>
      <c r="Z436" s="1">
        <f t="shared" si="218"/>
        <v>-3555</v>
      </c>
      <c r="AA436" s="1">
        <f t="shared" si="219"/>
        <v>8.0340093406582269E-2</v>
      </c>
      <c r="AB436" s="1">
        <f t="shared" si="220"/>
        <v>3.8550414937524397E-2</v>
      </c>
      <c r="AC436" s="1">
        <f t="shared" si="221"/>
        <v>7.4603499997465406E-2</v>
      </c>
      <c r="AD436" s="1">
        <f t="shared" si="222"/>
        <v>-5.7365934091168636E-3</v>
      </c>
      <c r="AE436" s="1">
        <f t="shared" si="223"/>
        <v>3.2908503941523037E-5</v>
      </c>
      <c r="AF436" s="1">
        <f t="shared" si="224"/>
        <v>7.4603499997465406E-2</v>
      </c>
      <c r="AG436" s="2"/>
      <c r="AH436" s="1">
        <f t="shared" si="225"/>
        <v>3.6053085059941009E-2</v>
      </c>
      <c r="AI436" s="1">
        <f t="shared" si="226"/>
        <v>1.3199600742963611</v>
      </c>
      <c r="AJ436" s="1">
        <f t="shared" si="227"/>
        <v>0.66365858608832828</v>
      </c>
      <c r="AK436" s="1">
        <f t="shared" si="228"/>
        <v>-0.21859729280468587</v>
      </c>
      <c r="AL436" s="1">
        <f t="shared" si="229"/>
        <v>2.5422298516131434</v>
      </c>
      <c r="AM436" s="1">
        <f t="shared" si="230"/>
        <v>3.2363800330707191</v>
      </c>
      <c r="AN436" s="1">
        <f t="shared" si="239"/>
        <v>9.0198175853790801</v>
      </c>
      <c r="AO436" s="1">
        <f t="shared" si="239"/>
        <v>9.0200277274418799</v>
      </c>
      <c r="AP436" s="1">
        <f t="shared" si="239"/>
        <v>9.0206176184136915</v>
      </c>
      <c r="AQ436" s="1">
        <f t="shared" si="239"/>
        <v>9.0222727106495508</v>
      </c>
      <c r="AR436" s="1">
        <f t="shared" si="239"/>
        <v>9.0269103015478009</v>
      </c>
      <c r="AS436" s="1">
        <f t="shared" si="239"/>
        <v>9.0398573209975908</v>
      </c>
      <c r="AT436" s="1">
        <f t="shared" si="239"/>
        <v>9.0756545279022802</v>
      </c>
      <c r="AU436" s="1">
        <f t="shared" si="231"/>
        <v>9.1724124072387312</v>
      </c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s="4" customFormat="1" x14ac:dyDescent="0.2">
      <c r="A437" s="17" t="s">
        <v>220</v>
      </c>
      <c r="B437" s="17"/>
      <c r="C437" s="8">
        <v>44191.807399999998</v>
      </c>
      <c r="D437" s="8"/>
      <c r="E437" s="4">
        <f t="shared" si="215"/>
        <v>-3550.9729381427019</v>
      </c>
      <c r="F437" s="4">
        <f t="shared" si="216"/>
        <v>-3551</v>
      </c>
      <c r="G437" s="4">
        <f t="shared" si="232"/>
        <v>7.4928699999873061E-2</v>
      </c>
      <c r="J437" s="4">
        <f>G437</f>
        <v>7.4928699999873061E-2</v>
      </c>
      <c r="Q437" s="66">
        <f t="shared" si="217"/>
        <v>29173.307399999998</v>
      </c>
      <c r="S437" s="2">
        <f>S$17</f>
        <v>1</v>
      </c>
      <c r="Z437" s="1">
        <f t="shared" si="218"/>
        <v>-3551</v>
      </c>
      <c r="AA437" s="1">
        <f t="shared" si="219"/>
        <v>8.0406280900604393E-2</v>
      </c>
      <c r="AB437" s="1">
        <f t="shared" si="220"/>
        <v>3.8758145440177173E-2</v>
      </c>
      <c r="AC437" s="1">
        <f t="shared" si="221"/>
        <v>7.4928699999873061E-2</v>
      </c>
      <c r="AD437" s="1">
        <f t="shared" si="222"/>
        <v>-5.4775809007313325E-3</v>
      </c>
      <c r="AE437" s="1">
        <f t="shared" si="223"/>
        <v>3.0003892524056676E-5</v>
      </c>
      <c r="AF437" s="1">
        <f t="shared" si="224"/>
        <v>7.4928699999873061E-2</v>
      </c>
      <c r="AG437" s="2"/>
      <c r="AH437" s="1">
        <f t="shared" si="225"/>
        <v>3.6170554559695887E-2</v>
      </c>
      <c r="AI437" s="1">
        <f t="shared" si="226"/>
        <v>1.321350848128338</v>
      </c>
      <c r="AJ437" s="1">
        <f t="shared" si="227"/>
        <v>0.66842659690094286</v>
      </c>
      <c r="AK437" s="1">
        <f t="shared" si="228"/>
        <v>-0.21654758823978706</v>
      </c>
      <c r="AL437" s="1">
        <f t="shared" si="229"/>
        <v>2.5486220632967904</v>
      </c>
      <c r="AM437" s="1">
        <f t="shared" si="230"/>
        <v>3.2734360761545322</v>
      </c>
      <c r="AN437" s="1">
        <f t="shared" si="239"/>
        <v>9.0242795906622995</v>
      </c>
      <c r="AO437" s="1">
        <f t="shared" si="239"/>
        <v>9.0244894976047654</v>
      </c>
      <c r="AP437" s="1">
        <f t="shared" si="239"/>
        <v>9.0250776114196825</v>
      </c>
      <c r="AQ437" s="1">
        <f t="shared" si="239"/>
        <v>9.0267246020329246</v>
      </c>
      <c r="AR437" s="1">
        <f t="shared" si="239"/>
        <v>9.0313308932632381</v>
      </c>
      <c r="AS437" s="1">
        <f t="shared" si="239"/>
        <v>9.044167526884852</v>
      </c>
      <c r="AT437" s="1">
        <f t="shared" si="239"/>
        <v>9.0796035344699604</v>
      </c>
      <c r="AU437" s="1">
        <f t="shared" si="231"/>
        <v>9.1752836439033878</v>
      </c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s="4" customFormat="1" x14ac:dyDescent="0.2">
      <c r="A438" s="17" t="s">
        <v>207</v>
      </c>
      <c r="B438" s="17"/>
      <c r="C438" s="8">
        <v>44191.807999999997</v>
      </c>
      <c r="D438" s="8"/>
      <c r="E438" s="4">
        <f t="shared" si="215"/>
        <v>-3550.9727214418335</v>
      </c>
      <c r="F438" s="4">
        <f t="shared" si="216"/>
        <v>-3551</v>
      </c>
      <c r="G438" s="4">
        <f t="shared" ref="G438:G442" si="240">+C438-(C$7+F438*C$8)</f>
        <v>7.5528699999267701E-2</v>
      </c>
      <c r="I438" s="4">
        <f>G438</f>
        <v>7.5528699999267701E-2</v>
      </c>
      <c r="Q438" s="66">
        <f t="shared" si="217"/>
        <v>29173.307999999997</v>
      </c>
      <c r="S438" s="2">
        <f>S$16</f>
        <v>0.2</v>
      </c>
      <c r="Z438" s="1">
        <f t="shared" si="218"/>
        <v>-3551</v>
      </c>
      <c r="AA438" s="1">
        <f t="shared" si="219"/>
        <v>8.0406280900604393E-2</v>
      </c>
      <c r="AB438" s="1">
        <f t="shared" si="220"/>
        <v>3.9358145439571814E-2</v>
      </c>
      <c r="AC438" s="1">
        <f t="shared" si="221"/>
        <v>7.5528699999267701E-2</v>
      </c>
      <c r="AD438" s="1">
        <f t="shared" si="222"/>
        <v>-4.8775809013366922E-3</v>
      </c>
      <c r="AE438" s="1">
        <f t="shared" si="223"/>
        <v>4.7581590898168927E-6</v>
      </c>
      <c r="AF438" s="1">
        <f t="shared" si="224"/>
        <v>7.5528699999267701E-2</v>
      </c>
      <c r="AG438" s="2"/>
      <c r="AH438" s="1">
        <f t="shared" si="225"/>
        <v>3.6170554559695887E-2</v>
      </c>
      <c r="AI438" s="1">
        <f t="shared" si="226"/>
        <v>1.321350848128338</v>
      </c>
      <c r="AJ438" s="1">
        <f t="shared" si="227"/>
        <v>0.66842659690094286</v>
      </c>
      <c r="AK438" s="1">
        <f t="shared" si="228"/>
        <v>-0.21654758823978706</v>
      </c>
      <c r="AL438" s="1">
        <f t="shared" si="229"/>
        <v>2.5486220632967904</v>
      </c>
      <c r="AM438" s="1">
        <f t="shared" si="230"/>
        <v>3.2734360761545322</v>
      </c>
      <c r="AN438" s="1">
        <f t="shared" si="239"/>
        <v>9.0242795906622995</v>
      </c>
      <c r="AO438" s="1">
        <f t="shared" si="239"/>
        <v>9.0244894976047654</v>
      </c>
      <c r="AP438" s="1">
        <f t="shared" si="239"/>
        <v>9.0250776114196825</v>
      </c>
      <c r="AQ438" s="1">
        <f t="shared" si="239"/>
        <v>9.0267246020329246</v>
      </c>
      <c r="AR438" s="1">
        <f t="shared" si="239"/>
        <v>9.0313308932632381</v>
      </c>
      <c r="AS438" s="1">
        <f t="shared" si="239"/>
        <v>9.044167526884852</v>
      </c>
      <c r="AT438" s="1">
        <f t="shared" si="239"/>
        <v>9.0796035344699604</v>
      </c>
      <c r="AU438" s="1">
        <f t="shared" si="231"/>
        <v>9.1752836439033878</v>
      </c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s="4" customFormat="1" x14ac:dyDescent="0.2">
      <c r="A439" s="17" t="s">
        <v>218</v>
      </c>
      <c r="B439" s="17"/>
      <c r="C439" s="8">
        <v>44208.425000000003</v>
      </c>
      <c r="D439" s="8"/>
      <c r="E439" s="4">
        <f t="shared" si="215"/>
        <v>-3544.9711908835957</v>
      </c>
      <c r="F439" s="4">
        <f t="shared" si="216"/>
        <v>-3545</v>
      </c>
      <c r="G439" s="4">
        <f t="shared" si="240"/>
        <v>7.9766499999095686E-2</v>
      </c>
      <c r="I439" s="4">
        <f>G439</f>
        <v>7.9766499999095686E-2</v>
      </c>
      <c r="Q439" s="66">
        <f t="shared" si="217"/>
        <v>29189.925000000003</v>
      </c>
      <c r="S439" s="2">
        <f>S$16</f>
        <v>0.2</v>
      </c>
      <c r="Z439" s="1">
        <f t="shared" si="218"/>
        <v>-3545</v>
      </c>
      <c r="AA439" s="1">
        <f t="shared" si="219"/>
        <v>8.0504245792091908E-2</v>
      </c>
      <c r="AB439" s="1">
        <f t="shared" si="220"/>
        <v>4.3420865757487832E-2</v>
      </c>
      <c r="AC439" s="1">
        <f t="shared" si="221"/>
        <v>7.9766499999095686E-2</v>
      </c>
      <c r="AD439" s="1">
        <f t="shared" si="222"/>
        <v>-7.3774579299622223E-4</v>
      </c>
      <c r="AE439" s="1">
        <f t="shared" si="223"/>
        <v>1.0885377101672498E-7</v>
      </c>
      <c r="AF439" s="1">
        <f t="shared" si="224"/>
        <v>7.9766499999095686E-2</v>
      </c>
      <c r="AG439" s="2"/>
      <c r="AH439" s="1">
        <f t="shared" si="225"/>
        <v>3.6345634241607853E-2</v>
      </c>
      <c r="AI439" s="1">
        <f t="shared" si="226"/>
        <v>1.3234177188054876</v>
      </c>
      <c r="AJ439" s="1">
        <f t="shared" si="227"/>
        <v>0.67554581310221939</v>
      </c>
      <c r="AK439" s="1">
        <f t="shared" si="228"/>
        <v>-0.21344836548431323</v>
      </c>
      <c r="AL439" s="1">
        <f t="shared" si="229"/>
        <v>2.5582354317083666</v>
      </c>
      <c r="AM439" s="1">
        <f t="shared" si="230"/>
        <v>3.3306488743188449</v>
      </c>
      <c r="AN439" s="1">
        <f t="shared" si="239"/>
        <v>9.0309813057741142</v>
      </c>
      <c r="AO439" s="1">
        <f t="shared" si="239"/>
        <v>9.0311907611126738</v>
      </c>
      <c r="AP439" s="1">
        <f t="shared" si="239"/>
        <v>9.031775965134873</v>
      </c>
      <c r="AQ439" s="1">
        <f t="shared" si="239"/>
        <v>9.0334102341949425</v>
      </c>
      <c r="AR439" s="1">
        <f t="shared" si="239"/>
        <v>9.0379683610870138</v>
      </c>
      <c r="AS439" s="1">
        <f t="shared" si="239"/>
        <v>9.0506372019496713</v>
      </c>
      <c r="AT439" s="1">
        <f t="shared" si="239"/>
        <v>9.0855285205173715</v>
      </c>
      <c r="AU439" s="1">
        <f t="shared" si="231"/>
        <v>9.1795904989003745</v>
      </c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s="4" customFormat="1" x14ac:dyDescent="0.2">
      <c r="A440" s="17" t="s">
        <v>207</v>
      </c>
      <c r="B440" s="17"/>
      <c r="C440" s="8">
        <v>44216.726999999999</v>
      </c>
      <c r="D440" s="8"/>
      <c r="E440" s="4">
        <f t="shared" si="215"/>
        <v>-3541.9727731972234</v>
      </c>
      <c r="F440" s="4">
        <f t="shared" si="216"/>
        <v>-3542</v>
      </c>
      <c r="G440" s="4">
        <f t="shared" si="240"/>
        <v>7.5385399999504443E-2</v>
      </c>
      <c r="I440" s="4">
        <f>G440</f>
        <v>7.5385399999504443E-2</v>
      </c>
      <c r="Q440" s="66">
        <f t="shared" si="217"/>
        <v>29198.226999999999</v>
      </c>
      <c r="S440" s="2">
        <f>S$16</f>
        <v>0.2</v>
      </c>
      <c r="Z440" s="1">
        <f t="shared" si="218"/>
        <v>-3542</v>
      </c>
      <c r="AA440" s="1">
        <f t="shared" si="219"/>
        <v>8.0552630848309312E-2</v>
      </c>
      <c r="AB440" s="1">
        <f t="shared" si="220"/>
        <v>3.8952737004645556E-2</v>
      </c>
      <c r="AC440" s="1">
        <f t="shared" si="221"/>
        <v>7.5385399999504443E-2</v>
      </c>
      <c r="AD440" s="1">
        <f t="shared" si="222"/>
        <v>-5.1672308488048685E-3</v>
      </c>
      <c r="AE440" s="1">
        <f t="shared" si="223"/>
        <v>5.3400549289681365E-6</v>
      </c>
      <c r="AF440" s="1">
        <f t="shared" si="224"/>
        <v>7.5385399999504443E-2</v>
      </c>
      <c r="AG440" s="2"/>
      <c r="AH440" s="1">
        <f t="shared" si="225"/>
        <v>3.6432662994858887E-2</v>
      </c>
      <c r="AI440" s="1">
        <f t="shared" si="226"/>
        <v>1.3244423292854048</v>
      </c>
      <c r="AJ440" s="1">
        <f t="shared" si="227"/>
        <v>0.67909026670965966</v>
      </c>
      <c r="AK440" s="1">
        <f t="shared" si="228"/>
        <v>-0.21188770736673557</v>
      </c>
      <c r="AL440" s="1">
        <f t="shared" si="229"/>
        <v>2.5630533089747609</v>
      </c>
      <c r="AM440" s="1">
        <f t="shared" si="230"/>
        <v>3.3600163858170635</v>
      </c>
      <c r="AN440" s="1">
        <f t="shared" si="239"/>
        <v>9.0343360491140032</v>
      </c>
      <c r="AO440" s="1">
        <f t="shared" si="239"/>
        <v>9.0345452337618628</v>
      </c>
      <c r="AP440" s="1">
        <f t="shared" si="239"/>
        <v>9.0351288726518622</v>
      </c>
      <c r="AQ440" s="1">
        <f t="shared" si="239"/>
        <v>9.0367565249803459</v>
      </c>
      <c r="AR440" s="1">
        <f t="shared" si="239"/>
        <v>9.0412900255333497</v>
      </c>
      <c r="AS440" s="1">
        <f t="shared" si="239"/>
        <v>9.0538739818626652</v>
      </c>
      <c r="AT440" s="1">
        <f t="shared" si="239"/>
        <v>9.0884916697006197</v>
      </c>
      <c r="AU440" s="1">
        <f t="shared" si="231"/>
        <v>9.1817439263988696</v>
      </c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s="4" customFormat="1" x14ac:dyDescent="0.2">
      <c r="A441" s="17" t="s">
        <v>221</v>
      </c>
      <c r="B441" s="17"/>
      <c r="C441" s="8">
        <v>44258.258999999998</v>
      </c>
      <c r="D441" s="8"/>
      <c r="E441" s="4">
        <f t="shared" si="215"/>
        <v>-3526.9727390668372</v>
      </c>
      <c r="F441" s="4">
        <f t="shared" si="216"/>
        <v>-3527</v>
      </c>
      <c r="G441" s="4">
        <f t="shared" si="240"/>
        <v>7.5479899998754263E-2</v>
      </c>
      <c r="I441" s="4">
        <f>G441</f>
        <v>7.5479899998754263E-2</v>
      </c>
      <c r="Q441" s="66">
        <f t="shared" si="217"/>
        <v>29239.758999999998</v>
      </c>
      <c r="S441" s="2">
        <f>S$16</f>
        <v>0.2</v>
      </c>
      <c r="Z441" s="1">
        <f t="shared" si="218"/>
        <v>-3527</v>
      </c>
      <c r="AA441" s="1">
        <f t="shared" si="219"/>
        <v>8.0788489565237223E-2</v>
      </c>
      <c r="AB441" s="1">
        <f t="shared" si="220"/>
        <v>3.8617296783585338E-2</v>
      </c>
      <c r="AC441" s="1">
        <f t="shared" si="221"/>
        <v>7.5479899998754263E-2</v>
      </c>
      <c r="AD441" s="1">
        <f t="shared" si="222"/>
        <v>-5.3085895664829602E-3</v>
      </c>
      <c r="AE441" s="1">
        <f t="shared" si="223"/>
        <v>5.636224637074349E-6</v>
      </c>
      <c r="AF441" s="1">
        <f t="shared" si="224"/>
        <v>7.5479899998754263E-2</v>
      </c>
      <c r="AG441" s="2"/>
      <c r="AH441" s="1">
        <f t="shared" si="225"/>
        <v>3.6862603215168925E-2</v>
      </c>
      <c r="AI441" s="1">
        <f t="shared" si="226"/>
        <v>1.3294744697046788</v>
      </c>
      <c r="AJ441" s="1">
        <f t="shared" si="227"/>
        <v>0.69665366544393603</v>
      </c>
      <c r="AK441" s="1">
        <f t="shared" si="228"/>
        <v>-0.20397499694347626</v>
      </c>
      <c r="AL441" s="1">
        <f t="shared" si="229"/>
        <v>2.5872530979136643</v>
      </c>
      <c r="AM441" s="1">
        <f t="shared" si="230"/>
        <v>3.5150303707243058</v>
      </c>
      <c r="AN441" s="1">
        <f t="shared" ref="AN441:AT450" si="241">$AU441+$AB$7*SIN(AO441)</f>
        <v>9.0511480092076013</v>
      </c>
      <c r="AO441" s="1">
        <f t="shared" si="241"/>
        <v>9.0513553852418021</v>
      </c>
      <c r="AP441" s="1">
        <f t="shared" si="241"/>
        <v>9.0519300898963415</v>
      </c>
      <c r="AQ441" s="1">
        <f t="shared" si="241"/>
        <v>9.0535221043644221</v>
      </c>
      <c r="AR441" s="1">
        <f t="shared" si="241"/>
        <v>9.0579270818761763</v>
      </c>
      <c r="AS441" s="1">
        <f t="shared" si="241"/>
        <v>9.0700768889363896</v>
      </c>
      <c r="AT441" s="1">
        <f t="shared" si="241"/>
        <v>9.103313826957308</v>
      </c>
      <c r="AU441" s="1">
        <f t="shared" si="231"/>
        <v>9.1925110638913381</v>
      </c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s="4" customFormat="1" x14ac:dyDescent="0.2">
      <c r="A442" s="17" t="s">
        <v>219</v>
      </c>
      <c r="B442" s="17"/>
      <c r="C442" s="8">
        <v>44258.26</v>
      </c>
      <c r="D442" s="8"/>
      <c r="E442" s="4">
        <f t="shared" si="215"/>
        <v>-3526.9723778987213</v>
      </c>
      <c r="F442" s="4">
        <f t="shared" si="216"/>
        <v>-3527</v>
      </c>
      <c r="G442" s="4">
        <f t="shared" si="240"/>
        <v>7.6479900002595969E-2</v>
      </c>
      <c r="I442" s="4">
        <f>G442</f>
        <v>7.6479900002595969E-2</v>
      </c>
      <c r="Q442" s="66">
        <f t="shared" si="217"/>
        <v>29239.760000000002</v>
      </c>
      <c r="S442" s="2">
        <f>S$16</f>
        <v>0.2</v>
      </c>
      <c r="Z442" s="1">
        <f t="shared" si="218"/>
        <v>-3527</v>
      </c>
      <c r="AA442" s="1">
        <f t="shared" si="219"/>
        <v>8.0788489565237223E-2</v>
      </c>
      <c r="AB442" s="1">
        <f t="shared" si="220"/>
        <v>3.9617296787427043E-2</v>
      </c>
      <c r="AC442" s="1">
        <f t="shared" si="221"/>
        <v>7.6479900002595969E-2</v>
      </c>
      <c r="AD442" s="1">
        <f t="shared" si="222"/>
        <v>-4.3085895626412546E-3</v>
      </c>
      <c r="AE442" s="1">
        <f t="shared" si="223"/>
        <v>3.7127888038602318E-6</v>
      </c>
      <c r="AF442" s="1">
        <f t="shared" si="224"/>
        <v>7.6479900002595969E-2</v>
      </c>
      <c r="AG442" s="2"/>
      <c r="AH442" s="1">
        <f t="shared" si="225"/>
        <v>3.6862603215168925E-2</v>
      </c>
      <c r="AI442" s="1">
        <f t="shared" si="226"/>
        <v>1.3294744697046788</v>
      </c>
      <c r="AJ442" s="1">
        <f t="shared" si="227"/>
        <v>0.69665366544393603</v>
      </c>
      <c r="AK442" s="1">
        <f t="shared" si="228"/>
        <v>-0.20397499694347626</v>
      </c>
      <c r="AL442" s="1">
        <f t="shared" si="229"/>
        <v>2.5872530979136643</v>
      </c>
      <c r="AM442" s="1">
        <f t="shared" si="230"/>
        <v>3.5150303707243058</v>
      </c>
      <c r="AN442" s="1">
        <f t="shared" si="241"/>
        <v>9.0511480092076013</v>
      </c>
      <c r="AO442" s="1">
        <f t="shared" si="241"/>
        <v>9.0513553852418021</v>
      </c>
      <c r="AP442" s="1">
        <f t="shared" si="241"/>
        <v>9.0519300898963415</v>
      </c>
      <c r="AQ442" s="1">
        <f t="shared" si="241"/>
        <v>9.0535221043644221</v>
      </c>
      <c r="AR442" s="1">
        <f t="shared" si="241"/>
        <v>9.0579270818761763</v>
      </c>
      <c r="AS442" s="1">
        <f t="shared" si="241"/>
        <v>9.0700768889363896</v>
      </c>
      <c r="AT442" s="1">
        <f t="shared" si="241"/>
        <v>9.103313826957308</v>
      </c>
      <c r="AU442" s="1">
        <f t="shared" si="231"/>
        <v>9.1925110638913381</v>
      </c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s="4" customFormat="1" x14ac:dyDescent="0.2">
      <c r="A443" s="17" t="s">
        <v>221</v>
      </c>
      <c r="B443" s="17"/>
      <c r="C443" s="8">
        <v>44295.35</v>
      </c>
      <c r="D443" s="8"/>
      <c r="E443" s="4">
        <f t="shared" si="215"/>
        <v>-3513.5766525328349</v>
      </c>
      <c r="F443" s="4">
        <f t="shared" si="216"/>
        <v>-3513.5</v>
      </c>
      <c r="Q443" s="66">
        <f t="shared" si="217"/>
        <v>29276.85</v>
      </c>
      <c r="R443" s="18"/>
      <c r="S443" s="19"/>
      <c r="U443" s="4">
        <f>+C443-(C$7+F443*C$8)</f>
        <v>-0.21223504999943543</v>
      </c>
      <c r="Z443" s="1">
        <f t="shared" si="218"/>
        <v>-3513.5</v>
      </c>
      <c r="AA443" s="1">
        <f t="shared" si="219"/>
        <v>8.0991944953772863E-2</v>
      </c>
      <c r="AB443" s="1">
        <f t="shared" si="220"/>
        <v>-9999</v>
      </c>
      <c r="AC443" s="1">
        <f t="shared" si="221"/>
        <v>0</v>
      </c>
      <c r="AD443" s="1">
        <f t="shared" si="222"/>
        <v>-9999</v>
      </c>
      <c r="AE443" s="1">
        <f t="shared" si="223"/>
        <v>0</v>
      </c>
      <c r="AF443" s="1">
        <f t="shared" si="224"/>
        <v>-9999</v>
      </c>
      <c r="AG443" s="2"/>
      <c r="AH443" s="1">
        <f t="shared" si="225"/>
        <v>3.7241961757703411E-2</v>
      </c>
      <c r="AI443" s="1">
        <f t="shared" si="226"/>
        <v>1.3338688741676765</v>
      </c>
      <c r="AJ443" s="1">
        <f t="shared" si="227"/>
        <v>0.71222054709153371</v>
      </c>
      <c r="AK443" s="1">
        <f t="shared" si="228"/>
        <v>-0.1966997723112017</v>
      </c>
      <c r="AL443" s="1">
        <f t="shared" si="229"/>
        <v>2.6091872381061085</v>
      </c>
      <c r="AM443" s="1">
        <f t="shared" si="230"/>
        <v>3.6673795048751745</v>
      </c>
      <c r="AN443" s="1">
        <f t="shared" si="241"/>
        <v>9.0663320825573521</v>
      </c>
      <c r="AO443" s="1">
        <f t="shared" si="241"/>
        <v>9.0665371721136374</v>
      </c>
      <c r="AP443" s="1">
        <f t="shared" si="241"/>
        <v>9.0671022480806069</v>
      </c>
      <c r="AQ443" s="1">
        <f t="shared" si="241"/>
        <v>9.0686585653121359</v>
      </c>
      <c r="AR443" s="1">
        <f t="shared" si="241"/>
        <v>9.072940293778494</v>
      </c>
      <c r="AS443" s="1">
        <f t="shared" si="241"/>
        <v>9.0846858067503007</v>
      </c>
      <c r="AT443" s="1">
        <f t="shared" si="241"/>
        <v>9.1166626231645669</v>
      </c>
      <c r="AU443" s="1">
        <f t="shared" si="231"/>
        <v>9.2022014876345573</v>
      </c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s="4" customFormat="1" x14ac:dyDescent="0.2">
      <c r="A444" s="17" t="s">
        <v>222</v>
      </c>
      <c r="B444" s="17"/>
      <c r="C444" s="8">
        <v>44316.400999999998</v>
      </c>
      <c r="D444" s="8"/>
      <c r="E444" s="4">
        <f t="shared" si="215"/>
        <v>-3505.9737025550162</v>
      </c>
      <c r="F444" s="4">
        <f t="shared" si="216"/>
        <v>-3506</v>
      </c>
      <c r="G444" s="4">
        <f t="shared" ref="G444:G507" si="242">+C444-(C$7+F444*C$8)</f>
        <v>7.2812200000043958E-2</v>
      </c>
      <c r="I444" s="4">
        <f t="shared" ref="I444:I465" si="243">G444</f>
        <v>7.2812200000043958E-2</v>
      </c>
      <c r="Q444" s="66">
        <f t="shared" si="217"/>
        <v>29297.900999999998</v>
      </c>
      <c r="S444" s="2">
        <f t="shared" ref="S444:S465" si="244">S$16</f>
        <v>0.2</v>
      </c>
      <c r="Z444" s="1">
        <f t="shared" si="218"/>
        <v>-3506</v>
      </c>
      <c r="AA444" s="1">
        <f t="shared" si="219"/>
        <v>8.110128590943913E-2</v>
      </c>
      <c r="AB444" s="1">
        <f t="shared" si="220"/>
        <v>3.5362669884938976E-2</v>
      </c>
      <c r="AC444" s="1">
        <f t="shared" si="221"/>
        <v>7.2812200000043958E-2</v>
      </c>
      <c r="AD444" s="1">
        <f t="shared" si="222"/>
        <v>-8.2890859093951719E-3</v>
      </c>
      <c r="AE444" s="1">
        <f t="shared" si="223"/>
        <v>1.3741789042666718E-5</v>
      </c>
      <c r="AF444" s="1">
        <f t="shared" si="224"/>
        <v>7.2812200000043958E-2</v>
      </c>
      <c r="AG444" s="2"/>
      <c r="AH444" s="1">
        <f t="shared" si="225"/>
        <v>3.7449530115104983E-2</v>
      </c>
      <c r="AI444" s="1">
        <f t="shared" si="226"/>
        <v>1.3362528240847933</v>
      </c>
      <c r="AJ444" s="1">
        <f t="shared" si="227"/>
        <v>0.72076401014823843</v>
      </c>
      <c r="AK444" s="1">
        <f t="shared" si="228"/>
        <v>-0.19259611590131173</v>
      </c>
      <c r="AL444" s="1">
        <f t="shared" si="229"/>
        <v>2.6214345810160431</v>
      </c>
      <c r="AM444" s="1">
        <f t="shared" si="230"/>
        <v>3.7578985438921921</v>
      </c>
      <c r="AN444" s="1">
        <f t="shared" si="241"/>
        <v>9.0747889272006823</v>
      </c>
      <c r="AO444" s="1">
        <f t="shared" si="241"/>
        <v>9.0749924729166995</v>
      </c>
      <c r="AP444" s="1">
        <f t="shared" si="241"/>
        <v>9.0755515475144772</v>
      </c>
      <c r="AQ444" s="1">
        <f t="shared" si="241"/>
        <v>9.0770865607593372</v>
      </c>
      <c r="AR444" s="1">
        <f t="shared" si="241"/>
        <v>9.0812967690518303</v>
      </c>
      <c r="AS444" s="1">
        <f t="shared" si="241"/>
        <v>9.0928122692926134</v>
      </c>
      <c r="AT444" s="1">
        <f t="shared" si="241"/>
        <v>9.124082113872392</v>
      </c>
      <c r="AU444" s="1">
        <f t="shared" si="231"/>
        <v>9.2075850563807933</v>
      </c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s="4" customFormat="1" x14ac:dyDescent="0.2">
      <c r="A445" s="17" t="s">
        <v>223</v>
      </c>
      <c r="B445" s="17"/>
      <c r="C445" s="8">
        <v>44543.451999999997</v>
      </c>
      <c r="D445" s="8"/>
      <c r="E445" s="4">
        <f t="shared" si="215"/>
        <v>-3423.9701209952923</v>
      </c>
      <c r="F445" s="4">
        <f t="shared" si="216"/>
        <v>-3424</v>
      </c>
      <c r="G445" s="4">
        <f t="shared" si="242"/>
        <v>8.2728799992764834E-2</v>
      </c>
      <c r="I445" s="4">
        <f t="shared" si="243"/>
        <v>8.2728799992764834E-2</v>
      </c>
      <c r="Q445" s="66">
        <f t="shared" si="217"/>
        <v>29524.951999999997</v>
      </c>
      <c r="S445" s="2">
        <f t="shared" si="244"/>
        <v>0.2</v>
      </c>
      <c r="Z445" s="1">
        <f t="shared" si="218"/>
        <v>-3424</v>
      </c>
      <c r="AA445" s="1">
        <f t="shared" si="219"/>
        <v>8.2114351938468721E-2</v>
      </c>
      <c r="AB445" s="1">
        <f t="shared" si="220"/>
        <v>4.3168792809389386E-2</v>
      </c>
      <c r="AC445" s="1">
        <f t="shared" si="221"/>
        <v>8.2728799992764834E-2</v>
      </c>
      <c r="AD445" s="1">
        <f t="shared" si="222"/>
        <v>6.1444805429611282E-4</v>
      </c>
      <c r="AE445" s="1">
        <f t="shared" si="223"/>
        <v>7.5509282285655769E-8</v>
      </c>
      <c r="AF445" s="1">
        <f t="shared" si="224"/>
        <v>8.2728799992764834E-2</v>
      </c>
      <c r="AG445" s="2"/>
      <c r="AH445" s="1">
        <f t="shared" si="225"/>
        <v>3.9560007183375448E-2</v>
      </c>
      <c r="AI445" s="1">
        <f t="shared" si="226"/>
        <v>1.3593412927743866</v>
      </c>
      <c r="AJ445" s="1">
        <f t="shared" si="227"/>
        <v>0.80841927349800735</v>
      </c>
      <c r="AK445" s="1">
        <f t="shared" si="228"/>
        <v>-0.14502779344836955</v>
      </c>
      <c r="AL445" s="1">
        <f t="shared" si="229"/>
        <v>2.7579923151466494</v>
      </c>
      <c r="AM445" s="1">
        <f t="shared" si="230"/>
        <v>5.1496690009305306</v>
      </c>
      <c r="AN445" s="1">
        <f t="shared" si="241"/>
        <v>9.1681566511861003</v>
      </c>
      <c r="AO445" s="1">
        <f t="shared" si="241"/>
        <v>9.1683304038876905</v>
      </c>
      <c r="AP445" s="1">
        <f t="shared" si="241"/>
        <v>9.1687939247378836</v>
      </c>
      <c r="AQ445" s="1">
        <f t="shared" si="241"/>
        <v>9.1700301866207763</v>
      </c>
      <c r="AR445" s="1">
        <f t="shared" si="241"/>
        <v>9.1733254956590109</v>
      </c>
      <c r="AS445" s="1">
        <f t="shared" si="241"/>
        <v>9.1820957821636018</v>
      </c>
      <c r="AT445" s="1">
        <f t="shared" si="241"/>
        <v>9.2053469659985208</v>
      </c>
      <c r="AU445" s="1">
        <f t="shared" si="231"/>
        <v>9.2664454080062839</v>
      </c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s="4" customFormat="1" x14ac:dyDescent="0.2">
      <c r="A446" s="17" t="s">
        <v>207</v>
      </c>
      <c r="B446" s="17"/>
      <c r="C446" s="8">
        <v>44576.675999999999</v>
      </c>
      <c r="D446" s="8"/>
      <c r="E446" s="4">
        <f t="shared" si="215"/>
        <v>-3411.9706715599655</v>
      </c>
      <c r="F446" s="4">
        <f t="shared" si="216"/>
        <v>-3412</v>
      </c>
      <c r="G446" s="4">
        <f t="shared" si="242"/>
        <v>8.1204399997659493E-2</v>
      </c>
      <c r="I446" s="4">
        <f t="shared" si="243"/>
        <v>8.1204399997659493E-2</v>
      </c>
      <c r="Q446" s="66">
        <f t="shared" si="217"/>
        <v>29558.175999999999</v>
      </c>
      <c r="S446" s="2">
        <f t="shared" si="244"/>
        <v>0.2</v>
      </c>
      <c r="Z446" s="1">
        <f t="shared" si="218"/>
        <v>-3412</v>
      </c>
      <c r="AA446" s="1">
        <f t="shared" si="219"/>
        <v>8.2233036489534908E-2</v>
      </c>
      <c r="AB446" s="1">
        <f t="shared" si="220"/>
        <v>4.1361506027451742E-2</v>
      </c>
      <c r="AC446" s="1">
        <f t="shared" si="221"/>
        <v>8.1204399997659493E-2</v>
      </c>
      <c r="AD446" s="1">
        <f t="shared" si="222"/>
        <v>-1.0286364918754148E-3</v>
      </c>
      <c r="AE446" s="1">
        <f t="shared" si="223"/>
        <v>2.1161860648355211E-7</v>
      </c>
      <c r="AF446" s="1">
        <f t="shared" si="224"/>
        <v>8.1204399997659493E-2</v>
      </c>
      <c r="AG446" s="2"/>
      <c r="AH446" s="1">
        <f t="shared" si="225"/>
        <v>3.9842893970207752E-2</v>
      </c>
      <c r="AI446" s="1">
        <f t="shared" si="226"/>
        <v>1.3622186117310058</v>
      </c>
      <c r="AJ446" s="1">
        <f t="shared" si="227"/>
        <v>0.82023174899155327</v>
      </c>
      <c r="AK446" s="1">
        <f t="shared" si="228"/>
        <v>-0.13768406908910491</v>
      </c>
      <c r="AL446" s="1">
        <f t="shared" si="229"/>
        <v>2.7783467466160681</v>
      </c>
      <c r="AM446" s="1">
        <f t="shared" si="230"/>
        <v>5.4452374636447329</v>
      </c>
      <c r="AN446" s="1">
        <f t="shared" si="241"/>
        <v>9.181945755036109</v>
      </c>
      <c r="AO446" s="1">
        <f t="shared" si="241"/>
        <v>9.1821131938083891</v>
      </c>
      <c r="AP446" s="1">
        <f t="shared" si="241"/>
        <v>9.1825583071234025</v>
      </c>
      <c r="AQ446" s="1">
        <f t="shared" si="241"/>
        <v>9.1837413429052024</v>
      </c>
      <c r="AR446" s="1">
        <f t="shared" si="241"/>
        <v>9.1868839849695032</v>
      </c>
      <c r="AS446" s="1">
        <f t="shared" si="241"/>
        <v>9.1952206435845429</v>
      </c>
      <c r="AT446" s="1">
        <f t="shared" si="241"/>
        <v>9.217258996319277</v>
      </c>
      <c r="AU446" s="1">
        <f t="shared" si="231"/>
        <v>9.2750591180002573</v>
      </c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s="4" customFormat="1" x14ac:dyDescent="0.2">
      <c r="A447" s="17" t="s">
        <v>207</v>
      </c>
      <c r="B447" s="17"/>
      <c r="C447" s="8">
        <v>44598.828000000001</v>
      </c>
      <c r="D447" s="8"/>
      <c r="E447" s="4">
        <f t="shared" si="215"/>
        <v>-3403.9700754881087</v>
      </c>
      <c r="F447" s="4">
        <f t="shared" si="216"/>
        <v>-3404</v>
      </c>
      <c r="G447" s="4">
        <f t="shared" si="242"/>
        <v>8.2854799999040551E-2</v>
      </c>
      <c r="I447" s="4">
        <f t="shared" si="243"/>
        <v>8.2854799999040551E-2</v>
      </c>
      <c r="Q447" s="66">
        <f t="shared" si="217"/>
        <v>29580.328000000001</v>
      </c>
      <c r="S447" s="2">
        <f t="shared" si="244"/>
        <v>0.2</v>
      </c>
      <c r="Z447" s="1">
        <f t="shared" si="218"/>
        <v>-3404</v>
      </c>
      <c r="AA447" s="1">
        <f t="shared" si="219"/>
        <v>8.2307754931111615E-2</v>
      </c>
      <c r="AB447" s="1">
        <f t="shared" si="220"/>
        <v>4.2827208011877803E-2</v>
      </c>
      <c r="AC447" s="1">
        <f t="shared" si="221"/>
        <v>8.2854799999040551E-2</v>
      </c>
      <c r="AD447" s="1">
        <f t="shared" si="222"/>
        <v>5.4704506792893626E-4</v>
      </c>
      <c r="AE447" s="1">
        <f t="shared" si="223"/>
        <v>5.9851661269074905E-8</v>
      </c>
      <c r="AF447" s="1">
        <f t="shared" si="224"/>
        <v>8.2854799999040551E-2</v>
      </c>
      <c r="AG447" s="2"/>
      <c r="AH447" s="1">
        <f t="shared" si="225"/>
        <v>4.0027591987162749E-2</v>
      </c>
      <c r="AI447" s="1">
        <f t="shared" si="226"/>
        <v>1.3640597251635835</v>
      </c>
      <c r="AJ447" s="1">
        <f t="shared" si="227"/>
        <v>0.82794442979458738</v>
      </c>
      <c r="AK447" s="1">
        <f t="shared" si="228"/>
        <v>-0.13273937652063358</v>
      </c>
      <c r="AL447" s="1">
        <f t="shared" si="229"/>
        <v>2.7919630584896948</v>
      </c>
      <c r="AM447" s="1">
        <f t="shared" si="230"/>
        <v>5.6619488827175175</v>
      </c>
      <c r="AN447" s="1">
        <f t="shared" si="241"/>
        <v>9.1911542012063308</v>
      </c>
      <c r="AO447" s="1">
        <f t="shared" si="241"/>
        <v>9.1913171657887318</v>
      </c>
      <c r="AP447" s="1">
        <f t="shared" si="241"/>
        <v>9.1917494201603738</v>
      </c>
      <c r="AQ447" s="1">
        <f t="shared" si="241"/>
        <v>9.1928957359893424</v>
      </c>
      <c r="AR447" s="1">
        <f t="shared" si="241"/>
        <v>9.1959342077683193</v>
      </c>
      <c r="AS447" s="1">
        <f t="shared" si="241"/>
        <v>9.2039777951278356</v>
      </c>
      <c r="AT447" s="1">
        <f t="shared" si="241"/>
        <v>9.2252027474922365</v>
      </c>
      <c r="AU447" s="1">
        <f t="shared" si="231"/>
        <v>9.2808015913295741</v>
      </c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s="4" customFormat="1" x14ac:dyDescent="0.2">
      <c r="A448" s="17" t="s">
        <v>224</v>
      </c>
      <c r="B448" s="17"/>
      <c r="C448" s="8">
        <v>44604.362000000001</v>
      </c>
      <c r="D448" s="8"/>
      <c r="E448" s="4">
        <f t="shared" si="215"/>
        <v>-3401.9713711426025</v>
      </c>
      <c r="F448" s="4">
        <f t="shared" si="216"/>
        <v>-3402</v>
      </c>
      <c r="G448" s="4">
        <f t="shared" si="242"/>
        <v>7.9267400004027877E-2</v>
      </c>
      <c r="I448" s="4">
        <f t="shared" si="243"/>
        <v>7.9267400004027877E-2</v>
      </c>
      <c r="Q448" s="66">
        <f t="shared" si="217"/>
        <v>29585.862000000001</v>
      </c>
      <c r="S448" s="2">
        <f t="shared" si="244"/>
        <v>0.2</v>
      </c>
      <c r="Z448" s="1">
        <f t="shared" si="218"/>
        <v>-3402</v>
      </c>
      <c r="AA448" s="1">
        <f t="shared" si="219"/>
        <v>8.2325878548884249E-2</v>
      </c>
      <c r="AB448" s="1">
        <f t="shared" si="220"/>
        <v>3.9194125577972812E-2</v>
      </c>
      <c r="AC448" s="1">
        <f t="shared" si="221"/>
        <v>7.9267400004027877E-2</v>
      </c>
      <c r="AD448" s="1">
        <f t="shared" si="222"/>
        <v>-3.0584785448563717E-3</v>
      </c>
      <c r="AE448" s="1">
        <f t="shared" si="223"/>
        <v>1.87085820186935E-6</v>
      </c>
      <c r="AF448" s="1">
        <f t="shared" si="224"/>
        <v>7.9267400004027877E-2</v>
      </c>
      <c r="AG448" s="2"/>
      <c r="AH448" s="1">
        <f t="shared" si="225"/>
        <v>4.0073274426055065E-2</v>
      </c>
      <c r="AI448" s="1">
        <f t="shared" si="226"/>
        <v>1.3645102152846009</v>
      </c>
      <c r="AJ448" s="1">
        <f t="shared" si="227"/>
        <v>0.8298518323401658</v>
      </c>
      <c r="AK448" s="1">
        <f t="shared" si="228"/>
        <v>-0.13149725669550777</v>
      </c>
      <c r="AL448" s="1">
        <f t="shared" si="229"/>
        <v>2.7953728028470244</v>
      </c>
      <c r="AM448" s="1">
        <f t="shared" si="230"/>
        <v>5.7188573632831465</v>
      </c>
      <c r="AN448" s="1">
        <f t="shared" si="241"/>
        <v>9.1934582167165413</v>
      </c>
      <c r="AO448" s="1">
        <f t="shared" si="241"/>
        <v>9.1936200301723581</v>
      </c>
      <c r="AP448" s="1">
        <f t="shared" si="241"/>
        <v>9.1940489978659308</v>
      </c>
      <c r="AQ448" s="1">
        <f t="shared" si="241"/>
        <v>9.1951859828835936</v>
      </c>
      <c r="AR448" s="1">
        <f t="shared" si="241"/>
        <v>9.1981981212339274</v>
      </c>
      <c r="AS448" s="1">
        <f t="shared" si="241"/>
        <v>9.2061679578474216</v>
      </c>
      <c r="AT448" s="1">
        <f t="shared" si="241"/>
        <v>9.2271889745945934</v>
      </c>
      <c r="AU448" s="1">
        <f t="shared" si="231"/>
        <v>9.2822372096619041</v>
      </c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s="4" customFormat="1" x14ac:dyDescent="0.2">
      <c r="A449" s="17" t="s">
        <v>207</v>
      </c>
      <c r="B449" s="17"/>
      <c r="C449" s="8">
        <v>44612.669000000002</v>
      </c>
      <c r="D449" s="8"/>
      <c r="E449" s="4">
        <f t="shared" si="215"/>
        <v>-3398.9711476156563</v>
      </c>
      <c r="F449" s="4">
        <f t="shared" si="216"/>
        <v>-3399</v>
      </c>
      <c r="G449" s="4">
        <f t="shared" si="242"/>
        <v>7.988630000181729E-2</v>
      </c>
      <c r="I449" s="4">
        <f t="shared" si="243"/>
        <v>7.988630000181729E-2</v>
      </c>
      <c r="Q449" s="66">
        <f t="shared" si="217"/>
        <v>29594.169000000002</v>
      </c>
      <c r="S449" s="2">
        <f t="shared" si="244"/>
        <v>0.2</v>
      </c>
      <c r="Z449" s="1">
        <f t="shared" si="218"/>
        <v>-3399</v>
      </c>
      <c r="AA449" s="1">
        <f t="shared" si="219"/>
        <v>8.2352644610728359E-2</v>
      </c>
      <c r="AB449" s="1">
        <f t="shared" si="220"/>
        <v>3.9744873336782262E-2</v>
      </c>
      <c r="AC449" s="1">
        <f t="shared" si="221"/>
        <v>7.988630000181729E-2</v>
      </c>
      <c r="AD449" s="1">
        <f t="shared" si="222"/>
        <v>-2.4663446089110697E-3</v>
      </c>
      <c r="AE449" s="1">
        <f t="shared" si="223"/>
        <v>1.2165711459809395E-6</v>
      </c>
      <c r="AF449" s="1">
        <f t="shared" si="224"/>
        <v>7.988630000181729E-2</v>
      </c>
      <c r="AG449" s="2"/>
      <c r="AH449" s="1">
        <f t="shared" si="225"/>
        <v>4.0141426665035028E-2</v>
      </c>
      <c r="AI449" s="1">
        <f t="shared" si="226"/>
        <v>1.3651785437144164</v>
      </c>
      <c r="AJ449" s="1">
        <f t="shared" si="227"/>
        <v>0.83269714982049647</v>
      </c>
      <c r="AK449" s="1">
        <f t="shared" si="228"/>
        <v>-0.12962969095037061</v>
      </c>
      <c r="AL449" s="1">
        <f t="shared" si="229"/>
        <v>2.800491592589287</v>
      </c>
      <c r="AM449" s="1">
        <f t="shared" si="230"/>
        <v>5.8064042089140084</v>
      </c>
      <c r="AN449" s="1">
        <f t="shared" si="241"/>
        <v>9.1969156411167798</v>
      </c>
      <c r="AO449" s="1">
        <f t="shared" si="241"/>
        <v>9.1970757037064867</v>
      </c>
      <c r="AP449" s="1">
        <f t="shared" si="241"/>
        <v>9.197499688114565</v>
      </c>
      <c r="AQ449" s="1">
        <f t="shared" si="241"/>
        <v>9.1986225654850671</v>
      </c>
      <c r="AR449" s="1">
        <f t="shared" si="241"/>
        <v>9.2015949892610642</v>
      </c>
      <c r="AS449" s="1">
        <f t="shared" si="241"/>
        <v>9.2094538444264114</v>
      </c>
      <c r="AT449" s="1">
        <f t="shared" si="241"/>
        <v>9.2301685276204193</v>
      </c>
      <c r="AU449" s="1">
        <f t="shared" si="231"/>
        <v>9.2843906371603957</v>
      </c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s="4" customFormat="1" x14ac:dyDescent="0.2">
      <c r="A450" s="17" t="s">
        <v>224</v>
      </c>
      <c r="B450" s="17"/>
      <c r="C450" s="8">
        <v>44626.512999999999</v>
      </c>
      <c r="D450" s="8"/>
      <c r="E450" s="4">
        <f t="shared" si="215"/>
        <v>-3393.9711362388616</v>
      </c>
      <c r="F450" s="4">
        <f t="shared" si="216"/>
        <v>-3394</v>
      </c>
      <c r="G450" s="4">
        <f t="shared" si="242"/>
        <v>7.9917799994291272E-2</v>
      </c>
      <c r="I450" s="4">
        <f t="shared" si="243"/>
        <v>7.9917799994291272E-2</v>
      </c>
      <c r="Q450" s="66">
        <f t="shared" si="217"/>
        <v>29608.012999999999</v>
      </c>
      <c r="S450" s="2">
        <f t="shared" si="244"/>
        <v>0.2</v>
      </c>
      <c r="Z450" s="1">
        <f t="shared" si="218"/>
        <v>-3394</v>
      </c>
      <c r="AA450" s="1">
        <f t="shared" si="219"/>
        <v>8.2396131592878341E-2</v>
      </c>
      <c r="AB450" s="1">
        <f t="shared" si="220"/>
        <v>3.966378153066296E-2</v>
      </c>
      <c r="AC450" s="1">
        <f t="shared" si="221"/>
        <v>7.9917799994291272E-2</v>
      </c>
      <c r="AD450" s="1">
        <f t="shared" si="222"/>
        <v>-2.4783315985870691E-3</v>
      </c>
      <c r="AE450" s="1">
        <f t="shared" si="223"/>
        <v>1.2284255025110276E-6</v>
      </c>
      <c r="AF450" s="1">
        <f t="shared" si="224"/>
        <v>7.9917799994291272E-2</v>
      </c>
      <c r="AG450" s="2"/>
      <c r="AH450" s="1">
        <f t="shared" si="225"/>
        <v>4.0254018463628312E-2</v>
      </c>
      <c r="AI450" s="1">
        <f t="shared" si="226"/>
        <v>1.3662725405476275</v>
      </c>
      <c r="AJ450" s="1">
        <f t="shared" si="227"/>
        <v>0.83739681997352211</v>
      </c>
      <c r="AK450" s="1">
        <f t="shared" si="228"/>
        <v>-0.12650553982358614</v>
      </c>
      <c r="AL450" s="1">
        <f t="shared" si="229"/>
        <v>2.8090338784546565</v>
      </c>
      <c r="AM450" s="1">
        <f t="shared" si="230"/>
        <v>5.9584456223720901</v>
      </c>
      <c r="AN450" s="1">
        <f t="shared" si="241"/>
        <v>9.2026816959392033</v>
      </c>
      <c r="AO450" s="1">
        <f t="shared" si="241"/>
        <v>9.2028387765097843</v>
      </c>
      <c r="AP450" s="1">
        <f t="shared" si="241"/>
        <v>9.2032543148621535</v>
      </c>
      <c r="AQ450" s="1">
        <f t="shared" si="241"/>
        <v>9.2043533858938069</v>
      </c>
      <c r="AR450" s="1">
        <f t="shared" si="241"/>
        <v>9.2072590546337167</v>
      </c>
      <c r="AS450" s="1">
        <f t="shared" si="241"/>
        <v>9.2149320073843288</v>
      </c>
      <c r="AT450" s="1">
        <f t="shared" si="241"/>
        <v>9.2351350061963995</v>
      </c>
      <c r="AU450" s="1">
        <f t="shared" si="231"/>
        <v>9.2879796829912191</v>
      </c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s="4" customFormat="1" x14ac:dyDescent="0.2">
      <c r="A451" s="17" t="s">
        <v>224</v>
      </c>
      <c r="B451" s="17"/>
      <c r="C451" s="8">
        <v>44629.284</v>
      </c>
      <c r="D451" s="8"/>
      <c r="E451" s="4">
        <f t="shared" si="215"/>
        <v>-3392.9703393936502</v>
      </c>
      <c r="F451" s="4">
        <f t="shared" si="216"/>
        <v>-3393</v>
      </c>
      <c r="G451" s="4">
        <f t="shared" si="242"/>
        <v>8.2124100001237821E-2</v>
      </c>
      <c r="I451" s="4">
        <f t="shared" si="243"/>
        <v>8.2124100001237821E-2</v>
      </c>
      <c r="Q451" s="66">
        <f t="shared" si="217"/>
        <v>29610.784</v>
      </c>
      <c r="S451" s="2">
        <f t="shared" si="244"/>
        <v>0.2</v>
      </c>
      <c r="Z451" s="1">
        <f t="shared" si="218"/>
        <v>-3393</v>
      </c>
      <c r="AA451" s="1">
        <f t="shared" si="219"/>
        <v>8.2404659875182071E-2</v>
      </c>
      <c r="AB451" s="1">
        <f t="shared" si="220"/>
        <v>4.1847713113834582E-2</v>
      </c>
      <c r="AC451" s="1">
        <f t="shared" si="221"/>
        <v>8.2124100001237821E-2</v>
      </c>
      <c r="AD451" s="1">
        <f t="shared" si="222"/>
        <v>-2.8055987394424997E-4</v>
      </c>
      <c r="AE451" s="1">
        <f t="shared" si="223"/>
        <v>1.5742768573522686E-8</v>
      </c>
      <c r="AF451" s="1">
        <f t="shared" si="224"/>
        <v>8.2124100001237821E-2</v>
      </c>
      <c r="AG451" s="2"/>
      <c r="AH451" s="1">
        <f t="shared" si="225"/>
        <v>4.0276386887403239E-2</v>
      </c>
      <c r="AI451" s="1">
        <f t="shared" si="226"/>
        <v>1.3664883396046501</v>
      </c>
      <c r="AJ451" s="1">
        <f t="shared" si="227"/>
        <v>0.8383303175563166</v>
      </c>
      <c r="AK451" s="1">
        <f t="shared" si="228"/>
        <v>-0.125878999436352</v>
      </c>
      <c r="AL451" s="1">
        <f t="shared" si="229"/>
        <v>2.8107439594688537</v>
      </c>
      <c r="AM451" s="1">
        <f t="shared" si="230"/>
        <v>5.9898170656013798</v>
      </c>
      <c r="AN451" s="1">
        <f t="shared" ref="AN451:AT460" si="245">$AU451+$AB$7*SIN(AO451)</f>
        <v>9.2038354514903435</v>
      </c>
      <c r="AO451" s="1">
        <f t="shared" si="245"/>
        <v>9.2039919261490812</v>
      </c>
      <c r="AP451" s="1">
        <f t="shared" si="245"/>
        <v>9.2044057544063502</v>
      </c>
      <c r="AQ451" s="1">
        <f t="shared" si="245"/>
        <v>9.2055000206185138</v>
      </c>
      <c r="AR451" s="1">
        <f t="shared" si="245"/>
        <v>9.208392254794159</v>
      </c>
      <c r="AS451" s="1">
        <f t="shared" si="245"/>
        <v>9.2160278889895153</v>
      </c>
      <c r="AT451" s="1">
        <f t="shared" si="245"/>
        <v>9.2361283841641004</v>
      </c>
      <c r="AU451" s="1">
        <f t="shared" si="231"/>
        <v>9.2886974921573842</v>
      </c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s="4" customFormat="1" x14ac:dyDescent="0.2">
      <c r="A452" s="17" t="s">
        <v>225</v>
      </c>
      <c r="B452" s="17"/>
      <c r="C452" s="8">
        <v>44842.485999999997</v>
      </c>
      <c r="D452" s="8"/>
      <c r="E452" s="4">
        <f t="shared" si="215"/>
        <v>-3315.9685750512954</v>
      </c>
      <c r="F452" s="4">
        <f t="shared" si="216"/>
        <v>-3316</v>
      </c>
      <c r="G452" s="4">
        <f t="shared" si="242"/>
        <v>8.7009199996828102E-2</v>
      </c>
      <c r="I452" s="4">
        <f t="shared" si="243"/>
        <v>8.7009199996828102E-2</v>
      </c>
      <c r="Q452" s="66">
        <f t="shared" si="217"/>
        <v>29823.985999999997</v>
      </c>
      <c r="S452" s="2">
        <f t="shared" si="244"/>
        <v>0.2</v>
      </c>
      <c r="Z452" s="1">
        <f t="shared" si="218"/>
        <v>-3316</v>
      </c>
      <c r="AA452" s="1">
        <f t="shared" si="219"/>
        <v>8.288640751970025E-2</v>
      </c>
      <c r="AB452" s="1">
        <f t="shared" si="220"/>
        <v>4.5166177210909049E-2</v>
      </c>
      <c r="AC452" s="1">
        <f t="shared" si="221"/>
        <v>8.7009199996828102E-2</v>
      </c>
      <c r="AD452" s="1">
        <f t="shared" si="222"/>
        <v>4.1227924771278512E-3</v>
      </c>
      <c r="AE452" s="1">
        <f t="shared" si="223"/>
        <v>3.3994835618924011E-6</v>
      </c>
      <c r="AF452" s="1">
        <f t="shared" si="224"/>
        <v>8.7009199996828102E-2</v>
      </c>
      <c r="AG452" s="2"/>
      <c r="AH452" s="1">
        <f t="shared" si="225"/>
        <v>4.1843022785919053E-2</v>
      </c>
      <c r="AI452" s="1">
        <f t="shared" si="226"/>
        <v>1.3799513233086182</v>
      </c>
      <c r="AJ452" s="1">
        <f t="shared" si="227"/>
        <v>0.90325925491226189</v>
      </c>
      <c r="AK452" s="1">
        <f t="shared" si="228"/>
        <v>-7.6132893556597969E-2</v>
      </c>
      <c r="AL452" s="1">
        <f t="shared" si="229"/>
        <v>2.9438361705001461</v>
      </c>
      <c r="AM452" s="1">
        <f t="shared" si="230"/>
        <v>10.080467546634376</v>
      </c>
      <c r="AN452" s="1">
        <f t="shared" si="245"/>
        <v>9.2931475596661191</v>
      </c>
      <c r="AO452" s="1">
        <f t="shared" si="245"/>
        <v>9.2932487644938622</v>
      </c>
      <c r="AP452" s="1">
        <f t="shared" si="245"/>
        <v>9.2935122065886553</v>
      </c>
      <c r="AQ452" s="1">
        <f t="shared" si="245"/>
        <v>9.294197918873861</v>
      </c>
      <c r="AR452" s="1">
        <f t="shared" si="245"/>
        <v>9.2959824677341913</v>
      </c>
      <c r="AS452" s="1">
        <f t="shared" si="245"/>
        <v>9.3006247929069588</v>
      </c>
      <c r="AT452" s="1">
        <f t="shared" si="245"/>
        <v>9.3126890065232306</v>
      </c>
      <c r="AU452" s="1">
        <f t="shared" si="231"/>
        <v>9.3439687979520514</v>
      </c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s="4" customFormat="1" x14ac:dyDescent="0.2">
      <c r="A453" s="17" t="s">
        <v>226</v>
      </c>
      <c r="B453" s="17"/>
      <c r="C453" s="8">
        <v>44853.56</v>
      </c>
      <c r="D453" s="8"/>
      <c r="E453" s="4">
        <f t="shared" si="215"/>
        <v>-3311.9689993515958</v>
      </c>
      <c r="F453" s="4">
        <f t="shared" si="216"/>
        <v>-3312</v>
      </c>
      <c r="G453" s="4">
        <f t="shared" si="242"/>
        <v>8.5834400000749156E-2</v>
      </c>
      <c r="I453" s="4">
        <f t="shared" si="243"/>
        <v>8.5834400000749156E-2</v>
      </c>
      <c r="Q453" s="66">
        <f t="shared" si="217"/>
        <v>29835.059999999998</v>
      </c>
      <c r="S453" s="2">
        <f t="shared" si="244"/>
        <v>0.2</v>
      </c>
      <c r="Z453" s="1">
        <f t="shared" si="218"/>
        <v>-3312</v>
      </c>
      <c r="AA453" s="1">
        <f t="shared" si="219"/>
        <v>8.2901714170090068E-2</v>
      </c>
      <c r="AB453" s="1">
        <f t="shared" si="220"/>
        <v>4.3918677111206991E-2</v>
      </c>
      <c r="AC453" s="1">
        <f t="shared" si="221"/>
        <v>8.5834400000749156E-2</v>
      </c>
      <c r="AD453" s="1">
        <f t="shared" si="222"/>
        <v>2.9326858306590875E-3</v>
      </c>
      <c r="AE453" s="1">
        <f t="shared" si="223"/>
        <v>1.7201292362697167E-6</v>
      </c>
      <c r="AF453" s="1">
        <f t="shared" si="224"/>
        <v>8.5834400000749156E-2</v>
      </c>
      <c r="AG453" s="2"/>
      <c r="AH453" s="1">
        <f t="shared" si="225"/>
        <v>4.1915722889542165E-2</v>
      </c>
      <c r="AI453" s="1">
        <f t="shared" si="226"/>
        <v>1.3804733680805343</v>
      </c>
      <c r="AJ453" s="1">
        <f t="shared" si="227"/>
        <v>0.90623172001204366</v>
      </c>
      <c r="AK453" s="1">
        <f t="shared" si="228"/>
        <v>-7.3479532842314232E-2</v>
      </c>
      <c r="AL453" s="1">
        <f t="shared" si="229"/>
        <v>2.9508147706847754</v>
      </c>
      <c r="AM453" s="1">
        <f t="shared" si="230"/>
        <v>10.451579886179161</v>
      </c>
      <c r="AN453" s="1">
        <f t="shared" si="245"/>
        <v>9.297808684256065</v>
      </c>
      <c r="AO453" s="1">
        <f t="shared" si="245"/>
        <v>9.2979066105059172</v>
      </c>
      <c r="AP453" s="1">
        <f t="shared" si="245"/>
        <v>9.2981613643551917</v>
      </c>
      <c r="AQ453" s="1">
        <f t="shared" si="245"/>
        <v>9.2988240644813338</v>
      </c>
      <c r="AR453" s="1">
        <f t="shared" si="245"/>
        <v>9.3005477098705214</v>
      </c>
      <c r="AS453" s="1">
        <f t="shared" si="245"/>
        <v>9.3050290900467925</v>
      </c>
      <c r="AT453" s="1">
        <f t="shared" si="245"/>
        <v>9.3166693550512996</v>
      </c>
      <c r="AU453" s="1">
        <f t="shared" si="231"/>
        <v>9.3468400346167115</v>
      </c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s="4" customFormat="1" x14ac:dyDescent="0.2">
      <c r="A454" s="17" t="s">
        <v>226</v>
      </c>
      <c r="B454" s="17"/>
      <c r="C454" s="8">
        <v>44878.476000000002</v>
      </c>
      <c r="D454" s="8"/>
      <c r="E454" s="4">
        <f t="shared" si="215"/>
        <v>-3302.9701346113284</v>
      </c>
      <c r="F454" s="4">
        <f t="shared" si="216"/>
        <v>-3303</v>
      </c>
      <c r="G454" s="4">
        <f t="shared" si="242"/>
        <v>8.2691100004012696E-2</v>
      </c>
      <c r="I454" s="4">
        <f t="shared" si="243"/>
        <v>8.2691100004012696E-2</v>
      </c>
      <c r="Q454" s="66">
        <f t="shared" si="217"/>
        <v>29859.976000000002</v>
      </c>
      <c r="S454" s="2">
        <f t="shared" si="244"/>
        <v>0.2</v>
      </c>
      <c r="Z454" s="1">
        <f t="shared" si="218"/>
        <v>-3303</v>
      </c>
      <c r="AA454" s="1">
        <f t="shared" si="219"/>
        <v>8.2932540802629642E-2</v>
      </c>
      <c r="AB454" s="1">
        <f t="shared" si="220"/>
        <v>4.0615041237596676E-2</v>
      </c>
      <c r="AC454" s="1">
        <f t="shared" si="221"/>
        <v>8.2691100004012696E-2</v>
      </c>
      <c r="AD454" s="1">
        <f t="shared" si="222"/>
        <v>-2.414407986169459E-4</v>
      </c>
      <c r="AE454" s="1">
        <f t="shared" si="223"/>
        <v>1.1658731847357725E-8</v>
      </c>
      <c r="AF454" s="1">
        <f t="shared" si="224"/>
        <v>8.2691100004012696E-2</v>
      </c>
      <c r="AG454" s="2"/>
      <c r="AH454" s="1">
        <f t="shared" si="225"/>
        <v>4.207605876641602E-2</v>
      </c>
      <c r="AI454" s="1">
        <f t="shared" si="226"/>
        <v>1.3815814363310177</v>
      </c>
      <c r="AJ454" s="1">
        <f t="shared" si="227"/>
        <v>0.91276576510056728</v>
      </c>
      <c r="AK454" s="1">
        <f t="shared" si="228"/>
        <v>-6.7489502982522515E-2</v>
      </c>
      <c r="AL454" s="1">
        <f t="shared" si="229"/>
        <v>2.9665351794121015</v>
      </c>
      <c r="AM454" s="1">
        <f t="shared" si="230"/>
        <v>11.395628086788868</v>
      </c>
      <c r="AN454" s="1">
        <f t="shared" si="245"/>
        <v>9.3083023656763189</v>
      </c>
      <c r="AO454" s="1">
        <f t="shared" si="245"/>
        <v>9.3083927942406</v>
      </c>
      <c r="AP454" s="1">
        <f t="shared" si="245"/>
        <v>9.3086277422117139</v>
      </c>
      <c r="AQ454" s="1">
        <f t="shared" si="245"/>
        <v>9.309238144802169</v>
      </c>
      <c r="AR454" s="1">
        <f t="shared" si="245"/>
        <v>9.310823789392229</v>
      </c>
      <c r="AS454" s="1">
        <f t="shared" si="245"/>
        <v>9.3149414888509963</v>
      </c>
      <c r="AT454" s="1">
        <f t="shared" si="245"/>
        <v>9.3256260347143307</v>
      </c>
      <c r="AU454" s="1">
        <f t="shared" si="231"/>
        <v>9.3533003171121916</v>
      </c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s="4" customFormat="1" x14ac:dyDescent="0.2">
      <c r="A455" s="17" t="s">
        <v>225</v>
      </c>
      <c r="B455" s="17"/>
      <c r="C455" s="8">
        <v>44878.48</v>
      </c>
      <c r="D455" s="8"/>
      <c r="E455" s="4">
        <f t="shared" si="215"/>
        <v>-3302.9686899388703</v>
      </c>
      <c r="F455" s="4">
        <f t="shared" si="216"/>
        <v>-3303</v>
      </c>
      <c r="G455" s="4">
        <f t="shared" si="242"/>
        <v>8.6691100004827604E-2</v>
      </c>
      <c r="I455" s="4">
        <f t="shared" si="243"/>
        <v>8.6691100004827604E-2</v>
      </c>
      <c r="Q455" s="66">
        <f t="shared" si="217"/>
        <v>29859.980000000003</v>
      </c>
      <c r="S455" s="2">
        <f t="shared" si="244"/>
        <v>0.2</v>
      </c>
      <c r="Z455" s="1">
        <f t="shared" si="218"/>
        <v>-3303</v>
      </c>
      <c r="AA455" s="1">
        <f t="shared" si="219"/>
        <v>8.2932540802629642E-2</v>
      </c>
      <c r="AB455" s="1">
        <f t="shared" si="220"/>
        <v>4.4615041238411583E-2</v>
      </c>
      <c r="AC455" s="1">
        <f t="shared" si="221"/>
        <v>8.6691100004827604E-2</v>
      </c>
      <c r="AD455" s="1">
        <f t="shared" si="222"/>
        <v>3.7585592021979614E-3</v>
      </c>
      <c r="AE455" s="1">
        <f t="shared" si="223"/>
        <v>2.8253534552853954E-6</v>
      </c>
      <c r="AF455" s="1">
        <f t="shared" si="224"/>
        <v>8.6691100004827604E-2</v>
      </c>
      <c r="AG455" s="2"/>
      <c r="AH455" s="1">
        <f t="shared" si="225"/>
        <v>4.207605876641602E-2</v>
      </c>
      <c r="AI455" s="1">
        <f t="shared" si="226"/>
        <v>1.3815814363310177</v>
      </c>
      <c r="AJ455" s="1">
        <f t="shared" si="227"/>
        <v>0.91276576510056728</v>
      </c>
      <c r="AK455" s="1">
        <f t="shared" si="228"/>
        <v>-6.7489502982522515E-2</v>
      </c>
      <c r="AL455" s="1">
        <f t="shared" si="229"/>
        <v>2.9665351794121015</v>
      </c>
      <c r="AM455" s="1">
        <f t="shared" si="230"/>
        <v>11.395628086788868</v>
      </c>
      <c r="AN455" s="1">
        <f t="shared" si="245"/>
        <v>9.3083023656763189</v>
      </c>
      <c r="AO455" s="1">
        <f t="shared" si="245"/>
        <v>9.3083927942406</v>
      </c>
      <c r="AP455" s="1">
        <f t="shared" si="245"/>
        <v>9.3086277422117139</v>
      </c>
      <c r="AQ455" s="1">
        <f t="shared" si="245"/>
        <v>9.309238144802169</v>
      </c>
      <c r="AR455" s="1">
        <f t="shared" si="245"/>
        <v>9.310823789392229</v>
      </c>
      <c r="AS455" s="1">
        <f t="shared" si="245"/>
        <v>9.3149414888509963</v>
      </c>
      <c r="AT455" s="1">
        <f t="shared" si="245"/>
        <v>9.3256260347143307</v>
      </c>
      <c r="AU455" s="1">
        <f t="shared" si="231"/>
        <v>9.3533003171121916</v>
      </c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s="4" customFormat="1" x14ac:dyDescent="0.2">
      <c r="A456" s="17" t="s">
        <v>227</v>
      </c>
      <c r="B456" s="17"/>
      <c r="C456" s="8">
        <v>44914.478000000003</v>
      </c>
      <c r="D456" s="8"/>
      <c r="E456" s="4">
        <f t="shared" si="215"/>
        <v>-3289.9673601539898</v>
      </c>
      <c r="F456" s="4">
        <f t="shared" si="216"/>
        <v>-3290</v>
      </c>
      <c r="G456" s="4">
        <f t="shared" si="242"/>
        <v>9.0372999999090098E-2</v>
      </c>
      <c r="I456" s="4">
        <f t="shared" si="243"/>
        <v>9.0372999999090098E-2</v>
      </c>
      <c r="Q456" s="66">
        <f t="shared" si="217"/>
        <v>29895.978000000003</v>
      </c>
      <c r="S456" s="2">
        <f t="shared" si="244"/>
        <v>0.2</v>
      </c>
      <c r="Z456" s="1">
        <f t="shared" si="218"/>
        <v>-3290</v>
      </c>
      <c r="AA456" s="1">
        <f t="shared" si="219"/>
        <v>8.2968169557415372E-2</v>
      </c>
      <c r="AB456" s="1">
        <f t="shared" si="220"/>
        <v>4.8073329409371396E-2</v>
      </c>
      <c r="AC456" s="1">
        <f t="shared" si="221"/>
        <v>9.0372999999090098E-2</v>
      </c>
      <c r="AD456" s="1">
        <f t="shared" si="222"/>
        <v>7.4048304416747257E-3</v>
      </c>
      <c r="AE456" s="1">
        <f t="shared" si="223"/>
        <v>1.0966302773990542E-5</v>
      </c>
      <c r="AF456" s="1">
        <f t="shared" si="224"/>
        <v>9.0372999999090098E-2</v>
      </c>
      <c r="AG456" s="2"/>
      <c r="AH456" s="1">
        <f t="shared" si="225"/>
        <v>4.2299670589718702E-2</v>
      </c>
      <c r="AI456" s="1">
        <f t="shared" si="226"/>
        <v>1.3830178948122849</v>
      </c>
      <c r="AJ456" s="1">
        <f t="shared" si="227"/>
        <v>0.92182141141002072</v>
      </c>
      <c r="AK456" s="1">
        <f t="shared" si="228"/>
        <v>-5.8792157800475621E-2</v>
      </c>
      <c r="AL456" s="1">
        <f t="shared" si="229"/>
        <v>2.9892842709590566</v>
      </c>
      <c r="AM456" s="1">
        <f t="shared" si="230"/>
        <v>13.105859064524589</v>
      </c>
      <c r="AN456" s="1">
        <f t="shared" si="245"/>
        <v>9.3234737600008764</v>
      </c>
      <c r="AO456" s="1">
        <f t="shared" si="245"/>
        <v>9.3235530841261198</v>
      </c>
      <c r="AP456" s="1">
        <f t="shared" si="245"/>
        <v>9.3237588406198899</v>
      </c>
      <c r="AQ456" s="1">
        <f t="shared" si="245"/>
        <v>9.3242925263019991</v>
      </c>
      <c r="AR456" s="1">
        <f t="shared" si="245"/>
        <v>9.325676652481846</v>
      </c>
      <c r="AS456" s="1">
        <f t="shared" si="245"/>
        <v>9.3292655350278384</v>
      </c>
      <c r="AT456" s="1">
        <f t="shared" si="245"/>
        <v>9.3385654726883445</v>
      </c>
      <c r="AU456" s="1">
        <f t="shared" si="231"/>
        <v>9.36263183627233</v>
      </c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s="4" customFormat="1" x14ac:dyDescent="0.2">
      <c r="A457" s="17" t="s">
        <v>226</v>
      </c>
      <c r="B457" s="17"/>
      <c r="C457" s="8">
        <v>44928.315999999999</v>
      </c>
      <c r="D457" s="8"/>
      <c r="E457" s="4">
        <f t="shared" si="215"/>
        <v>-3284.9695157858823</v>
      </c>
      <c r="F457" s="4">
        <f t="shared" si="216"/>
        <v>-3285</v>
      </c>
      <c r="G457" s="4">
        <f t="shared" si="242"/>
        <v>8.4404499997617677E-2</v>
      </c>
      <c r="I457" s="4">
        <f t="shared" si="243"/>
        <v>8.4404499997617677E-2</v>
      </c>
      <c r="Q457" s="66">
        <f t="shared" si="217"/>
        <v>29909.815999999999</v>
      </c>
      <c r="S457" s="2">
        <f t="shared" si="244"/>
        <v>0.2</v>
      </c>
      <c r="Z457" s="1">
        <f t="shared" si="218"/>
        <v>-3285</v>
      </c>
      <c r="AA457" s="1">
        <f t="shared" si="219"/>
        <v>8.2979051843914853E-2</v>
      </c>
      <c r="AB457" s="1">
        <f t="shared" si="220"/>
        <v>4.2021358268462691E-2</v>
      </c>
      <c r="AC457" s="1">
        <f t="shared" si="221"/>
        <v>8.4404499997617677E-2</v>
      </c>
      <c r="AD457" s="1">
        <f t="shared" si="222"/>
        <v>1.4254481537028241E-3</v>
      </c>
      <c r="AE457" s="1">
        <f t="shared" si="223"/>
        <v>4.0638048777895806E-7</v>
      </c>
      <c r="AF457" s="1">
        <f t="shared" si="224"/>
        <v>8.4404499997617677E-2</v>
      </c>
      <c r="AG457" s="2"/>
      <c r="AH457" s="1">
        <f t="shared" si="225"/>
        <v>4.2383141729154986E-2</v>
      </c>
      <c r="AI457" s="1">
        <f t="shared" si="226"/>
        <v>1.3835183031924978</v>
      </c>
      <c r="AJ457" s="1">
        <f t="shared" si="227"/>
        <v>0.92518213176243569</v>
      </c>
      <c r="AK457" s="1">
        <f t="shared" si="228"/>
        <v>-5.5434075094817459E-2</v>
      </c>
      <c r="AL457" s="1">
        <f t="shared" si="229"/>
        <v>2.9980459216991262</v>
      </c>
      <c r="AM457" s="1">
        <f t="shared" si="230"/>
        <v>13.908812247588473</v>
      </c>
      <c r="AN457" s="1">
        <f t="shared" si="245"/>
        <v>9.3293128825872866</v>
      </c>
      <c r="AO457" s="1">
        <f t="shared" si="245"/>
        <v>9.3293878565005226</v>
      </c>
      <c r="AP457" s="1">
        <f t="shared" si="245"/>
        <v>9.329582217453396</v>
      </c>
      <c r="AQ457" s="1">
        <f t="shared" si="245"/>
        <v>9.3300860583300871</v>
      </c>
      <c r="AR457" s="1">
        <f t="shared" si="245"/>
        <v>9.3313920504562944</v>
      </c>
      <c r="AS457" s="1">
        <f t="shared" si="245"/>
        <v>9.3347765388966799</v>
      </c>
      <c r="AT457" s="1">
        <f t="shared" si="245"/>
        <v>9.343542754772022</v>
      </c>
      <c r="AU457" s="1">
        <f t="shared" si="231"/>
        <v>9.3662208821031534</v>
      </c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s="4" customFormat="1" x14ac:dyDescent="0.2">
      <c r="A458" s="17" t="s">
        <v>227</v>
      </c>
      <c r="B458" s="17"/>
      <c r="C458" s="8">
        <v>44928.322999999997</v>
      </c>
      <c r="D458" s="8"/>
      <c r="E458" s="4">
        <f t="shared" si="215"/>
        <v>-3284.966987609082</v>
      </c>
      <c r="F458" s="4">
        <f t="shared" si="216"/>
        <v>-3285</v>
      </c>
      <c r="G458" s="4">
        <f t="shared" si="242"/>
        <v>9.1404499995405786E-2</v>
      </c>
      <c r="I458" s="4">
        <f t="shared" si="243"/>
        <v>9.1404499995405786E-2</v>
      </c>
      <c r="Q458" s="66">
        <f t="shared" si="217"/>
        <v>29909.822999999997</v>
      </c>
      <c r="S458" s="2">
        <f t="shared" si="244"/>
        <v>0.2</v>
      </c>
      <c r="Z458" s="1">
        <f t="shared" si="218"/>
        <v>-3285</v>
      </c>
      <c r="AA458" s="1">
        <f t="shared" si="219"/>
        <v>8.2979051843914853E-2</v>
      </c>
      <c r="AB458" s="1">
        <f t="shared" si="220"/>
        <v>4.90213582662508E-2</v>
      </c>
      <c r="AC458" s="1">
        <f t="shared" si="221"/>
        <v>9.1404499995405786E-2</v>
      </c>
      <c r="AD458" s="1">
        <f t="shared" si="222"/>
        <v>8.425448151490933E-3</v>
      </c>
      <c r="AE458" s="1">
        <f t="shared" si="223"/>
        <v>1.4197635310692395E-5</v>
      </c>
      <c r="AF458" s="1">
        <f t="shared" si="224"/>
        <v>9.1404499995405786E-2</v>
      </c>
      <c r="AG458" s="2"/>
      <c r="AH458" s="1">
        <f t="shared" si="225"/>
        <v>4.2383141729154986E-2</v>
      </c>
      <c r="AI458" s="1">
        <f t="shared" si="226"/>
        <v>1.3835183031924978</v>
      </c>
      <c r="AJ458" s="1">
        <f t="shared" si="227"/>
        <v>0.92518213176243569</v>
      </c>
      <c r="AK458" s="1">
        <f t="shared" si="228"/>
        <v>-5.5434075094817459E-2</v>
      </c>
      <c r="AL458" s="1">
        <f t="shared" si="229"/>
        <v>2.9980459216991262</v>
      </c>
      <c r="AM458" s="1">
        <f t="shared" si="230"/>
        <v>13.908812247588473</v>
      </c>
      <c r="AN458" s="1">
        <f t="shared" si="245"/>
        <v>9.3293128825872866</v>
      </c>
      <c r="AO458" s="1">
        <f t="shared" si="245"/>
        <v>9.3293878565005226</v>
      </c>
      <c r="AP458" s="1">
        <f t="shared" si="245"/>
        <v>9.329582217453396</v>
      </c>
      <c r="AQ458" s="1">
        <f t="shared" si="245"/>
        <v>9.3300860583300871</v>
      </c>
      <c r="AR458" s="1">
        <f t="shared" si="245"/>
        <v>9.3313920504562944</v>
      </c>
      <c r="AS458" s="1">
        <f t="shared" si="245"/>
        <v>9.3347765388966799</v>
      </c>
      <c r="AT458" s="1">
        <f t="shared" si="245"/>
        <v>9.343542754772022</v>
      </c>
      <c r="AU458" s="1">
        <f t="shared" si="231"/>
        <v>9.3662208821031534</v>
      </c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s="4" customFormat="1" x14ac:dyDescent="0.2">
      <c r="A459" s="17" t="s">
        <v>207</v>
      </c>
      <c r="B459" s="17"/>
      <c r="C459" s="8">
        <v>44958.777999999998</v>
      </c>
      <c r="D459" s="8"/>
      <c r="E459" s="4">
        <f t="shared" si="215"/>
        <v>-3273.9676126827371</v>
      </c>
      <c r="F459" s="4">
        <f t="shared" si="216"/>
        <v>-3274</v>
      </c>
      <c r="G459" s="4">
        <f t="shared" si="242"/>
        <v>8.9673799993761349E-2</v>
      </c>
      <c r="I459" s="4">
        <f t="shared" si="243"/>
        <v>8.9673799993761349E-2</v>
      </c>
      <c r="Q459" s="66">
        <f t="shared" si="217"/>
        <v>29940.277999999998</v>
      </c>
      <c r="S459" s="2">
        <f t="shared" si="244"/>
        <v>0.2</v>
      </c>
      <c r="Z459" s="1">
        <f t="shared" si="218"/>
        <v>-3274</v>
      </c>
      <c r="AA459" s="1">
        <f t="shared" si="219"/>
        <v>8.299743434379539E-2</v>
      </c>
      <c r="AB459" s="1">
        <f t="shared" si="220"/>
        <v>4.7112017728243853E-2</v>
      </c>
      <c r="AC459" s="1">
        <f t="shared" si="221"/>
        <v>8.9673799993761349E-2</v>
      </c>
      <c r="AD459" s="1">
        <f t="shared" si="222"/>
        <v>6.6763656499659596E-3</v>
      </c>
      <c r="AE459" s="1">
        <f t="shared" si="223"/>
        <v>8.914771658409078E-6</v>
      </c>
      <c r="AF459" s="1">
        <f t="shared" si="224"/>
        <v>8.9673799993761349E-2</v>
      </c>
      <c r="AG459" s="2"/>
      <c r="AH459" s="1">
        <f t="shared" si="225"/>
        <v>4.2561782265517496E-2</v>
      </c>
      <c r="AI459" s="1">
        <f t="shared" si="226"/>
        <v>1.3845165262763346</v>
      </c>
      <c r="AJ459" s="1">
        <f t="shared" si="227"/>
        <v>0.93233295396301585</v>
      </c>
      <c r="AK459" s="1">
        <f t="shared" si="228"/>
        <v>-4.8023604463339725E-2</v>
      </c>
      <c r="AL459" s="1">
        <f t="shared" si="229"/>
        <v>3.0173425483596517</v>
      </c>
      <c r="AM459" s="1">
        <f t="shared" si="230"/>
        <v>16.075852163194391</v>
      </c>
      <c r="AN459" s="1">
        <f t="shared" si="245"/>
        <v>9.3421658942419459</v>
      </c>
      <c r="AO459" s="1">
        <f t="shared" si="245"/>
        <v>9.3422311580656565</v>
      </c>
      <c r="AP459" s="1">
        <f t="shared" si="245"/>
        <v>9.3424001534293684</v>
      </c>
      <c r="AQ459" s="1">
        <f t="shared" si="245"/>
        <v>9.3428377422336748</v>
      </c>
      <c r="AR459" s="1">
        <f t="shared" si="245"/>
        <v>9.3439707416472313</v>
      </c>
      <c r="AS459" s="1">
        <f t="shared" si="245"/>
        <v>9.3469038100891346</v>
      </c>
      <c r="AT459" s="1">
        <f t="shared" si="245"/>
        <v>9.3544937784429685</v>
      </c>
      <c r="AU459" s="1">
        <f t="shared" si="231"/>
        <v>9.3741167829309617</v>
      </c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s="4" customFormat="1" x14ac:dyDescent="0.2">
      <c r="A460" s="17" t="s">
        <v>227</v>
      </c>
      <c r="B460" s="17"/>
      <c r="C460" s="8">
        <v>44964.32</v>
      </c>
      <c r="D460" s="8"/>
      <c r="E460" s="4">
        <f t="shared" si="215"/>
        <v>-3271.9660189923147</v>
      </c>
      <c r="F460" s="4">
        <f t="shared" si="216"/>
        <v>-3272</v>
      </c>
      <c r="G460" s="4">
        <f t="shared" si="242"/>
        <v>9.4086400000378489E-2</v>
      </c>
      <c r="I460" s="4">
        <f t="shared" si="243"/>
        <v>9.4086400000378489E-2</v>
      </c>
      <c r="Q460" s="66">
        <f t="shared" si="217"/>
        <v>29945.82</v>
      </c>
      <c r="S460" s="2">
        <f t="shared" si="244"/>
        <v>0.2</v>
      </c>
      <c r="Z460" s="1">
        <f t="shared" si="218"/>
        <v>-3272</v>
      </c>
      <c r="AA460" s="1">
        <f t="shared" si="219"/>
        <v>8.2999951793069876E-2</v>
      </c>
      <c r="AB460" s="1">
        <f t="shared" si="220"/>
        <v>5.1492879355313971E-2</v>
      </c>
      <c r="AC460" s="1">
        <f t="shared" si="221"/>
        <v>9.4086400000378489E-2</v>
      </c>
      <c r="AD460" s="1">
        <f t="shared" si="222"/>
        <v>1.1086448207308613E-2</v>
      </c>
      <c r="AE460" s="1">
        <f t="shared" si="223"/>
        <v>2.4581866770667275E-5</v>
      </c>
      <c r="AF460" s="1">
        <f t="shared" si="224"/>
        <v>9.4086400000378489E-2</v>
      </c>
      <c r="AG460" s="2"/>
      <c r="AH460" s="1">
        <f t="shared" si="225"/>
        <v>4.2593520645064518E-2</v>
      </c>
      <c r="AI460" s="1">
        <f t="shared" si="226"/>
        <v>1.3846827831842106</v>
      </c>
      <c r="AJ460" s="1">
        <f t="shared" si="227"/>
        <v>0.93359691154090052</v>
      </c>
      <c r="AK460" s="1">
        <f t="shared" si="228"/>
        <v>-4.6673138815812219E-2</v>
      </c>
      <c r="AL460" s="1">
        <f t="shared" si="229"/>
        <v>3.0208538990417466</v>
      </c>
      <c r="AM460" s="1">
        <f t="shared" si="230"/>
        <v>16.544561651436243</v>
      </c>
      <c r="AN460" s="1">
        <f t="shared" si="245"/>
        <v>9.3445037550191419</v>
      </c>
      <c r="AO460" s="1">
        <f t="shared" si="245"/>
        <v>9.3445672341930575</v>
      </c>
      <c r="AP460" s="1">
        <f t="shared" si="245"/>
        <v>9.3447315770997363</v>
      </c>
      <c r="AQ460" s="1">
        <f t="shared" si="245"/>
        <v>9.3451570387289298</v>
      </c>
      <c r="AR460" s="1">
        <f t="shared" si="245"/>
        <v>9.3462584346257476</v>
      </c>
      <c r="AS460" s="1">
        <f t="shared" si="245"/>
        <v>9.349109186957552</v>
      </c>
      <c r="AT460" s="1">
        <f t="shared" si="245"/>
        <v>9.3564850106773196</v>
      </c>
      <c r="AU460" s="1">
        <f t="shared" si="231"/>
        <v>9.3755524012632918</v>
      </c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s="4" customFormat="1" x14ac:dyDescent="0.2">
      <c r="A461" s="17" t="s">
        <v>226</v>
      </c>
      <c r="B461" s="17"/>
      <c r="C461" s="8">
        <v>44989.232000000004</v>
      </c>
      <c r="D461" s="8"/>
      <c r="E461" s="4">
        <f t="shared" si="215"/>
        <v>-3262.9685989245054</v>
      </c>
      <c r="F461" s="4">
        <f t="shared" si="216"/>
        <v>-3263</v>
      </c>
      <c r="G461" s="4">
        <f t="shared" si="242"/>
        <v>8.6943100002827123E-2</v>
      </c>
      <c r="I461" s="4">
        <f t="shared" si="243"/>
        <v>8.6943100002827123E-2</v>
      </c>
      <c r="Q461" s="66">
        <f t="shared" si="217"/>
        <v>29970.732000000004</v>
      </c>
      <c r="S461" s="2">
        <f t="shared" si="244"/>
        <v>0.2</v>
      </c>
      <c r="Z461" s="1">
        <f t="shared" si="218"/>
        <v>-3263</v>
      </c>
      <c r="AA461" s="1">
        <f t="shared" si="219"/>
        <v>8.3008123154322044E-2</v>
      </c>
      <c r="AB461" s="1">
        <f t="shared" si="220"/>
        <v>4.4209597370272163E-2</v>
      </c>
      <c r="AC461" s="1">
        <f t="shared" si="221"/>
        <v>8.6943100002827123E-2</v>
      </c>
      <c r="AD461" s="1">
        <f t="shared" si="222"/>
        <v>3.9349768485050785E-3</v>
      </c>
      <c r="AE461" s="1">
        <f t="shared" si="223"/>
        <v>3.0968085596541919E-6</v>
      </c>
      <c r="AF461" s="1">
        <f t="shared" si="224"/>
        <v>8.6943100002827123E-2</v>
      </c>
      <c r="AG461" s="2"/>
      <c r="AH461" s="1">
        <f t="shared" si="225"/>
        <v>4.2733502632554959E-2</v>
      </c>
      <c r="AI461" s="1">
        <f t="shared" si="226"/>
        <v>1.385372617356051</v>
      </c>
      <c r="AJ461" s="1">
        <f t="shared" si="227"/>
        <v>0.93914544290601243</v>
      </c>
      <c r="AK461" s="1">
        <f t="shared" si="228"/>
        <v>-4.0585358904623572E-2</v>
      </c>
      <c r="AL461" s="1">
        <f t="shared" si="229"/>
        <v>3.0366648474090945</v>
      </c>
      <c r="AM461" s="1">
        <f t="shared" si="230"/>
        <v>19.043233265285764</v>
      </c>
      <c r="AN461" s="1">
        <f t="shared" ref="AN461:AT470" si="246">$AU461+$AB$7*SIN(AO461)</f>
        <v>9.355027389060055</v>
      </c>
      <c r="AO461" s="1">
        <f t="shared" si="246"/>
        <v>9.3550827711463622</v>
      </c>
      <c r="AP461" s="1">
        <f t="shared" si="246"/>
        <v>9.3552260383427512</v>
      </c>
      <c r="AQ461" s="1">
        <f t="shared" si="246"/>
        <v>9.3555966477570784</v>
      </c>
      <c r="AR461" s="1">
        <f t="shared" si="246"/>
        <v>9.3565553112473054</v>
      </c>
      <c r="AS461" s="1">
        <f t="shared" si="246"/>
        <v>9.3590348179985217</v>
      </c>
      <c r="AT461" s="1">
        <f t="shared" si="246"/>
        <v>9.36544602550868</v>
      </c>
      <c r="AU461" s="1">
        <f t="shared" si="231"/>
        <v>9.3820126837587736</v>
      </c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s="4" customFormat="1" x14ac:dyDescent="0.2">
      <c r="A462" s="17" t="s">
        <v>207</v>
      </c>
      <c r="B462" s="17"/>
      <c r="C462" s="8">
        <v>45008.616000000002</v>
      </c>
      <c r="D462" s="8"/>
      <c r="E462" s="4">
        <f t="shared" si="215"/>
        <v>-3255.9677161935174</v>
      </c>
      <c r="F462" s="4">
        <f t="shared" si="216"/>
        <v>-3256</v>
      </c>
      <c r="G462" s="4">
        <f t="shared" si="242"/>
        <v>8.9387200001510791E-2</v>
      </c>
      <c r="I462" s="4">
        <f t="shared" si="243"/>
        <v>8.9387200001510791E-2</v>
      </c>
      <c r="Q462" s="66">
        <f t="shared" si="217"/>
        <v>29990.116000000002</v>
      </c>
      <c r="S462" s="2">
        <f t="shared" si="244"/>
        <v>0.2</v>
      </c>
      <c r="Z462" s="1">
        <f t="shared" si="218"/>
        <v>-3256</v>
      </c>
      <c r="AA462" s="1">
        <f t="shared" si="219"/>
        <v>8.3010892290840133E-2</v>
      </c>
      <c r="AB462" s="1">
        <f t="shared" si="220"/>
        <v>4.6548050863734043E-2</v>
      </c>
      <c r="AC462" s="1">
        <f t="shared" si="221"/>
        <v>8.9387200001510791E-2</v>
      </c>
      <c r="AD462" s="1">
        <f t="shared" si="222"/>
        <v>6.3763077106706589E-3</v>
      </c>
      <c r="AE462" s="1">
        <f t="shared" si="223"/>
        <v>8.1314600042316196E-6</v>
      </c>
      <c r="AF462" s="1">
        <f t="shared" si="224"/>
        <v>8.9387200001510791E-2</v>
      </c>
      <c r="AG462" s="2"/>
      <c r="AH462" s="1">
        <f t="shared" si="225"/>
        <v>4.2839149137776748E-2</v>
      </c>
      <c r="AI462" s="1">
        <f t="shared" si="226"/>
        <v>1.3858429250235405</v>
      </c>
      <c r="AJ462" s="1">
        <f t="shared" si="227"/>
        <v>0.94330210320288377</v>
      </c>
      <c r="AK462" s="1">
        <f t="shared" si="228"/>
        <v>-3.5839402541741096E-2</v>
      </c>
      <c r="AL462" s="1">
        <f t="shared" si="229"/>
        <v>3.0489724221234842</v>
      </c>
      <c r="AM462" s="1">
        <f t="shared" si="230"/>
        <v>21.57811541481146</v>
      </c>
      <c r="AN462" s="1">
        <f t="shared" si="246"/>
        <v>9.3632157962523177</v>
      </c>
      <c r="AO462" s="1">
        <f t="shared" si="246"/>
        <v>9.3632648122232212</v>
      </c>
      <c r="AP462" s="1">
        <f t="shared" si="246"/>
        <v>9.363391542995366</v>
      </c>
      <c r="AQ462" s="1">
        <f t="shared" si="246"/>
        <v>9.3637192007829047</v>
      </c>
      <c r="AR462" s="1">
        <f t="shared" si="246"/>
        <v>9.3645663177038827</v>
      </c>
      <c r="AS462" s="1">
        <f t="shared" si="246"/>
        <v>9.3667562301835119</v>
      </c>
      <c r="AT462" s="1">
        <f t="shared" si="246"/>
        <v>9.3724161870694864</v>
      </c>
      <c r="AU462" s="1">
        <f t="shared" si="231"/>
        <v>9.3870373479219253</v>
      </c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s="4" customFormat="1" x14ac:dyDescent="0.2">
      <c r="A463" s="17" t="s">
        <v>228</v>
      </c>
      <c r="B463" s="17"/>
      <c r="C463" s="8">
        <v>45011.381999999998</v>
      </c>
      <c r="D463" s="8"/>
      <c r="E463" s="4">
        <f t="shared" si="215"/>
        <v>-3254.9687251888799</v>
      </c>
      <c r="F463" s="4">
        <f t="shared" si="216"/>
        <v>-3255</v>
      </c>
      <c r="G463" s="4">
        <f t="shared" si="242"/>
        <v>8.659349999652477E-2</v>
      </c>
      <c r="I463" s="4">
        <f t="shared" si="243"/>
        <v>8.659349999652477E-2</v>
      </c>
      <c r="Q463" s="66">
        <f t="shared" si="217"/>
        <v>29992.881999999998</v>
      </c>
      <c r="S463" s="2">
        <f t="shared" si="244"/>
        <v>0.2</v>
      </c>
      <c r="Z463" s="1">
        <f t="shared" si="218"/>
        <v>-3255</v>
      </c>
      <c r="AA463" s="1">
        <f t="shared" si="219"/>
        <v>8.3011030754039303E-2</v>
      </c>
      <c r="AB463" s="1">
        <f t="shared" si="220"/>
        <v>4.3739490057681137E-2</v>
      </c>
      <c r="AC463" s="1">
        <f t="shared" si="221"/>
        <v>8.659349999652477E-2</v>
      </c>
      <c r="AD463" s="1">
        <f t="shared" si="222"/>
        <v>3.5824692424854671E-3</v>
      </c>
      <c r="AE463" s="1">
        <f t="shared" si="223"/>
        <v>2.5668171746708793E-6</v>
      </c>
      <c r="AF463" s="1">
        <f t="shared" si="224"/>
        <v>8.659349999652477E-2</v>
      </c>
      <c r="AG463" s="2"/>
      <c r="AH463" s="1">
        <f t="shared" si="225"/>
        <v>4.2854009938843633E-2</v>
      </c>
      <c r="AI463" s="1">
        <f t="shared" si="226"/>
        <v>1.3859053655066758</v>
      </c>
      <c r="AJ463" s="1">
        <f t="shared" si="227"/>
        <v>0.94388447971494183</v>
      </c>
      <c r="AK463" s="1">
        <f t="shared" si="228"/>
        <v>-3.5160694510056524E-2</v>
      </c>
      <c r="AL463" s="1">
        <f t="shared" si="229"/>
        <v>3.0507313061146446</v>
      </c>
      <c r="AM463" s="1">
        <f t="shared" si="230"/>
        <v>21.996414340038299</v>
      </c>
      <c r="AN463" s="1">
        <f t="shared" si="246"/>
        <v>9.3643857862647604</v>
      </c>
      <c r="AO463" s="1">
        <f t="shared" si="246"/>
        <v>9.3644338883475768</v>
      </c>
      <c r="AP463" s="1">
        <f t="shared" si="246"/>
        <v>9.3645582474111873</v>
      </c>
      <c r="AQ463" s="1">
        <f t="shared" si="246"/>
        <v>9.3648797505178294</v>
      </c>
      <c r="AR463" s="1">
        <f t="shared" si="246"/>
        <v>9.3657108976999854</v>
      </c>
      <c r="AS463" s="1">
        <f t="shared" si="246"/>
        <v>9.3678593846625766</v>
      </c>
      <c r="AT463" s="1">
        <f t="shared" si="246"/>
        <v>9.3734119557152038</v>
      </c>
      <c r="AU463" s="1">
        <f t="shared" si="231"/>
        <v>9.3877551570880886</v>
      </c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s="4" customFormat="1" x14ac:dyDescent="0.2">
      <c r="A464" s="17" t="s">
        <v>228</v>
      </c>
      <c r="B464" s="17"/>
      <c r="C464" s="8">
        <v>45011.387000000002</v>
      </c>
      <c r="D464" s="8"/>
      <c r="E464" s="4">
        <f t="shared" si="215"/>
        <v>-3254.966919348306</v>
      </c>
      <c r="F464" s="4">
        <f t="shared" si="216"/>
        <v>-3255</v>
      </c>
      <c r="G464" s="4">
        <f t="shared" si="242"/>
        <v>9.1593500001181383E-2</v>
      </c>
      <c r="I464" s="4">
        <f t="shared" si="243"/>
        <v>9.1593500001181383E-2</v>
      </c>
      <c r="Q464" s="66">
        <f t="shared" si="217"/>
        <v>29992.887000000002</v>
      </c>
      <c r="S464" s="2">
        <f t="shared" si="244"/>
        <v>0.2</v>
      </c>
      <c r="Z464" s="1">
        <f t="shared" si="218"/>
        <v>-3255</v>
      </c>
      <c r="AA464" s="1">
        <f t="shared" si="219"/>
        <v>8.3011030754039303E-2</v>
      </c>
      <c r="AB464" s="1">
        <f t="shared" si="220"/>
        <v>4.8739490062337749E-2</v>
      </c>
      <c r="AC464" s="1">
        <f t="shared" si="221"/>
        <v>9.1593500001181383E-2</v>
      </c>
      <c r="AD464" s="1">
        <f t="shared" si="222"/>
        <v>8.5824692471420799E-3</v>
      </c>
      <c r="AE464" s="1">
        <f t="shared" si="223"/>
        <v>1.4731755675627908E-5</v>
      </c>
      <c r="AF464" s="1">
        <f t="shared" si="224"/>
        <v>9.1593500001181383E-2</v>
      </c>
      <c r="AG464" s="2"/>
      <c r="AH464" s="1">
        <f t="shared" si="225"/>
        <v>4.2854009938843633E-2</v>
      </c>
      <c r="AI464" s="1">
        <f t="shared" si="226"/>
        <v>1.3859053655066758</v>
      </c>
      <c r="AJ464" s="1">
        <f t="shared" si="227"/>
        <v>0.94388447971494183</v>
      </c>
      <c r="AK464" s="1">
        <f t="shared" si="228"/>
        <v>-3.5160694510056524E-2</v>
      </c>
      <c r="AL464" s="1">
        <f t="shared" si="229"/>
        <v>3.0507313061146446</v>
      </c>
      <c r="AM464" s="1">
        <f t="shared" si="230"/>
        <v>21.996414340038299</v>
      </c>
      <c r="AN464" s="1">
        <f t="shared" si="246"/>
        <v>9.3643857862647604</v>
      </c>
      <c r="AO464" s="1">
        <f t="shared" si="246"/>
        <v>9.3644338883475768</v>
      </c>
      <c r="AP464" s="1">
        <f t="shared" si="246"/>
        <v>9.3645582474111873</v>
      </c>
      <c r="AQ464" s="1">
        <f t="shared" si="246"/>
        <v>9.3648797505178294</v>
      </c>
      <c r="AR464" s="1">
        <f t="shared" si="246"/>
        <v>9.3657108976999854</v>
      </c>
      <c r="AS464" s="1">
        <f t="shared" si="246"/>
        <v>9.3678593846625766</v>
      </c>
      <c r="AT464" s="1">
        <f t="shared" si="246"/>
        <v>9.3734119557152038</v>
      </c>
      <c r="AU464" s="1">
        <f t="shared" si="231"/>
        <v>9.3877551570880886</v>
      </c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s="4" customFormat="1" x14ac:dyDescent="0.2">
      <c r="A465" s="17" t="s">
        <v>228</v>
      </c>
      <c r="B465" s="17"/>
      <c r="C465" s="8">
        <v>45036.3</v>
      </c>
      <c r="D465" s="8"/>
      <c r="E465" s="4">
        <f t="shared" si="215"/>
        <v>-3245.9691381123835</v>
      </c>
      <c r="F465" s="4">
        <f t="shared" si="216"/>
        <v>-3246</v>
      </c>
      <c r="G465" s="4">
        <f t="shared" si="242"/>
        <v>8.5450200000195764E-2</v>
      </c>
      <c r="I465" s="4">
        <f t="shared" si="243"/>
        <v>8.5450200000195764E-2</v>
      </c>
      <c r="Q465" s="66">
        <f t="shared" si="217"/>
        <v>30017.800000000003</v>
      </c>
      <c r="S465" s="2">
        <f t="shared" si="244"/>
        <v>0.2</v>
      </c>
      <c r="Z465" s="1">
        <f t="shared" si="218"/>
        <v>-3246</v>
      </c>
      <c r="AA465" s="1">
        <f t="shared" si="219"/>
        <v>8.3009373890076718E-2</v>
      </c>
      <c r="AB465" s="1">
        <f t="shared" si="220"/>
        <v>4.2465058211767277E-2</v>
      </c>
      <c r="AC465" s="1">
        <f t="shared" si="221"/>
        <v>8.5450200000195764E-2</v>
      </c>
      <c r="AD465" s="1">
        <f t="shared" si="222"/>
        <v>2.4408261101190459E-3</v>
      </c>
      <c r="AE465" s="1">
        <f t="shared" si="223"/>
        <v>1.1915264199677747E-6</v>
      </c>
      <c r="AF465" s="1">
        <f t="shared" si="224"/>
        <v>8.5450200000195764E-2</v>
      </c>
      <c r="AG465" s="2"/>
      <c r="AH465" s="1">
        <f t="shared" si="225"/>
        <v>4.2985141788428487E-2</v>
      </c>
      <c r="AI465" s="1">
        <f t="shared" si="226"/>
        <v>1.3864137772063687</v>
      </c>
      <c r="AJ465" s="1">
        <f t="shared" si="227"/>
        <v>0.94899634937213018</v>
      </c>
      <c r="AK465" s="1">
        <f t="shared" si="228"/>
        <v>-2.9045108889058081E-2</v>
      </c>
      <c r="AL465" s="1">
        <f t="shared" si="229"/>
        <v>3.0665679142406099</v>
      </c>
      <c r="AM465" s="1">
        <f t="shared" si="230"/>
        <v>26.645368057750996</v>
      </c>
      <c r="AN465" s="1">
        <f t="shared" si="246"/>
        <v>9.3749178917591873</v>
      </c>
      <c r="AO465" s="1">
        <f t="shared" si="246"/>
        <v>9.3749577238965678</v>
      </c>
      <c r="AP465" s="1">
        <f t="shared" si="246"/>
        <v>9.3750606429261012</v>
      </c>
      <c r="AQ465" s="1">
        <f t="shared" si="246"/>
        <v>9.3753265646225863</v>
      </c>
      <c r="AR465" s="1">
        <f t="shared" si="246"/>
        <v>9.376013635673587</v>
      </c>
      <c r="AS465" s="1">
        <f t="shared" si="246"/>
        <v>9.3777887389660926</v>
      </c>
      <c r="AT465" s="1">
        <f t="shared" si="246"/>
        <v>9.3823741889042509</v>
      </c>
      <c r="AU465" s="1">
        <f t="shared" si="231"/>
        <v>9.3942154395835686</v>
      </c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x14ac:dyDescent="0.2">
      <c r="A466" s="16" t="s">
        <v>229</v>
      </c>
      <c r="B466" s="15" t="s">
        <v>97</v>
      </c>
      <c r="C466" s="16">
        <v>45221.814299999998</v>
      </c>
      <c r="D466" s="16" t="s">
        <v>68</v>
      </c>
      <c r="E466" s="4">
        <f t="shared" si="215"/>
        <v>-3178.9672881731863</v>
      </c>
      <c r="F466" s="4">
        <f t="shared" si="216"/>
        <v>-3179</v>
      </c>
      <c r="G466" s="4">
        <f t="shared" si="242"/>
        <v>9.0572299995983485E-2</v>
      </c>
      <c r="H466" s="4"/>
      <c r="I466" s="4"/>
      <c r="J466" s="4">
        <f>G466</f>
        <v>9.0572299995983485E-2</v>
      </c>
      <c r="K466" s="4"/>
      <c r="M466" s="4"/>
      <c r="N466" s="4"/>
      <c r="O466" s="4"/>
      <c r="P466" s="4"/>
      <c r="Q466" s="66">
        <f t="shared" si="217"/>
        <v>30203.314299999998</v>
      </c>
      <c r="R466" s="4"/>
      <c r="S466" s="2">
        <f>S$17</f>
        <v>1</v>
      </c>
      <c r="Z466" s="1">
        <f t="shared" si="218"/>
        <v>-3179</v>
      </c>
      <c r="AA466" s="1">
        <f t="shared" si="219"/>
        <v>8.2830516315856084E-2</v>
      </c>
      <c r="AB466" s="1">
        <f t="shared" si="220"/>
        <v>4.6761201696679397E-2</v>
      </c>
      <c r="AC466" s="1">
        <f t="shared" si="221"/>
        <v>9.0572299995983485E-2</v>
      </c>
      <c r="AD466" s="1">
        <f t="shared" si="222"/>
        <v>7.7417836801274009E-3</v>
      </c>
      <c r="AE466" s="1">
        <f t="shared" si="223"/>
        <v>5.9935214549886966E-5</v>
      </c>
      <c r="AF466" s="1">
        <f t="shared" si="224"/>
        <v>9.0572299995983485E-2</v>
      </c>
      <c r="AG466" s="2"/>
      <c r="AH466" s="1">
        <f t="shared" si="225"/>
        <v>4.3811098299304088E-2</v>
      </c>
      <c r="AI466" s="1">
        <f t="shared" si="226"/>
        <v>1.3871448259292909</v>
      </c>
      <c r="AJ466" s="1">
        <f t="shared" si="227"/>
        <v>0.97952959779384197</v>
      </c>
      <c r="AK466" s="1">
        <f t="shared" si="228"/>
        <v>1.6676610010714552E-2</v>
      </c>
      <c r="AL466" s="1">
        <f t="shared" si="229"/>
        <v>-3.0985433715191237</v>
      </c>
      <c r="AM466" s="1">
        <f t="shared" si="230"/>
        <v>-46.451207100941247</v>
      </c>
      <c r="AN466" s="1">
        <f t="shared" si="246"/>
        <v>9.4533826982115983</v>
      </c>
      <c r="AO466" s="1">
        <f t="shared" si="246"/>
        <v>9.4533597482962861</v>
      </c>
      <c r="AP466" s="1">
        <f t="shared" si="246"/>
        <v>9.4533004991461045</v>
      </c>
      <c r="AQ466" s="1">
        <f t="shared" si="246"/>
        <v>9.4531475377458438</v>
      </c>
      <c r="AR466" s="1">
        <f t="shared" si="246"/>
        <v>9.4527526458605866</v>
      </c>
      <c r="AS466" s="1">
        <f t="shared" si="246"/>
        <v>9.4517331956068826</v>
      </c>
      <c r="AT466" s="1">
        <f t="shared" si="246"/>
        <v>9.4491015165925401</v>
      </c>
      <c r="AU466" s="1">
        <f t="shared" si="231"/>
        <v>9.4423086537165943</v>
      </c>
    </row>
    <row r="467" spans="1:66" s="4" customFormat="1" x14ac:dyDescent="0.2">
      <c r="A467" s="17" t="s">
        <v>229</v>
      </c>
      <c r="B467" s="17"/>
      <c r="C467" s="8">
        <v>45257.808599999997</v>
      </c>
      <c r="D467" s="8"/>
      <c r="E467" s="4">
        <f t="shared" si="215"/>
        <v>-3165.9672947103295</v>
      </c>
      <c r="F467" s="4">
        <f t="shared" si="216"/>
        <v>-3166</v>
      </c>
      <c r="G467" s="4">
        <f t="shared" si="242"/>
        <v>9.055419999640435E-2</v>
      </c>
      <c r="J467" s="4">
        <f>G467</f>
        <v>9.055419999640435E-2</v>
      </c>
      <c r="Q467" s="66">
        <f t="shared" si="217"/>
        <v>30239.308599999997</v>
      </c>
      <c r="S467" s="2">
        <f>S$17</f>
        <v>1</v>
      </c>
      <c r="Z467" s="1">
        <f t="shared" si="218"/>
        <v>-3166</v>
      </c>
      <c r="AA467" s="1">
        <f t="shared" si="219"/>
        <v>8.2761361688647089E-2</v>
      </c>
      <c r="AB467" s="1">
        <f t="shared" si="220"/>
        <v>4.6613968179044535E-2</v>
      </c>
      <c r="AC467" s="1">
        <f t="shared" si="221"/>
        <v>9.055419999640435E-2</v>
      </c>
      <c r="AD467" s="1">
        <f t="shared" si="222"/>
        <v>7.7928383077572605E-3</v>
      </c>
      <c r="AE467" s="1">
        <f t="shared" si="223"/>
        <v>6.0728328890849043E-5</v>
      </c>
      <c r="AF467" s="1">
        <f t="shared" si="224"/>
        <v>9.055419999640435E-2</v>
      </c>
      <c r="AG467" s="2"/>
      <c r="AH467" s="1">
        <f t="shared" si="225"/>
        <v>4.3940231817359815E-2</v>
      </c>
      <c r="AI467" s="1">
        <f t="shared" si="226"/>
        <v>1.3866614643907578</v>
      </c>
      <c r="AJ467" s="1">
        <f t="shared" si="227"/>
        <v>0.98388209865092868</v>
      </c>
      <c r="AK467" s="1">
        <f t="shared" si="228"/>
        <v>2.553698338616494E-2</v>
      </c>
      <c r="AL467" s="1">
        <f t="shared" si="229"/>
        <v>-3.0756436192540466</v>
      </c>
      <c r="AM467" s="1">
        <f t="shared" si="230"/>
        <v>-30.315456297403205</v>
      </c>
      <c r="AN467" s="1">
        <f t="shared" si="246"/>
        <v>9.4686038719404113</v>
      </c>
      <c r="AO467" s="1">
        <f t="shared" si="246"/>
        <v>9.4685688094204554</v>
      </c>
      <c r="AP467" s="1">
        <f t="shared" si="246"/>
        <v>9.4684782397478671</v>
      </c>
      <c r="AQ467" s="1">
        <f t="shared" si="246"/>
        <v>9.4682442917183138</v>
      </c>
      <c r="AR467" s="1">
        <f t="shared" si="246"/>
        <v>9.4676399979839747</v>
      </c>
      <c r="AS467" s="1">
        <f t="shared" si="246"/>
        <v>9.4660791637678408</v>
      </c>
      <c r="AT467" s="1">
        <f t="shared" si="246"/>
        <v>9.4620481314051883</v>
      </c>
      <c r="AU467" s="1">
        <f t="shared" si="231"/>
        <v>9.4516401728767327</v>
      </c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s="4" customFormat="1" x14ac:dyDescent="0.2">
      <c r="A468" s="17" t="s">
        <v>230</v>
      </c>
      <c r="B468" s="17"/>
      <c r="C468" s="8">
        <v>45274.421000000002</v>
      </c>
      <c r="D468" s="8"/>
      <c r="E468" s="4">
        <f t="shared" si="215"/>
        <v>-3159.9674255254185</v>
      </c>
      <c r="F468" s="4">
        <f t="shared" si="216"/>
        <v>-3160</v>
      </c>
      <c r="G468" s="4">
        <f t="shared" si="242"/>
        <v>9.0192000003298745E-2</v>
      </c>
      <c r="I468" s="4">
        <f t="shared" ref="I468:I478" si="247">G468</f>
        <v>9.0192000003298745E-2</v>
      </c>
      <c r="Q468" s="66">
        <f t="shared" si="217"/>
        <v>30255.921000000002</v>
      </c>
      <c r="S468" s="2">
        <f t="shared" ref="S468:S478" si="248">S$16</f>
        <v>0.2</v>
      </c>
      <c r="Z468" s="1">
        <f t="shared" si="218"/>
        <v>-3160</v>
      </c>
      <c r="AA468" s="1">
        <f t="shared" si="219"/>
        <v>8.2725632325520326E-2</v>
      </c>
      <c r="AB468" s="1">
        <f t="shared" si="220"/>
        <v>4.6195615558090805E-2</v>
      </c>
      <c r="AC468" s="1">
        <f t="shared" si="221"/>
        <v>9.0192000003298745E-2</v>
      </c>
      <c r="AD468" s="1">
        <f t="shared" si="222"/>
        <v>7.4663676777784183E-3</v>
      </c>
      <c r="AE468" s="1">
        <f t="shared" si="223"/>
        <v>1.1149329259954858E-5</v>
      </c>
      <c r="AF468" s="1">
        <f t="shared" si="224"/>
        <v>9.0192000003298745E-2</v>
      </c>
      <c r="AG468" s="2"/>
      <c r="AH468" s="1">
        <f t="shared" si="225"/>
        <v>4.3996384445207939E-2</v>
      </c>
      <c r="AI468" s="1">
        <f t="shared" si="226"/>
        <v>1.3863701494928744</v>
      </c>
      <c r="AJ468" s="1">
        <f t="shared" si="227"/>
        <v>0.98571604305700511</v>
      </c>
      <c r="AK468" s="1">
        <f t="shared" si="228"/>
        <v>2.9619810028497871E-2</v>
      </c>
      <c r="AL468" s="1">
        <f t="shared" si="229"/>
        <v>-3.0650805617902361</v>
      </c>
      <c r="AM468" s="1">
        <f t="shared" si="230"/>
        <v>-26.126905883878113</v>
      </c>
      <c r="AN468" s="1">
        <f t="shared" si="246"/>
        <v>9.4756270305295391</v>
      </c>
      <c r="AO468" s="1">
        <f t="shared" si="246"/>
        <v>9.4755864187069676</v>
      </c>
      <c r="AP468" s="1">
        <f t="shared" si="246"/>
        <v>9.4754814799008162</v>
      </c>
      <c r="AQ468" s="1">
        <f t="shared" si="246"/>
        <v>9.4752103261488312</v>
      </c>
      <c r="AR468" s="1">
        <f t="shared" si="246"/>
        <v>9.4745097029775689</v>
      </c>
      <c r="AS468" s="1">
        <f t="shared" si="246"/>
        <v>9.472699503482044</v>
      </c>
      <c r="AT468" s="1">
        <f t="shared" si="246"/>
        <v>9.4680232054700966</v>
      </c>
      <c r="AU468" s="1">
        <f t="shared" si="231"/>
        <v>9.4559470278737194</v>
      </c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s="4" customFormat="1" x14ac:dyDescent="0.2">
      <c r="A469" s="17" t="s">
        <v>231</v>
      </c>
      <c r="B469" s="17"/>
      <c r="C469" s="8">
        <v>45299.336000000003</v>
      </c>
      <c r="D469" s="8"/>
      <c r="E469" s="4">
        <f t="shared" ref="E469:E532" si="249">+(C469-C$7)/C$8</f>
        <v>-3150.968921953267</v>
      </c>
      <c r="F469" s="4">
        <f t="shared" ref="F469:F532" si="250">ROUND(2*E469,0)/2</f>
        <v>-3151</v>
      </c>
      <c r="G469" s="4">
        <f t="shared" si="242"/>
        <v>8.604870000272058E-2</v>
      </c>
      <c r="I469" s="4">
        <f t="shared" si="247"/>
        <v>8.604870000272058E-2</v>
      </c>
      <c r="Q469" s="66">
        <f t="shared" ref="Q469:Q532" si="251">+C469-15018.5</f>
        <v>30280.836000000003</v>
      </c>
      <c r="S469" s="2">
        <f t="shared" si="248"/>
        <v>0.2</v>
      </c>
      <c r="Z469" s="1">
        <f t="shared" ref="Z469:Z532" si="252">F469</f>
        <v>-3151</v>
      </c>
      <c r="AA469" s="1">
        <f t="shared" ref="AA469:AA532" si="253">AB$3+AB$4*Z469+AB$5*Z469^2+AH469</f>
        <v>8.2667514916207024E-2</v>
      </c>
      <c r="AB469" s="1">
        <f t="shared" ref="AB469:AB532" si="254">IF(S469&lt;&gt;0,G469-AH469,-9999)</f>
        <v>4.197217847125656E-2</v>
      </c>
      <c r="AC469" s="1">
        <f t="shared" ref="AC469:AC532" si="255">+G469-P469</f>
        <v>8.604870000272058E-2</v>
      </c>
      <c r="AD469" s="1">
        <f t="shared" ref="AD469:AD532" si="256">IF(S469&lt;&gt;0,G469-AA469,-9999)</f>
        <v>3.3811850865135551E-3</v>
      </c>
      <c r="AE469" s="1">
        <f t="shared" ref="AE469:AE532" si="257">+(G469-AA469)^2*S469</f>
        <v>2.2864825178523354E-6</v>
      </c>
      <c r="AF469" s="1">
        <f t="shared" ref="AF469:AF532" si="258">IF(S469&lt;&gt;0,G469-P469,-9999)</f>
        <v>8.604870000272058E-2</v>
      </c>
      <c r="AG469" s="2"/>
      <c r="AH469" s="1">
        <f t="shared" ref="AH469:AH532" si="259">$AB$6*($AB$11/AI469*AJ469+$AB$12)</f>
        <v>4.4076521531464019E-2</v>
      </c>
      <c r="AI469" s="1">
        <f t="shared" ref="AI469:AI532" si="260">1+$AB$7*COS(AL469)</f>
        <v>1.3858526813525116</v>
      </c>
      <c r="AJ469" s="1">
        <f t="shared" ref="AJ469:AJ532" si="261">SIN(AL469+RADIANS($AB$9))</f>
        <v>0.988259294481864</v>
      </c>
      <c r="AK469" s="1">
        <f t="shared" ref="AK469:AK532" si="262">$AB$7*SIN(AL469)</f>
        <v>3.5734211315594989E-2</v>
      </c>
      <c r="AL469" s="1">
        <f t="shared" ref="AL469:AL532" si="263">2*ATAN(AM469)</f>
        <v>-3.0492450457450921</v>
      </c>
      <c r="AM469" s="1">
        <f t="shared" ref="AM469:AM532" si="264">SQRT((1+$AB$7)/(1-$AB$7))*TAN(AN469/2)</f>
        <v>-21.641908196671039</v>
      </c>
      <c r="AN469" s="1">
        <f t="shared" si="246"/>
        <v>9.4861587756344861</v>
      </c>
      <c r="AO469" s="1">
        <f t="shared" si="246"/>
        <v>9.4861099012501597</v>
      </c>
      <c r="AP469" s="1">
        <f t="shared" si="246"/>
        <v>9.4859835379554074</v>
      </c>
      <c r="AQ469" s="1">
        <f t="shared" si="246"/>
        <v>9.4856568338740441</v>
      </c>
      <c r="AR469" s="1">
        <f t="shared" si="246"/>
        <v>9.4848121917847301</v>
      </c>
      <c r="AS469" s="1">
        <f t="shared" si="246"/>
        <v>9.4826286995634028</v>
      </c>
      <c r="AT469" s="1">
        <f t="shared" si="246"/>
        <v>9.4769853868973986</v>
      </c>
      <c r="AU469" s="1">
        <f t="shared" ref="AU469:AU532" si="265">RADIANS($AB$9)+$AB$18*(F469-AB$15)</f>
        <v>9.4624073103691995</v>
      </c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s="4" customFormat="1" x14ac:dyDescent="0.2">
      <c r="A470" s="17" t="s">
        <v>231</v>
      </c>
      <c r="B470" s="17"/>
      <c r="C470" s="8">
        <v>45335.341</v>
      </c>
      <c r="D470" s="8"/>
      <c r="E470" s="4">
        <f t="shared" si="249"/>
        <v>-3137.9650639915858</v>
      </c>
      <c r="F470" s="4">
        <f t="shared" si="250"/>
        <v>-3138</v>
      </c>
      <c r="G470" s="4">
        <f t="shared" si="242"/>
        <v>9.673060000204714E-2</v>
      </c>
      <c r="I470" s="4">
        <f t="shared" si="247"/>
        <v>9.673060000204714E-2</v>
      </c>
      <c r="Q470" s="66">
        <f t="shared" si="251"/>
        <v>30316.841</v>
      </c>
      <c r="S470" s="2">
        <f t="shared" si="248"/>
        <v>0.2</v>
      </c>
      <c r="Z470" s="1">
        <f t="shared" si="252"/>
        <v>-3138</v>
      </c>
      <c r="AA470" s="1">
        <f t="shared" si="253"/>
        <v>8.2573968931791364E-2</v>
      </c>
      <c r="AB470" s="1">
        <f t="shared" si="254"/>
        <v>5.2547009356920062E-2</v>
      </c>
      <c r="AC470" s="1">
        <f t="shared" si="255"/>
        <v>9.673060000204714E-2</v>
      </c>
      <c r="AD470" s="1">
        <f t="shared" si="256"/>
        <v>1.4156631070255776E-2</v>
      </c>
      <c r="AE470" s="1">
        <f t="shared" si="257"/>
        <v>4.0082040651866246E-5</v>
      </c>
      <c r="AF470" s="1">
        <f t="shared" si="258"/>
        <v>9.673060000204714E-2</v>
      </c>
      <c r="AG470" s="2"/>
      <c r="AH470" s="1">
        <f t="shared" si="259"/>
        <v>4.4183590645127079E-2</v>
      </c>
      <c r="AI470" s="1">
        <f t="shared" si="260"/>
        <v>1.3849354848137896</v>
      </c>
      <c r="AJ470" s="1">
        <f t="shared" si="261"/>
        <v>0.99149220728100251</v>
      </c>
      <c r="AK470" s="1">
        <f t="shared" si="262"/>
        <v>4.4540970986759104E-2</v>
      </c>
      <c r="AL470" s="1">
        <f t="shared" si="263"/>
        <v>-3.026394730029704</v>
      </c>
      <c r="AM470" s="1">
        <f t="shared" si="264"/>
        <v>-17.34222014296579</v>
      </c>
      <c r="AN470" s="1">
        <f t="shared" si="246"/>
        <v>9.5013636353462498</v>
      </c>
      <c r="AO470" s="1">
        <f t="shared" si="246"/>
        <v>9.5013029826332662</v>
      </c>
      <c r="AP470" s="1">
        <f t="shared" si="246"/>
        <v>9.5011460025756218</v>
      </c>
      <c r="AQ470" s="1">
        <f t="shared" si="246"/>
        <v>9.5007397188855656</v>
      </c>
      <c r="AR470" s="1">
        <f t="shared" si="246"/>
        <v>9.4996882649059557</v>
      </c>
      <c r="AS470" s="1">
        <f t="shared" si="246"/>
        <v>9.4969675055478042</v>
      </c>
      <c r="AT470" s="1">
        <f t="shared" si="246"/>
        <v>9.4899296586461066</v>
      </c>
      <c r="AU470" s="1">
        <f t="shared" si="265"/>
        <v>9.4717388295293397</v>
      </c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s="4" customFormat="1" x14ac:dyDescent="0.2">
      <c r="A471" s="17" t="s">
        <v>231</v>
      </c>
      <c r="B471" s="17"/>
      <c r="C471" s="8">
        <v>45346.411999999997</v>
      </c>
      <c r="D471" s="8"/>
      <c r="E471" s="4">
        <f t="shared" si="249"/>
        <v>-3133.9665717962316</v>
      </c>
      <c r="F471" s="4">
        <f t="shared" si="250"/>
        <v>-3134</v>
      </c>
      <c r="G471" s="4">
        <f t="shared" si="242"/>
        <v>9.2555799994443078E-2</v>
      </c>
      <c r="I471" s="4">
        <f t="shared" si="247"/>
        <v>9.2555799994443078E-2</v>
      </c>
      <c r="Q471" s="66">
        <f t="shared" si="251"/>
        <v>30327.911999999997</v>
      </c>
      <c r="S471" s="2">
        <f t="shared" si="248"/>
        <v>0.2</v>
      </c>
      <c r="Z471" s="1">
        <f t="shared" si="252"/>
        <v>-3134</v>
      </c>
      <c r="AA471" s="1">
        <f t="shared" si="253"/>
        <v>8.2542900569196012E-2</v>
      </c>
      <c r="AB471" s="1">
        <f t="shared" si="254"/>
        <v>4.8341332636690229E-2</v>
      </c>
      <c r="AC471" s="1">
        <f t="shared" si="255"/>
        <v>9.2555799994443078E-2</v>
      </c>
      <c r="AD471" s="1">
        <f t="shared" si="256"/>
        <v>1.0012899425247065E-2</v>
      </c>
      <c r="AE471" s="1">
        <f t="shared" si="257"/>
        <v>2.0051630980022604E-5</v>
      </c>
      <c r="AF471" s="1">
        <f t="shared" si="258"/>
        <v>9.2555799994443078E-2</v>
      </c>
      <c r="AG471" s="2"/>
      <c r="AH471" s="1">
        <f t="shared" si="259"/>
        <v>4.4214467357752849E-2</v>
      </c>
      <c r="AI471" s="1">
        <f t="shared" si="260"/>
        <v>1.3846131136574553</v>
      </c>
      <c r="AJ471" s="1">
        <f t="shared" si="261"/>
        <v>0.99238208596796407</v>
      </c>
      <c r="AK471" s="1">
        <f t="shared" si="262"/>
        <v>4.7243818304490752E-2</v>
      </c>
      <c r="AL471" s="1">
        <f t="shared" si="263"/>
        <v>-3.0193702582571271</v>
      </c>
      <c r="AM471" s="1">
        <f t="shared" si="264"/>
        <v>-16.34323771421538</v>
      </c>
      <c r="AN471" s="1">
        <f t="shared" ref="AN471:AT480" si="266">$AU471+$AB$7*SIN(AO471)</f>
        <v>9.5060399418077495</v>
      </c>
      <c r="AO471" s="1">
        <f t="shared" si="266"/>
        <v>9.5059757079400224</v>
      </c>
      <c r="AP471" s="1">
        <f t="shared" si="266"/>
        <v>9.5058093979374831</v>
      </c>
      <c r="AQ471" s="1">
        <f t="shared" si="266"/>
        <v>9.5053788097089509</v>
      </c>
      <c r="AR471" s="1">
        <f t="shared" si="266"/>
        <v>9.5042640560493865</v>
      </c>
      <c r="AS471" s="1">
        <f t="shared" si="266"/>
        <v>9.5013785168120553</v>
      </c>
      <c r="AT471" s="1">
        <f t="shared" si="266"/>
        <v>9.4939122074199673</v>
      </c>
      <c r="AU471" s="1">
        <f t="shared" si="265"/>
        <v>9.4746100661939963</v>
      </c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s="4" customFormat="1" x14ac:dyDescent="0.2">
      <c r="A472" s="17" t="s">
        <v>231</v>
      </c>
      <c r="B472" s="17"/>
      <c r="C472" s="8">
        <v>45357.487999999998</v>
      </c>
      <c r="D472" s="8"/>
      <c r="E472" s="4">
        <f t="shared" si="249"/>
        <v>-3129.966273760303</v>
      </c>
      <c r="F472" s="4">
        <f t="shared" si="250"/>
        <v>-3130</v>
      </c>
      <c r="G472" s="4">
        <f t="shared" si="242"/>
        <v>9.3380999998771586E-2</v>
      </c>
      <c r="I472" s="4">
        <f t="shared" si="247"/>
        <v>9.3380999998771586E-2</v>
      </c>
      <c r="Q472" s="66">
        <f t="shared" si="251"/>
        <v>30338.987999999998</v>
      </c>
      <c r="S472" s="2">
        <f t="shared" si="248"/>
        <v>0.2</v>
      </c>
      <c r="Z472" s="1">
        <f t="shared" si="252"/>
        <v>-3130</v>
      </c>
      <c r="AA472" s="1">
        <f t="shared" si="253"/>
        <v>8.2510756104224647E-2</v>
      </c>
      <c r="AB472" s="1">
        <f t="shared" si="254"/>
        <v>4.9136629747128797E-2</v>
      </c>
      <c r="AC472" s="1">
        <f t="shared" si="255"/>
        <v>9.3380999998771586E-2</v>
      </c>
      <c r="AD472" s="1">
        <f t="shared" si="256"/>
        <v>1.0870243894546938E-2</v>
      </c>
      <c r="AE472" s="1">
        <f t="shared" si="257"/>
        <v>2.3632440465387E-5</v>
      </c>
      <c r="AF472" s="1">
        <f t="shared" si="258"/>
        <v>9.3380999998771586E-2</v>
      </c>
      <c r="AG472" s="2"/>
      <c r="AH472" s="1">
        <f t="shared" si="259"/>
        <v>4.4244370251642788E-2</v>
      </c>
      <c r="AI472" s="1">
        <f t="shared" si="260"/>
        <v>1.3842719313776355</v>
      </c>
      <c r="AJ472" s="1">
        <f t="shared" si="261"/>
        <v>0.99322260928109207</v>
      </c>
      <c r="AK472" s="1">
        <f t="shared" si="262"/>
        <v>4.9943050773577677E-2</v>
      </c>
      <c r="AL472" s="1">
        <f t="shared" si="263"/>
        <v>-3.0123491270802449</v>
      </c>
      <c r="AM472" s="1">
        <f t="shared" si="264"/>
        <v>-15.45311627630845</v>
      </c>
      <c r="AN472" s="1">
        <f t="shared" si="266"/>
        <v>9.5107151445179046</v>
      </c>
      <c r="AO472" s="1">
        <f t="shared" si="266"/>
        <v>9.5106473518502206</v>
      </c>
      <c r="AP472" s="1">
        <f t="shared" si="266"/>
        <v>9.5104717591116383</v>
      </c>
      <c r="AQ472" s="1">
        <f t="shared" si="266"/>
        <v>9.5100169610196055</v>
      </c>
      <c r="AR472" s="1">
        <f t="shared" si="266"/>
        <v>9.5088390824818614</v>
      </c>
      <c r="AS472" s="1">
        <f t="shared" si="266"/>
        <v>9.5057890420131734</v>
      </c>
      <c r="AT472" s="1">
        <f t="shared" si="266"/>
        <v>9.4978945970670896</v>
      </c>
      <c r="AU472" s="1">
        <f t="shared" si="265"/>
        <v>9.4774813028586546</v>
      </c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s="4" customFormat="1" x14ac:dyDescent="0.2">
      <c r="A473" s="17" t="s">
        <v>232</v>
      </c>
      <c r="B473" s="17"/>
      <c r="C473" s="8">
        <v>45382.404999999999</v>
      </c>
      <c r="D473" s="8"/>
      <c r="E473" s="4">
        <f t="shared" si="249"/>
        <v>-3120.9670478519224</v>
      </c>
      <c r="F473" s="4">
        <f t="shared" si="250"/>
        <v>-3121</v>
      </c>
      <c r="G473" s="4">
        <f t="shared" si="242"/>
        <v>9.1237699998600874E-2</v>
      </c>
      <c r="I473" s="4">
        <f t="shared" si="247"/>
        <v>9.1237699998600874E-2</v>
      </c>
      <c r="Q473" s="66">
        <f t="shared" si="251"/>
        <v>30363.904999999999</v>
      </c>
      <c r="S473" s="2">
        <f t="shared" si="248"/>
        <v>0.2</v>
      </c>
      <c r="Z473" s="1">
        <f t="shared" si="252"/>
        <v>-3121</v>
      </c>
      <c r="AA473" s="1">
        <f t="shared" si="253"/>
        <v>8.2434494868757618E-2</v>
      </c>
      <c r="AB473" s="1">
        <f t="shared" si="254"/>
        <v>4.6929610450427768E-2</v>
      </c>
      <c r="AC473" s="1">
        <f t="shared" si="255"/>
        <v>9.1237699998600874E-2</v>
      </c>
      <c r="AD473" s="1">
        <f t="shared" si="256"/>
        <v>8.8032051298432556E-3</v>
      </c>
      <c r="AE473" s="1">
        <f t="shared" si="257"/>
        <v>1.5499284111619724E-5</v>
      </c>
      <c r="AF473" s="1">
        <f t="shared" si="258"/>
        <v>9.1237699998600874E-2</v>
      </c>
      <c r="AG473" s="2"/>
      <c r="AH473" s="1">
        <f t="shared" si="259"/>
        <v>4.4308089548173106E-2</v>
      </c>
      <c r="AI473" s="1">
        <f t="shared" si="260"/>
        <v>1.3834357762968668</v>
      </c>
      <c r="AJ473" s="1">
        <f t="shared" si="261"/>
        <v>0.99493338442287005</v>
      </c>
      <c r="AK473" s="1">
        <f t="shared" si="262"/>
        <v>5.6002062648527418E-2</v>
      </c>
      <c r="AL473" s="1">
        <f t="shared" si="263"/>
        <v>-2.9965647705714078</v>
      </c>
      <c r="AM473" s="1">
        <f t="shared" si="264"/>
        <v>-13.766271798868756</v>
      </c>
      <c r="AN473" s="1">
        <f t="shared" si="266"/>
        <v>9.5212299912841498</v>
      </c>
      <c r="AO473" s="1">
        <f t="shared" si="266"/>
        <v>9.5211542792759563</v>
      </c>
      <c r="AP473" s="1">
        <f t="shared" si="266"/>
        <v>9.5209579863190363</v>
      </c>
      <c r="AQ473" s="1">
        <f t="shared" si="266"/>
        <v>9.5204490892949654</v>
      </c>
      <c r="AR473" s="1">
        <f t="shared" si="266"/>
        <v>9.5191298696246047</v>
      </c>
      <c r="AS473" s="1">
        <f t="shared" si="266"/>
        <v>9.5157108020685648</v>
      </c>
      <c r="AT473" s="1">
        <f t="shared" si="266"/>
        <v>9.5068543445205158</v>
      </c>
      <c r="AU473" s="1">
        <f t="shared" si="265"/>
        <v>9.4839415853541347</v>
      </c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s="4" customFormat="1" x14ac:dyDescent="0.2">
      <c r="A474" s="17" t="s">
        <v>232</v>
      </c>
      <c r="B474" s="17"/>
      <c r="C474" s="8">
        <v>45407.324000000001</v>
      </c>
      <c r="D474" s="8"/>
      <c r="E474" s="4">
        <f t="shared" si="249"/>
        <v>-3111.9670996073128</v>
      </c>
      <c r="F474" s="4">
        <f t="shared" si="250"/>
        <v>-3112</v>
      </c>
      <c r="G474" s="4">
        <f t="shared" si="242"/>
        <v>9.1094399998837616E-2</v>
      </c>
      <c r="I474" s="4">
        <f t="shared" si="247"/>
        <v>9.1094399998837616E-2</v>
      </c>
      <c r="Q474" s="66">
        <f t="shared" si="251"/>
        <v>30388.824000000001</v>
      </c>
      <c r="S474" s="2">
        <f t="shared" si="248"/>
        <v>0.2</v>
      </c>
      <c r="Z474" s="1">
        <f t="shared" si="252"/>
        <v>-3112</v>
      </c>
      <c r="AA474" s="1">
        <f t="shared" si="253"/>
        <v>8.2352781621788704E-2</v>
      </c>
      <c r="AB474" s="1">
        <f t="shared" si="254"/>
        <v>4.67275253547077E-2</v>
      </c>
      <c r="AC474" s="1">
        <f t="shared" si="255"/>
        <v>9.1094399998837616E-2</v>
      </c>
      <c r="AD474" s="1">
        <f t="shared" si="256"/>
        <v>8.7416183770489125E-3</v>
      </c>
      <c r="AE474" s="1">
        <f t="shared" si="257"/>
        <v>1.5283178369991851E-5</v>
      </c>
      <c r="AF474" s="1">
        <f t="shared" si="258"/>
        <v>9.1094399998837616E-2</v>
      </c>
      <c r="AG474" s="2"/>
      <c r="AH474" s="1">
        <f t="shared" si="259"/>
        <v>4.4366874644129917E-2</v>
      </c>
      <c r="AI474" s="1">
        <f t="shared" si="260"/>
        <v>1.382505332412832</v>
      </c>
      <c r="AJ474" s="1">
        <f t="shared" si="261"/>
        <v>0.99639458479538034</v>
      </c>
      <c r="AK474" s="1">
        <f t="shared" si="262"/>
        <v>6.2039473249048585E-2</v>
      </c>
      <c r="AL474" s="1">
        <f t="shared" si="263"/>
        <v>-2.9808004108861117</v>
      </c>
      <c r="AM474" s="1">
        <f t="shared" si="264"/>
        <v>-12.411600735902081</v>
      </c>
      <c r="AN474" s="1">
        <f t="shared" si="266"/>
        <v>9.5317382246685725</v>
      </c>
      <c r="AO474" s="1">
        <f t="shared" si="266"/>
        <v>9.5316547260523219</v>
      </c>
      <c r="AP474" s="1">
        <f t="shared" si="266"/>
        <v>9.5314380138552313</v>
      </c>
      <c r="AQ474" s="1">
        <f t="shared" si="266"/>
        <v>9.5308755827424001</v>
      </c>
      <c r="AR474" s="1">
        <f t="shared" si="266"/>
        <v>9.5294160673053927</v>
      </c>
      <c r="AS474" s="1">
        <f t="shared" si="266"/>
        <v>9.5256296427787763</v>
      </c>
      <c r="AT474" s="1">
        <f t="shared" si="266"/>
        <v>9.5158131357075391</v>
      </c>
      <c r="AU474" s="1">
        <f t="shared" si="265"/>
        <v>9.4904018678496165</v>
      </c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s="4" customFormat="1" x14ac:dyDescent="0.2">
      <c r="A475" s="17" t="s">
        <v>233</v>
      </c>
      <c r="B475" s="17"/>
      <c r="C475" s="8">
        <v>45407.326999999997</v>
      </c>
      <c r="D475" s="8"/>
      <c r="E475" s="4">
        <f t="shared" si="249"/>
        <v>-3111.9660161029706</v>
      </c>
      <c r="F475" s="4">
        <f t="shared" si="250"/>
        <v>-3112</v>
      </c>
      <c r="G475" s="4">
        <f t="shared" si="242"/>
        <v>9.4094399995810818E-2</v>
      </c>
      <c r="I475" s="4">
        <f t="shared" si="247"/>
        <v>9.4094399995810818E-2</v>
      </c>
      <c r="Q475" s="66">
        <f t="shared" si="251"/>
        <v>30388.826999999997</v>
      </c>
      <c r="S475" s="2">
        <f t="shared" si="248"/>
        <v>0.2</v>
      </c>
      <c r="Z475" s="1">
        <f t="shared" si="252"/>
        <v>-3112</v>
      </c>
      <c r="AA475" s="1">
        <f t="shared" si="253"/>
        <v>8.2352781621788704E-2</v>
      </c>
      <c r="AB475" s="1">
        <f t="shared" si="254"/>
        <v>4.9727525351680901E-2</v>
      </c>
      <c r="AC475" s="1">
        <f t="shared" si="255"/>
        <v>9.4094399995810818E-2</v>
      </c>
      <c r="AD475" s="1">
        <f t="shared" si="256"/>
        <v>1.1741618374022114E-2</v>
      </c>
      <c r="AE475" s="1">
        <f t="shared" si="257"/>
        <v>2.7573120408234742E-5</v>
      </c>
      <c r="AF475" s="1">
        <f t="shared" si="258"/>
        <v>9.4094399995810818E-2</v>
      </c>
      <c r="AG475" s="2"/>
      <c r="AH475" s="1">
        <f t="shared" si="259"/>
        <v>4.4366874644129917E-2</v>
      </c>
      <c r="AI475" s="1">
        <f t="shared" si="260"/>
        <v>1.382505332412832</v>
      </c>
      <c r="AJ475" s="1">
        <f t="shared" si="261"/>
        <v>0.99639458479538034</v>
      </c>
      <c r="AK475" s="1">
        <f t="shared" si="262"/>
        <v>6.2039473249048585E-2</v>
      </c>
      <c r="AL475" s="1">
        <f t="shared" si="263"/>
        <v>-2.9808004108861117</v>
      </c>
      <c r="AM475" s="1">
        <f t="shared" si="264"/>
        <v>-12.411600735902081</v>
      </c>
      <c r="AN475" s="1">
        <f t="shared" si="266"/>
        <v>9.5317382246685725</v>
      </c>
      <c r="AO475" s="1">
        <f t="shared" si="266"/>
        <v>9.5316547260523219</v>
      </c>
      <c r="AP475" s="1">
        <f t="shared" si="266"/>
        <v>9.5314380138552313</v>
      </c>
      <c r="AQ475" s="1">
        <f t="shared" si="266"/>
        <v>9.5308755827424001</v>
      </c>
      <c r="AR475" s="1">
        <f t="shared" si="266"/>
        <v>9.5294160673053927</v>
      </c>
      <c r="AS475" s="1">
        <f t="shared" si="266"/>
        <v>9.5256296427787763</v>
      </c>
      <c r="AT475" s="1">
        <f t="shared" si="266"/>
        <v>9.5158131357075391</v>
      </c>
      <c r="AU475" s="1">
        <f t="shared" si="265"/>
        <v>9.4904018678496165</v>
      </c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s="4" customFormat="1" x14ac:dyDescent="0.2">
      <c r="A476" s="17" t="s">
        <v>234</v>
      </c>
      <c r="B476" s="17"/>
      <c r="C476" s="8">
        <v>45407.326999999997</v>
      </c>
      <c r="D476" s="8"/>
      <c r="E476" s="4">
        <f t="shared" si="249"/>
        <v>-3111.9660161029706</v>
      </c>
      <c r="F476" s="4">
        <f t="shared" si="250"/>
        <v>-3112</v>
      </c>
      <c r="G476" s="4">
        <f t="shared" si="242"/>
        <v>9.4094399995810818E-2</v>
      </c>
      <c r="I476" s="4">
        <f t="shared" si="247"/>
        <v>9.4094399995810818E-2</v>
      </c>
      <c r="Q476" s="66">
        <f t="shared" si="251"/>
        <v>30388.826999999997</v>
      </c>
      <c r="S476" s="2">
        <f t="shared" si="248"/>
        <v>0.2</v>
      </c>
      <c r="Z476" s="1">
        <f t="shared" si="252"/>
        <v>-3112</v>
      </c>
      <c r="AA476" s="1">
        <f t="shared" si="253"/>
        <v>8.2352781621788704E-2</v>
      </c>
      <c r="AB476" s="1">
        <f t="shared" si="254"/>
        <v>4.9727525351680901E-2</v>
      </c>
      <c r="AC476" s="1">
        <f t="shared" si="255"/>
        <v>9.4094399995810818E-2</v>
      </c>
      <c r="AD476" s="1">
        <f t="shared" si="256"/>
        <v>1.1741618374022114E-2</v>
      </c>
      <c r="AE476" s="1">
        <f t="shared" si="257"/>
        <v>2.7573120408234742E-5</v>
      </c>
      <c r="AF476" s="1">
        <f t="shared" si="258"/>
        <v>9.4094399995810818E-2</v>
      </c>
      <c r="AG476" s="2"/>
      <c r="AH476" s="1">
        <f t="shared" si="259"/>
        <v>4.4366874644129917E-2</v>
      </c>
      <c r="AI476" s="1">
        <f t="shared" si="260"/>
        <v>1.382505332412832</v>
      </c>
      <c r="AJ476" s="1">
        <f t="shared" si="261"/>
        <v>0.99639458479538034</v>
      </c>
      <c r="AK476" s="1">
        <f t="shared" si="262"/>
        <v>6.2039473249048585E-2</v>
      </c>
      <c r="AL476" s="1">
        <f t="shared" si="263"/>
        <v>-2.9808004108861117</v>
      </c>
      <c r="AM476" s="1">
        <f t="shared" si="264"/>
        <v>-12.411600735902081</v>
      </c>
      <c r="AN476" s="1">
        <f t="shared" si="266"/>
        <v>9.5317382246685725</v>
      </c>
      <c r="AO476" s="1">
        <f t="shared" si="266"/>
        <v>9.5316547260523219</v>
      </c>
      <c r="AP476" s="1">
        <f t="shared" si="266"/>
        <v>9.5314380138552313</v>
      </c>
      <c r="AQ476" s="1">
        <f t="shared" si="266"/>
        <v>9.5308755827424001</v>
      </c>
      <c r="AR476" s="1">
        <f t="shared" si="266"/>
        <v>9.5294160673053927</v>
      </c>
      <c r="AS476" s="1">
        <f t="shared" si="266"/>
        <v>9.5256296427787763</v>
      </c>
      <c r="AT476" s="1">
        <f t="shared" si="266"/>
        <v>9.5158131357075391</v>
      </c>
      <c r="AU476" s="1">
        <f t="shared" si="265"/>
        <v>9.4904018678496165</v>
      </c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s="4" customFormat="1" x14ac:dyDescent="0.2">
      <c r="A477" s="17" t="s">
        <v>233</v>
      </c>
      <c r="B477" s="17"/>
      <c r="C477" s="8">
        <v>45407.328000000001</v>
      </c>
      <c r="D477" s="8"/>
      <c r="E477" s="4">
        <f t="shared" si="249"/>
        <v>-3111.9656549348547</v>
      </c>
      <c r="F477" s="4">
        <f t="shared" si="250"/>
        <v>-3112</v>
      </c>
      <c r="G477" s="4">
        <f t="shared" si="242"/>
        <v>9.5094399999652524E-2</v>
      </c>
      <c r="I477" s="4">
        <f t="shared" si="247"/>
        <v>9.5094399999652524E-2</v>
      </c>
      <c r="Q477" s="66">
        <f t="shared" si="251"/>
        <v>30388.828000000001</v>
      </c>
      <c r="S477" s="2">
        <f t="shared" si="248"/>
        <v>0.2</v>
      </c>
      <c r="Z477" s="1">
        <f t="shared" si="252"/>
        <v>-3112</v>
      </c>
      <c r="AA477" s="1">
        <f t="shared" si="253"/>
        <v>8.2352781621788704E-2</v>
      </c>
      <c r="AB477" s="1">
        <f t="shared" si="254"/>
        <v>5.0727525355522607E-2</v>
      </c>
      <c r="AC477" s="1">
        <f t="shared" si="255"/>
        <v>9.5094399999652524E-2</v>
      </c>
      <c r="AD477" s="1">
        <f t="shared" si="256"/>
        <v>1.274161837786382E-2</v>
      </c>
      <c r="AE477" s="1">
        <f t="shared" si="257"/>
        <v>3.2469767777423409E-5</v>
      </c>
      <c r="AF477" s="1">
        <f t="shared" si="258"/>
        <v>9.5094399999652524E-2</v>
      </c>
      <c r="AG477" s="2"/>
      <c r="AH477" s="1">
        <f t="shared" si="259"/>
        <v>4.4366874644129917E-2</v>
      </c>
      <c r="AI477" s="1">
        <f t="shared" si="260"/>
        <v>1.382505332412832</v>
      </c>
      <c r="AJ477" s="1">
        <f t="shared" si="261"/>
        <v>0.99639458479538034</v>
      </c>
      <c r="AK477" s="1">
        <f t="shared" si="262"/>
        <v>6.2039473249048585E-2</v>
      </c>
      <c r="AL477" s="1">
        <f t="shared" si="263"/>
        <v>-2.9808004108861117</v>
      </c>
      <c r="AM477" s="1">
        <f t="shared" si="264"/>
        <v>-12.411600735902081</v>
      </c>
      <c r="AN477" s="1">
        <f t="shared" si="266"/>
        <v>9.5317382246685725</v>
      </c>
      <c r="AO477" s="1">
        <f t="shared" si="266"/>
        <v>9.5316547260523219</v>
      </c>
      <c r="AP477" s="1">
        <f t="shared" si="266"/>
        <v>9.5314380138552313</v>
      </c>
      <c r="AQ477" s="1">
        <f t="shared" si="266"/>
        <v>9.5308755827424001</v>
      </c>
      <c r="AR477" s="1">
        <f t="shared" si="266"/>
        <v>9.5294160673053927</v>
      </c>
      <c r="AS477" s="1">
        <f t="shared" si="266"/>
        <v>9.5256296427787763</v>
      </c>
      <c r="AT477" s="1">
        <f t="shared" si="266"/>
        <v>9.5158131357075391</v>
      </c>
      <c r="AU477" s="1">
        <f t="shared" si="265"/>
        <v>9.4904018678496165</v>
      </c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s="4" customFormat="1" x14ac:dyDescent="0.2">
      <c r="A478" s="17" t="s">
        <v>234</v>
      </c>
      <c r="B478" s="17"/>
      <c r="C478" s="8">
        <v>45407.328000000001</v>
      </c>
      <c r="D478" s="8"/>
      <c r="E478" s="4">
        <f t="shared" si="249"/>
        <v>-3111.9656549348547</v>
      </c>
      <c r="F478" s="4">
        <f t="shared" si="250"/>
        <v>-3112</v>
      </c>
      <c r="G478" s="4">
        <f t="shared" si="242"/>
        <v>9.5094399999652524E-2</v>
      </c>
      <c r="I478" s="4">
        <f t="shared" si="247"/>
        <v>9.5094399999652524E-2</v>
      </c>
      <c r="Q478" s="66">
        <f t="shared" si="251"/>
        <v>30388.828000000001</v>
      </c>
      <c r="S478" s="2">
        <f t="shared" si="248"/>
        <v>0.2</v>
      </c>
      <c r="Z478" s="1">
        <f t="shared" si="252"/>
        <v>-3112</v>
      </c>
      <c r="AA478" s="1">
        <f t="shared" si="253"/>
        <v>8.2352781621788704E-2</v>
      </c>
      <c r="AB478" s="1">
        <f t="shared" si="254"/>
        <v>5.0727525355522607E-2</v>
      </c>
      <c r="AC478" s="1">
        <f t="shared" si="255"/>
        <v>9.5094399999652524E-2</v>
      </c>
      <c r="AD478" s="1">
        <f t="shared" si="256"/>
        <v>1.274161837786382E-2</v>
      </c>
      <c r="AE478" s="1">
        <f t="shared" si="257"/>
        <v>3.2469767777423409E-5</v>
      </c>
      <c r="AF478" s="1">
        <f t="shared" si="258"/>
        <v>9.5094399999652524E-2</v>
      </c>
      <c r="AG478" s="2"/>
      <c r="AH478" s="1">
        <f t="shared" si="259"/>
        <v>4.4366874644129917E-2</v>
      </c>
      <c r="AI478" s="1">
        <f t="shared" si="260"/>
        <v>1.382505332412832</v>
      </c>
      <c r="AJ478" s="1">
        <f t="shared" si="261"/>
        <v>0.99639458479538034</v>
      </c>
      <c r="AK478" s="1">
        <f t="shared" si="262"/>
        <v>6.2039473249048585E-2</v>
      </c>
      <c r="AL478" s="1">
        <f t="shared" si="263"/>
        <v>-2.9808004108861117</v>
      </c>
      <c r="AM478" s="1">
        <f t="shared" si="264"/>
        <v>-12.411600735902081</v>
      </c>
      <c r="AN478" s="1">
        <f t="shared" si="266"/>
        <v>9.5317382246685725</v>
      </c>
      <c r="AO478" s="1">
        <f t="shared" si="266"/>
        <v>9.5316547260523219</v>
      </c>
      <c r="AP478" s="1">
        <f t="shared" si="266"/>
        <v>9.5314380138552313</v>
      </c>
      <c r="AQ478" s="1">
        <f t="shared" si="266"/>
        <v>9.5308755827424001</v>
      </c>
      <c r="AR478" s="1">
        <f t="shared" si="266"/>
        <v>9.5294160673053927</v>
      </c>
      <c r="AS478" s="1">
        <f t="shared" si="266"/>
        <v>9.5256296427787763</v>
      </c>
      <c r="AT478" s="1">
        <f t="shared" si="266"/>
        <v>9.5158131357075391</v>
      </c>
      <c r="AU478" s="1">
        <f t="shared" si="265"/>
        <v>9.4904018678496165</v>
      </c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s="4" customFormat="1" x14ac:dyDescent="0.2">
      <c r="A479" s="17" t="s">
        <v>235</v>
      </c>
      <c r="B479" s="17"/>
      <c r="C479" s="8">
        <v>45684.203999999998</v>
      </c>
      <c r="D479" s="8"/>
      <c r="E479" s="4">
        <f t="shared" si="249"/>
        <v>-3011.9668720714017</v>
      </c>
      <c r="F479" s="4">
        <f t="shared" si="250"/>
        <v>-3012</v>
      </c>
      <c r="G479" s="4">
        <f t="shared" si="242"/>
        <v>9.1724400001112372E-2</v>
      </c>
      <c r="H479" s="4">
        <f>+G479</f>
        <v>9.1724400001112372E-2</v>
      </c>
      <c r="Q479" s="66">
        <f t="shared" si="251"/>
        <v>30665.703999999998</v>
      </c>
      <c r="S479" s="2">
        <f>S$15</f>
        <v>0.5</v>
      </c>
      <c r="Z479" s="1">
        <f t="shared" si="252"/>
        <v>-3012</v>
      </c>
      <c r="AA479" s="1">
        <f t="shared" si="253"/>
        <v>8.1079207393505451E-2</v>
      </c>
      <c r="AB479" s="1">
        <f t="shared" si="254"/>
        <v>4.703516652115583E-2</v>
      </c>
      <c r="AC479" s="1">
        <f t="shared" si="255"/>
        <v>9.1724400001112372E-2</v>
      </c>
      <c r="AD479" s="1">
        <f t="shared" si="256"/>
        <v>1.0645192607606921E-2</v>
      </c>
      <c r="AE479" s="1">
        <f t="shared" si="257"/>
        <v>5.6660062826524517E-5</v>
      </c>
      <c r="AF479" s="1">
        <f t="shared" si="258"/>
        <v>9.1724400001112372E-2</v>
      </c>
      <c r="AG479" s="2"/>
      <c r="AH479" s="1">
        <f t="shared" si="259"/>
        <v>4.4689233479956542E-2</v>
      </c>
      <c r="AI479" s="1">
        <f t="shared" si="260"/>
        <v>1.3660894094932954</v>
      </c>
      <c r="AJ479" s="1">
        <f t="shared" si="261"/>
        <v>0.99610682215166957</v>
      </c>
      <c r="AK479" s="1">
        <f t="shared" si="262"/>
        <v>0.1270345221666957</v>
      </c>
      <c r="AL479" s="1">
        <f t="shared" si="263"/>
        <v>-2.8075892860612699</v>
      </c>
      <c r="AM479" s="1">
        <f t="shared" si="264"/>
        <v>-5.9321925730114673</v>
      </c>
      <c r="AN479" s="1">
        <f t="shared" si="266"/>
        <v>9.6478490039005749</v>
      </c>
      <c r="AO479" s="1">
        <f t="shared" si="266"/>
        <v>9.6476914137977996</v>
      </c>
      <c r="AP479" s="1">
        <f t="shared" si="266"/>
        <v>9.647274435823487</v>
      </c>
      <c r="AQ479" s="1">
        <f t="shared" si="266"/>
        <v>9.6461713159955345</v>
      </c>
      <c r="AR479" s="1">
        <f t="shared" si="266"/>
        <v>9.6432543166855211</v>
      </c>
      <c r="AS479" s="1">
        <f t="shared" si="266"/>
        <v>9.635549865546805</v>
      </c>
      <c r="AT479" s="1">
        <f t="shared" si="266"/>
        <v>9.6152602945940675</v>
      </c>
      <c r="AU479" s="1">
        <f t="shared" si="265"/>
        <v>9.5621827844660707</v>
      </c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s="4" customFormat="1" x14ac:dyDescent="0.2">
      <c r="A480" s="17" t="s">
        <v>236</v>
      </c>
      <c r="B480" s="17"/>
      <c r="C480" s="8">
        <v>45731.275999999998</v>
      </c>
      <c r="D480" s="8"/>
      <c r="E480" s="4">
        <f t="shared" si="249"/>
        <v>-2994.9659665868217</v>
      </c>
      <c r="F480" s="4">
        <f t="shared" si="250"/>
        <v>-2995</v>
      </c>
      <c r="G480" s="4">
        <f t="shared" si="242"/>
        <v>9.423149999929592E-2</v>
      </c>
      <c r="I480" s="4">
        <f>G480</f>
        <v>9.423149999929592E-2</v>
      </c>
      <c r="Q480" s="66">
        <f t="shared" si="251"/>
        <v>30712.775999999998</v>
      </c>
      <c r="S480" s="2">
        <f>S$16</f>
        <v>0.2</v>
      </c>
      <c r="Z480" s="1">
        <f t="shared" si="252"/>
        <v>-2995</v>
      </c>
      <c r="AA480" s="1">
        <f t="shared" si="253"/>
        <v>8.0796598748943141E-2</v>
      </c>
      <c r="AB480" s="1">
        <f t="shared" si="254"/>
        <v>4.95472089754933E-2</v>
      </c>
      <c r="AC480" s="1">
        <f t="shared" si="255"/>
        <v>9.423149999929592E-2</v>
      </c>
      <c r="AD480" s="1">
        <f t="shared" si="256"/>
        <v>1.3434901250352779E-2</v>
      </c>
      <c r="AE480" s="1">
        <f t="shared" si="257"/>
        <v>3.6099314321346133E-5</v>
      </c>
      <c r="AF480" s="1">
        <f t="shared" si="258"/>
        <v>9.423149999929592E-2</v>
      </c>
      <c r="AG480" s="2"/>
      <c r="AH480" s="1">
        <f t="shared" si="259"/>
        <v>4.4684291023802621E-2</v>
      </c>
      <c r="AI480" s="1">
        <f t="shared" si="260"/>
        <v>1.3622548752708323</v>
      </c>
      <c r="AJ480" s="1">
        <f t="shared" si="261"/>
        <v>0.99313431828527643</v>
      </c>
      <c r="AK480" s="1">
        <f t="shared" si="262"/>
        <v>0.13758862928230703</v>
      </c>
      <c r="AL480" s="1">
        <f t="shared" si="263"/>
        <v>-2.7786102201812382</v>
      </c>
      <c r="AM480" s="1">
        <f t="shared" si="264"/>
        <v>-5.4492781751063193</v>
      </c>
      <c r="AN480" s="1">
        <f t="shared" si="266"/>
        <v>9.6674318657242022</v>
      </c>
      <c r="AO480" s="1">
        <f t="shared" si="266"/>
        <v>9.6672645116455662</v>
      </c>
      <c r="AP480" s="1">
        <f t="shared" si="266"/>
        <v>9.6668196430637821</v>
      </c>
      <c r="AQ480" s="1">
        <f t="shared" si="266"/>
        <v>9.6656373094774857</v>
      </c>
      <c r="AR480" s="1">
        <f t="shared" si="266"/>
        <v>9.6624966678543736</v>
      </c>
      <c r="AS480" s="1">
        <f t="shared" si="266"/>
        <v>9.6541656578575612</v>
      </c>
      <c r="AT480" s="1">
        <f t="shared" si="266"/>
        <v>9.6321430290029575</v>
      </c>
      <c r="AU480" s="1">
        <f t="shared" si="265"/>
        <v>9.5743855402908657</v>
      </c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s="4" customFormat="1" x14ac:dyDescent="0.2">
      <c r="A481" s="17" t="s">
        <v>237</v>
      </c>
      <c r="B481" s="17"/>
      <c r="C481" s="8">
        <v>45731.284</v>
      </c>
      <c r="D481" s="8"/>
      <c r="E481" s="4">
        <f t="shared" si="249"/>
        <v>-2994.9630772419055</v>
      </c>
      <c r="F481" s="4">
        <f t="shared" si="250"/>
        <v>-2995</v>
      </c>
      <c r="G481" s="4">
        <f t="shared" si="242"/>
        <v>0.10223150000092573</v>
      </c>
      <c r="I481" s="4">
        <f>G481</f>
        <v>0.10223150000092573</v>
      </c>
      <c r="Q481" s="66">
        <f t="shared" si="251"/>
        <v>30712.784</v>
      </c>
      <c r="S481" s="2">
        <f>S$16</f>
        <v>0.2</v>
      </c>
      <c r="Z481" s="1">
        <f t="shared" si="252"/>
        <v>-2995</v>
      </c>
      <c r="AA481" s="1">
        <f t="shared" si="253"/>
        <v>8.0796598748943141E-2</v>
      </c>
      <c r="AB481" s="1">
        <f t="shared" si="254"/>
        <v>5.7547208977123114E-2</v>
      </c>
      <c r="AC481" s="1">
        <f t="shared" si="255"/>
        <v>0.10223150000092573</v>
      </c>
      <c r="AD481" s="1">
        <f t="shared" si="256"/>
        <v>2.1434901251982594E-2</v>
      </c>
      <c r="AE481" s="1">
        <f t="shared" si="257"/>
        <v>9.1890998336449008E-5</v>
      </c>
      <c r="AF481" s="1">
        <f t="shared" si="258"/>
        <v>0.10223150000092573</v>
      </c>
      <c r="AG481" s="2"/>
      <c r="AH481" s="1">
        <f t="shared" si="259"/>
        <v>4.4684291023802621E-2</v>
      </c>
      <c r="AI481" s="1">
        <f t="shared" si="260"/>
        <v>1.3622548752708323</v>
      </c>
      <c r="AJ481" s="1">
        <f t="shared" si="261"/>
        <v>0.99313431828527643</v>
      </c>
      <c r="AK481" s="1">
        <f t="shared" si="262"/>
        <v>0.13758862928230703</v>
      </c>
      <c r="AL481" s="1">
        <f t="shared" si="263"/>
        <v>-2.7786102201812382</v>
      </c>
      <c r="AM481" s="1">
        <f t="shared" si="264"/>
        <v>-5.4492781751063193</v>
      </c>
      <c r="AN481" s="1">
        <f t="shared" ref="AN481:AT490" si="267">$AU481+$AB$7*SIN(AO481)</f>
        <v>9.6674318657242022</v>
      </c>
      <c r="AO481" s="1">
        <f t="shared" si="267"/>
        <v>9.6672645116455662</v>
      </c>
      <c r="AP481" s="1">
        <f t="shared" si="267"/>
        <v>9.6668196430637821</v>
      </c>
      <c r="AQ481" s="1">
        <f t="shared" si="267"/>
        <v>9.6656373094774857</v>
      </c>
      <c r="AR481" s="1">
        <f t="shared" si="267"/>
        <v>9.6624966678543736</v>
      </c>
      <c r="AS481" s="1">
        <f t="shared" si="267"/>
        <v>9.6541656578575612</v>
      </c>
      <c r="AT481" s="1">
        <f t="shared" si="267"/>
        <v>9.6321430290029575</v>
      </c>
      <c r="AU481" s="1">
        <f t="shared" si="265"/>
        <v>9.5743855402908657</v>
      </c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s="4" customFormat="1" x14ac:dyDescent="0.2">
      <c r="A482" s="17" t="s">
        <v>238</v>
      </c>
      <c r="B482" s="17"/>
      <c r="C482" s="8">
        <v>45731.288999999997</v>
      </c>
      <c r="D482" s="8"/>
      <c r="E482" s="4">
        <f t="shared" si="249"/>
        <v>-2994.9612714013338</v>
      </c>
      <c r="F482" s="4">
        <f t="shared" si="250"/>
        <v>-2995</v>
      </c>
      <c r="G482" s="4">
        <f t="shared" si="242"/>
        <v>0.10723149999830639</v>
      </c>
      <c r="Q482" s="66">
        <f t="shared" si="251"/>
        <v>30712.788999999997</v>
      </c>
      <c r="S482" s="19"/>
      <c r="Z482" s="1">
        <f t="shared" si="252"/>
        <v>-2995</v>
      </c>
      <c r="AA482" s="1">
        <f t="shared" si="253"/>
        <v>8.0796598748943141E-2</v>
      </c>
      <c r="AB482" s="1">
        <f t="shared" si="254"/>
        <v>-9999</v>
      </c>
      <c r="AC482" s="1">
        <f t="shared" si="255"/>
        <v>0.10723149999830639</v>
      </c>
      <c r="AD482" s="1">
        <f t="shared" si="256"/>
        <v>-9999</v>
      </c>
      <c r="AE482" s="1">
        <f t="shared" si="257"/>
        <v>0</v>
      </c>
      <c r="AF482" s="1">
        <f t="shared" si="258"/>
        <v>-9999</v>
      </c>
      <c r="AG482" s="2"/>
      <c r="AH482" s="1">
        <f t="shared" si="259"/>
        <v>4.4684291023802621E-2</v>
      </c>
      <c r="AI482" s="1">
        <f t="shared" si="260"/>
        <v>1.3622548752708323</v>
      </c>
      <c r="AJ482" s="1">
        <f t="shared" si="261"/>
        <v>0.99313431828527643</v>
      </c>
      <c r="AK482" s="1">
        <f t="shared" si="262"/>
        <v>0.13758862928230703</v>
      </c>
      <c r="AL482" s="1">
        <f t="shared" si="263"/>
        <v>-2.7786102201812382</v>
      </c>
      <c r="AM482" s="1">
        <f t="shared" si="264"/>
        <v>-5.4492781751063193</v>
      </c>
      <c r="AN482" s="1">
        <f t="shared" si="267"/>
        <v>9.6674318657242022</v>
      </c>
      <c r="AO482" s="1">
        <f t="shared" si="267"/>
        <v>9.6672645116455662</v>
      </c>
      <c r="AP482" s="1">
        <f t="shared" si="267"/>
        <v>9.6668196430637821</v>
      </c>
      <c r="AQ482" s="1">
        <f t="shared" si="267"/>
        <v>9.6656373094774857</v>
      </c>
      <c r="AR482" s="1">
        <f t="shared" si="267"/>
        <v>9.6624966678543736</v>
      </c>
      <c r="AS482" s="1">
        <f t="shared" si="267"/>
        <v>9.6541656578575612</v>
      </c>
      <c r="AT482" s="1">
        <f t="shared" si="267"/>
        <v>9.6321430290029575</v>
      </c>
      <c r="AU482" s="1">
        <f t="shared" si="265"/>
        <v>9.5743855402908657</v>
      </c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s="4" customFormat="1" x14ac:dyDescent="0.2">
      <c r="A483" s="17" t="s">
        <v>239</v>
      </c>
      <c r="B483" s="17"/>
      <c r="C483" s="8">
        <v>45742.349000000002</v>
      </c>
      <c r="D483" s="8"/>
      <c r="E483" s="4">
        <f t="shared" si="249"/>
        <v>-2990.9667520552357</v>
      </c>
      <c r="F483" s="4">
        <f t="shared" si="250"/>
        <v>-2991</v>
      </c>
      <c r="G483" s="4">
        <f t="shared" si="242"/>
        <v>9.2056699999375269E-2</v>
      </c>
      <c r="I483" s="4">
        <f t="shared" ref="I483:I514" si="268">G483</f>
        <v>9.2056699999375269E-2</v>
      </c>
      <c r="Q483" s="66">
        <f t="shared" si="251"/>
        <v>30723.849000000002</v>
      </c>
      <c r="S483" s="2">
        <f t="shared" ref="S483:S514" si="269">S$16</f>
        <v>0.2</v>
      </c>
      <c r="Z483" s="1">
        <f t="shared" si="252"/>
        <v>-2991</v>
      </c>
      <c r="AA483" s="1">
        <f t="shared" si="253"/>
        <v>8.0727350844506621E-2</v>
      </c>
      <c r="AB483" s="1">
        <f t="shared" si="254"/>
        <v>4.7376055164651737E-2</v>
      </c>
      <c r="AC483" s="1">
        <f t="shared" si="255"/>
        <v>9.2056699999375269E-2</v>
      </c>
      <c r="AD483" s="1">
        <f t="shared" si="256"/>
        <v>1.1329349154868648E-2</v>
      </c>
      <c r="AE483" s="1">
        <f t="shared" si="257"/>
        <v>2.5670830454584592E-5</v>
      </c>
      <c r="AF483" s="1">
        <f t="shared" si="258"/>
        <v>9.2056699999375269E-2</v>
      </c>
      <c r="AG483" s="2"/>
      <c r="AH483" s="1">
        <f t="shared" si="259"/>
        <v>4.4680644834723532E-2</v>
      </c>
      <c r="AI483" s="1">
        <f t="shared" si="260"/>
        <v>1.3613116525889155</v>
      </c>
      <c r="AJ483" s="1">
        <f t="shared" si="261"/>
        <v>0.99231656289677772</v>
      </c>
      <c r="AK483" s="1">
        <f t="shared" si="262"/>
        <v>0.14004683241236585</v>
      </c>
      <c r="AL483" s="1">
        <f t="shared" si="263"/>
        <v>-2.7718155618381486</v>
      </c>
      <c r="AM483" s="1">
        <f t="shared" si="264"/>
        <v>-5.3468934577833043</v>
      </c>
      <c r="AN483" s="1">
        <f t="shared" si="267"/>
        <v>9.6720315496237035</v>
      </c>
      <c r="AO483" s="1">
        <f t="shared" si="267"/>
        <v>9.6718620354230307</v>
      </c>
      <c r="AP483" s="1">
        <f t="shared" si="267"/>
        <v>9.6714109077517172</v>
      </c>
      <c r="AQ483" s="1">
        <f t="shared" si="267"/>
        <v>9.6702105722315626</v>
      </c>
      <c r="AR483" s="1">
        <f t="shared" si="267"/>
        <v>9.6670185375301791</v>
      </c>
      <c r="AS483" s="1">
        <f t="shared" si="267"/>
        <v>9.6585421434576961</v>
      </c>
      <c r="AT483" s="1">
        <f t="shared" si="267"/>
        <v>9.6361142130033954</v>
      </c>
      <c r="AU483" s="1">
        <f t="shared" si="265"/>
        <v>9.5772567769555241</v>
      </c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s="4" customFormat="1" x14ac:dyDescent="0.2">
      <c r="A484" s="17" t="s">
        <v>237</v>
      </c>
      <c r="B484" s="17"/>
      <c r="C484" s="8">
        <v>45753.425999999999</v>
      </c>
      <c r="D484" s="8"/>
      <c r="E484" s="4">
        <f t="shared" si="249"/>
        <v>-2986.9660928511939</v>
      </c>
      <c r="F484" s="4">
        <f t="shared" si="250"/>
        <v>-2987</v>
      </c>
      <c r="G484" s="4">
        <f t="shared" si="242"/>
        <v>9.3881900000269525E-2</v>
      </c>
      <c r="I484" s="4">
        <f t="shared" si="268"/>
        <v>9.3881900000269525E-2</v>
      </c>
      <c r="Q484" s="66">
        <f t="shared" si="251"/>
        <v>30734.925999999999</v>
      </c>
      <c r="S484" s="2">
        <f t="shared" si="269"/>
        <v>0.2</v>
      </c>
      <c r="Z484" s="1">
        <f t="shared" si="252"/>
        <v>-2987</v>
      </c>
      <c r="AA484" s="1">
        <f t="shared" si="253"/>
        <v>8.0657058840672619E-2</v>
      </c>
      <c r="AB484" s="1">
        <f t="shared" si="254"/>
        <v>4.9205843170382381E-2</v>
      </c>
      <c r="AC484" s="1">
        <f t="shared" si="255"/>
        <v>9.3881900000269525E-2</v>
      </c>
      <c r="AD484" s="1">
        <f t="shared" si="256"/>
        <v>1.3224841159596906E-2</v>
      </c>
      <c r="AE484" s="1">
        <f t="shared" si="257"/>
        <v>3.4979284739313689E-5</v>
      </c>
      <c r="AF484" s="1">
        <f t="shared" si="258"/>
        <v>9.3881900000269525E-2</v>
      </c>
      <c r="AG484" s="2"/>
      <c r="AH484" s="1">
        <f t="shared" si="259"/>
        <v>4.4676056829887144E-2</v>
      </c>
      <c r="AI484" s="1">
        <f t="shared" si="260"/>
        <v>1.3603530930479772</v>
      </c>
      <c r="AJ484" s="1">
        <f t="shared" si="261"/>
        <v>0.99145422539407768</v>
      </c>
      <c r="AK484" s="1">
        <f t="shared" si="262"/>
        <v>0.14249517148319923</v>
      </c>
      <c r="AL484" s="1">
        <f t="shared" si="263"/>
        <v>-2.7650303345083991</v>
      </c>
      <c r="AM484" s="1">
        <f t="shared" si="264"/>
        <v>-5.2482966593446339</v>
      </c>
      <c r="AN484" s="1">
        <f t="shared" si="267"/>
        <v>9.6766280587717421</v>
      </c>
      <c r="AO484" s="1">
        <f t="shared" si="267"/>
        <v>9.6764564377169666</v>
      </c>
      <c r="AP484" s="1">
        <f t="shared" si="267"/>
        <v>9.6759991691995513</v>
      </c>
      <c r="AQ484" s="1">
        <f t="shared" si="267"/>
        <v>9.6747810809139114</v>
      </c>
      <c r="AR484" s="1">
        <f t="shared" si="267"/>
        <v>9.6715381360564763</v>
      </c>
      <c r="AS484" s="1">
        <f t="shared" si="267"/>
        <v>9.6629171634812945</v>
      </c>
      <c r="AT484" s="1">
        <f t="shared" si="267"/>
        <v>9.6400849117834664</v>
      </c>
      <c r="AU484" s="1">
        <f t="shared" si="265"/>
        <v>9.5801280136201825</v>
      </c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s="4" customFormat="1" x14ac:dyDescent="0.2">
      <c r="A485" s="17" t="s">
        <v>240</v>
      </c>
      <c r="B485" s="17"/>
      <c r="C485" s="8">
        <v>45756.197</v>
      </c>
      <c r="D485" s="8"/>
      <c r="E485" s="4">
        <f t="shared" si="249"/>
        <v>-2985.965296005983</v>
      </c>
      <c r="F485" s="4">
        <f t="shared" si="250"/>
        <v>-2986</v>
      </c>
      <c r="G485" s="4">
        <f t="shared" si="242"/>
        <v>9.6088199999940116E-2</v>
      </c>
      <c r="I485" s="4">
        <f t="shared" si="268"/>
        <v>9.6088199999940116E-2</v>
      </c>
      <c r="N485" s="4">
        <f>+G485</f>
        <v>9.6088199999940116E-2</v>
      </c>
      <c r="Q485" s="66">
        <f t="shared" si="251"/>
        <v>30737.697</v>
      </c>
      <c r="S485" s="2">
        <f t="shared" si="269"/>
        <v>0.2</v>
      </c>
      <c r="Z485" s="1">
        <f t="shared" si="252"/>
        <v>-2986</v>
      </c>
      <c r="AA485" s="1">
        <f t="shared" si="253"/>
        <v>8.0639322946308406E-2</v>
      </c>
      <c r="AB485" s="1">
        <f t="shared" si="254"/>
        <v>5.1413437082849012E-2</v>
      </c>
      <c r="AC485" s="1">
        <f t="shared" si="255"/>
        <v>9.6088199999940116E-2</v>
      </c>
      <c r="AD485" s="1">
        <f t="shared" si="256"/>
        <v>1.544887705363171E-2</v>
      </c>
      <c r="AE485" s="1">
        <f t="shared" si="257"/>
        <v>4.773356044364568E-5</v>
      </c>
      <c r="AF485" s="1">
        <f t="shared" si="258"/>
        <v>9.6088199999940116E-2</v>
      </c>
      <c r="AG485" s="2"/>
      <c r="AH485" s="1">
        <f t="shared" si="259"/>
        <v>4.4674762917091104E-2</v>
      </c>
      <c r="AI485" s="1">
        <f t="shared" si="260"/>
        <v>1.3601110725044996</v>
      </c>
      <c r="AJ485" s="1">
        <f t="shared" si="261"/>
        <v>0.99123170425280971</v>
      </c>
      <c r="AK485" s="1">
        <f t="shared" si="262"/>
        <v>0.14310569878565071</v>
      </c>
      <c r="AL485" s="1">
        <f t="shared" si="263"/>
        <v>-2.7633355183454236</v>
      </c>
      <c r="AM485" s="1">
        <f t="shared" si="264"/>
        <v>-5.2242148165206475</v>
      </c>
      <c r="AN485" s="1">
        <f t="shared" si="267"/>
        <v>9.6777766839681885</v>
      </c>
      <c r="AO485" s="1">
        <f t="shared" si="267"/>
        <v>9.677604544572338</v>
      </c>
      <c r="AP485" s="1">
        <f t="shared" si="267"/>
        <v>9.6771457594590604</v>
      </c>
      <c r="AQ485" s="1">
        <f t="shared" si="267"/>
        <v>9.6759232722734314</v>
      </c>
      <c r="AR485" s="1">
        <f t="shared" si="267"/>
        <v>9.6726676761489134</v>
      </c>
      <c r="AS485" s="1">
        <f t="shared" si="267"/>
        <v>9.6640106863651205</v>
      </c>
      <c r="AT485" s="1">
        <f t="shared" si="267"/>
        <v>9.6410775096005299</v>
      </c>
      <c r="AU485" s="1">
        <f t="shared" si="265"/>
        <v>9.5808458227863476</v>
      </c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s="4" customFormat="1" x14ac:dyDescent="0.2">
      <c r="A486" s="17" t="s">
        <v>240</v>
      </c>
      <c r="B486" s="17"/>
      <c r="C486" s="8">
        <v>45761.733</v>
      </c>
      <c r="D486" s="8"/>
      <c r="E486" s="4">
        <f t="shared" si="249"/>
        <v>-2983.9658693242477</v>
      </c>
      <c r="F486" s="4">
        <f t="shared" si="250"/>
        <v>-2984</v>
      </c>
      <c r="G486" s="4">
        <f t="shared" si="242"/>
        <v>9.4500799998058937E-2</v>
      </c>
      <c r="I486" s="4">
        <f t="shared" si="268"/>
        <v>9.4500799998058937E-2</v>
      </c>
      <c r="N486" s="4">
        <f>+G486</f>
        <v>9.4500799998058937E-2</v>
      </c>
      <c r="Q486" s="66">
        <f t="shared" si="251"/>
        <v>30743.233</v>
      </c>
      <c r="S486" s="2">
        <f t="shared" si="269"/>
        <v>0.2</v>
      </c>
      <c r="Z486" s="1">
        <f t="shared" si="252"/>
        <v>-2984</v>
      </c>
      <c r="AA486" s="1">
        <f t="shared" si="253"/>
        <v>8.0603655920648221E-2</v>
      </c>
      <c r="AB486" s="1">
        <f t="shared" si="254"/>
        <v>4.9828800965309117E-2</v>
      </c>
      <c r="AC486" s="1">
        <f t="shared" si="255"/>
        <v>9.4500799998058937E-2</v>
      </c>
      <c r="AD486" s="1">
        <f t="shared" si="256"/>
        <v>1.3897144077410717E-2</v>
      </c>
      <c r="AE486" s="1">
        <f t="shared" si="257"/>
        <v>3.8626122701662354E-5</v>
      </c>
      <c r="AF486" s="1">
        <f t="shared" si="258"/>
        <v>9.4500799998058937E-2</v>
      </c>
      <c r="AG486" s="2"/>
      <c r="AH486" s="1">
        <f t="shared" si="259"/>
        <v>4.4671999032749821E-2</v>
      </c>
      <c r="AI486" s="1">
        <f t="shared" si="260"/>
        <v>1.3596241894169436</v>
      </c>
      <c r="AJ486" s="1">
        <f t="shared" si="261"/>
        <v>0.99077836548608067</v>
      </c>
      <c r="AK486" s="1">
        <f t="shared" si="262"/>
        <v>0.1443248694836638</v>
      </c>
      <c r="AL486" s="1">
        <f t="shared" si="263"/>
        <v>-2.759947690635872</v>
      </c>
      <c r="AM486" s="1">
        <f t="shared" si="264"/>
        <v>-5.1767102337241298</v>
      </c>
      <c r="AN486" s="1">
        <f t="shared" si="267"/>
        <v>9.6800733262515379</v>
      </c>
      <c r="AO486" s="1">
        <f t="shared" si="267"/>
        <v>9.6799001602644648</v>
      </c>
      <c r="AP486" s="1">
        <f t="shared" si="267"/>
        <v>9.6794383644252662</v>
      </c>
      <c r="AQ486" s="1">
        <f t="shared" si="267"/>
        <v>9.6782071269180072</v>
      </c>
      <c r="AR486" s="1">
        <f t="shared" si="267"/>
        <v>9.674926320538173</v>
      </c>
      <c r="AS486" s="1">
        <f t="shared" si="267"/>
        <v>9.6661974506727901</v>
      </c>
      <c r="AT486" s="1">
        <f t="shared" si="267"/>
        <v>9.6430626119899614</v>
      </c>
      <c r="AU486" s="1">
        <f t="shared" si="265"/>
        <v>9.5822814411186759</v>
      </c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s="4" customFormat="1" x14ac:dyDescent="0.2">
      <c r="A487" s="17" t="s">
        <v>240</v>
      </c>
      <c r="B487" s="17"/>
      <c r="C487" s="8">
        <v>45761.739000000001</v>
      </c>
      <c r="D487" s="8"/>
      <c r="E487" s="4">
        <f t="shared" si="249"/>
        <v>-2983.9637023155606</v>
      </c>
      <c r="F487" s="4">
        <f t="shared" si="250"/>
        <v>-2984</v>
      </c>
      <c r="G487" s="4">
        <f t="shared" si="242"/>
        <v>0.1005007999992813</v>
      </c>
      <c r="I487" s="4">
        <f t="shared" si="268"/>
        <v>0.1005007999992813</v>
      </c>
      <c r="N487" s="4">
        <f>+G487</f>
        <v>0.1005007999992813</v>
      </c>
      <c r="Q487" s="66">
        <f t="shared" si="251"/>
        <v>30743.239000000001</v>
      </c>
      <c r="S487" s="2">
        <f t="shared" si="269"/>
        <v>0.2</v>
      </c>
      <c r="Z487" s="1">
        <f t="shared" si="252"/>
        <v>-2984</v>
      </c>
      <c r="AA487" s="1">
        <f t="shared" si="253"/>
        <v>8.0603655920648221E-2</v>
      </c>
      <c r="AB487" s="1">
        <f t="shared" si="254"/>
        <v>5.5828800966531478E-2</v>
      </c>
      <c r="AC487" s="1">
        <f t="shared" si="255"/>
        <v>0.1005007999992813</v>
      </c>
      <c r="AD487" s="1">
        <f t="shared" si="256"/>
        <v>1.9897144078633078E-2</v>
      </c>
      <c r="AE487" s="1">
        <f t="shared" si="257"/>
        <v>7.9179268497176676E-5</v>
      </c>
      <c r="AF487" s="1">
        <f t="shared" si="258"/>
        <v>0.1005007999992813</v>
      </c>
      <c r="AG487" s="2"/>
      <c r="AH487" s="1">
        <f t="shared" si="259"/>
        <v>4.4671999032749821E-2</v>
      </c>
      <c r="AI487" s="1">
        <f t="shared" si="260"/>
        <v>1.3596241894169436</v>
      </c>
      <c r="AJ487" s="1">
        <f t="shared" si="261"/>
        <v>0.99077836548608067</v>
      </c>
      <c r="AK487" s="1">
        <f t="shared" si="262"/>
        <v>0.1443248694836638</v>
      </c>
      <c r="AL487" s="1">
        <f t="shared" si="263"/>
        <v>-2.759947690635872</v>
      </c>
      <c r="AM487" s="1">
        <f t="shared" si="264"/>
        <v>-5.1767102337241298</v>
      </c>
      <c r="AN487" s="1">
        <f t="shared" si="267"/>
        <v>9.6800733262515379</v>
      </c>
      <c r="AO487" s="1">
        <f t="shared" si="267"/>
        <v>9.6799001602644648</v>
      </c>
      <c r="AP487" s="1">
        <f t="shared" si="267"/>
        <v>9.6794383644252662</v>
      </c>
      <c r="AQ487" s="1">
        <f t="shared" si="267"/>
        <v>9.6782071269180072</v>
      </c>
      <c r="AR487" s="1">
        <f t="shared" si="267"/>
        <v>9.674926320538173</v>
      </c>
      <c r="AS487" s="1">
        <f t="shared" si="267"/>
        <v>9.6661974506727901</v>
      </c>
      <c r="AT487" s="1">
        <f t="shared" si="267"/>
        <v>9.6430626119899614</v>
      </c>
      <c r="AU487" s="1">
        <f t="shared" si="265"/>
        <v>9.5822814411186759</v>
      </c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s="4" customFormat="1" x14ac:dyDescent="0.2">
      <c r="A488" s="17" t="s">
        <v>239</v>
      </c>
      <c r="B488" s="17"/>
      <c r="C488" s="8">
        <v>45767.266000000003</v>
      </c>
      <c r="D488" s="8"/>
      <c r="E488" s="4">
        <f t="shared" si="249"/>
        <v>-2981.9675261468551</v>
      </c>
      <c r="F488" s="4">
        <f t="shared" si="250"/>
        <v>-2982</v>
      </c>
      <c r="G488" s="4">
        <f t="shared" si="242"/>
        <v>8.9913400006480515E-2</v>
      </c>
      <c r="I488" s="4">
        <f t="shared" si="268"/>
        <v>8.9913400006480515E-2</v>
      </c>
      <c r="Q488" s="66">
        <f t="shared" si="251"/>
        <v>30748.766000000003</v>
      </c>
      <c r="S488" s="2">
        <f t="shared" si="269"/>
        <v>0.2</v>
      </c>
      <c r="Z488" s="1">
        <f t="shared" si="252"/>
        <v>-2982</v>
      </c>
      <c r="AA488" s="1">
        <f t="shared" si="253"/>
        <v>8.0567728806521036E-2</v>
      </c>
      <c r="AB488" s="1">
        <f t="shared" si="254"/>
        <v>4.5244399375628935E-2</v>
      </c>
      <c r="AC488" s="1">
        <f t="shared" si="255"/>
        <v>8.9913400006480515E-2</v>
      </c>
      <c r="AD488" s="1">
        <f t="shared" si="256"/>
        <v>9.3456711999594794E-3</v>
      </c>
      <c r="AE488" s="1">
        <f t="shared" si="257"/>
        <v>1.7468314035550412E-5</v>
      </c>
      <c r="AF488" s="1">
        <f t="shared" si="258"/>
        <v>8.9913400006480515E-2</v>
      </c>
      <c r="AG488" s="2"/>
      <c r="AH488" s="1">
        <f t="shared" si="259"/>
        <v>4.466900063085158E-2</v>
      </c>
      <c r="AI488" s="1">
        <f t="shared" si="260"/>
        <v>1.359133531165502</v>
      </c>
      <c r="AJ488" s="1">
        <f t="shared" si="261"/>
        <v>0.99031399135932585</v>
      </c>
      <c r="AK488" s="1">
        <f t="shared" si="262"/>
        <v>0.14554151420769221</v>
      </c>
      <c r="AL488" s="1">
        <f t="shared" si="263"/>
        <v>-2.7565622840456028</v>
      </c>
      <c r="AM488" s="1">
        <f t="shared" si="264"/>
        <v>-5.1300646049350913</v>
      </c>
      <c r="AN488" s="1">
        <f t="shared" si="267"/>
        <v>9.6823691524134574</v>
      </c>
      <c r="AO488" s="1">
        <f t="shared" si="267"/>
        <v>9.6821949733300237</v>
      </c>
      <c r="AP488" s="1">
        <f t="shared" si="267"/>
        <v>9.6817301968372931</v>
      </c>
      <c r="AQ488" s="1">
        <f t="shared" si="267"/>
        <v>9.6804902726210322</v>
      </c>
      <c r="AR488" s="1">
        <f t="shared" si="267"/>
        <v>9.6771843797344239</v>
      </c>
      <c r="AS488" s="1">
        <f t="shared" si="267"/>
        <v>9.6683838369287596</v>
      </c>
      <c r="AT488" s="1">
        <f t="shared" si="267"/>
        <v>9.6450475891094207</v>
      </c>
      <c r="AU488" s="1">
        <f t="shared" si="265"/>
        <v>9.5837170594510042</v>
      </c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s="4" customFormat="1" x14ac:dyDescent="0.2">
      <c r="A489" s="17" t="s">
        <v>239</v>
      </c>
      <c r="B489" s="17"/>
      <c r="C489" s="8">
        <v>45778.345000000001</v>
      </c>
      <c r="D489" s="8"/>
      <c r="E489" s="4">
        <f t="shared" si="249"/>
        <v>-2977.9661446065843</v>
      </c>
      <c r="F489" s="4">
        <f t="shared" si="250"/>
        <v>-2978</v>
      </c>
      <c r="G489" s="4">
        <f t="shared" si="242"/>
        <v>9.3738600000506267E-2</v>
      </c>
      <c r="I489" s="4">
        <f t="shared" si="268"/>
        <v>9.3738600000506267E-2</v>
      </c>
      <c r="Q489" s="66">
        <f t="shared" si="251"/>
        <v>30759.845000000001</v>
      </c>
      <c r="S489" s="2">
        <f t="shared" si="269"/>
        <v>0.2</v>
      </c>
      <c r="Z489" s="1">
        <f t="shared" si="252"/>
        <v>-2978</v>
      </c>
      <c r="AA489" s="1">
        <f t="shared" si="253"/>
        <v>8.0495095421188587E-2</v>
      </c>
      <c r="AB489" s="1">
        <f t="shared" si="254"/>
        <v>4.9076298617799136E-2</v>
      </c>
      <c r="AC489" s="1">
        <f t="shared" si="255"/>
        <v>9.3738600000506267E-2</v>
      </c>
      <c r="AD489" s="1">
        <f t="shared" si="256"/>
        <v>1.324350457931768E-2</v>
      </c>
      <c r="AE489" s="1">
        <f t="shared" si="257"/>
        <v>3.5078082708481677E-5</v>
      </c>
      <c r="AF489" s="1">
        <f t="shared" si="258"/>
        <v>9.3738600000506267E-2</v>
      </c>
      <c r="AG489" s="2"/>
      <c r="AH489" s="1">
        <f t="shared" si="259"/>
        <v>4.4662301382707131E-2</v>
      </c>
      <c r="AI489" s="1">
        <f t="shared" si="260"/>
        <v>1.3581409575883496</v>
      </c>
      <c r="AJ489" s="1">
        <f t="shared" si="261"/>
        <v>0.98935226621777739</v>
      </c>
      <c r="AK489" s="1">
        <f t="shared" si="262"/>
        <v>0.14796715873115371</v>
      </c>
      <c r="AL489" s="1">
        <f t="shared" si="263"/>
        <v>-2.7497988055870781</v>
      </c>
      <c r="AM489" s="1">
        <f t="shared" si="264"/>
        <v>-5.0392587341842088</v>
      </c>
      <c r="AN489" s="1">
        <f t="shared" si="267"/>
        <v>9.6869583310142549</v>
      </c>
      <c r="AO489" s="1">
        <f t="shared" si="267"/>
        <v>9.6867821664083618</v>
      </c>
      <c r="AP489" s="1">
        <f t="shared" si="267"/>
        <v>9.6863115193778544</v>
      </c>
      <c r="AQ489" s="1">
        <f t="shared" si="267"/>
        <v>9.6850544140371557</v>
      </c>
      <c r="AR489" s="1">
        <f t="shared" si="267"/>
        <v>9.6816987227588882</v>
      </c>
      <c r="AS489" s="1">
        <f t="shared" si="267"/>
        <v>9.6727554619961236</v>
      </c>
      <c r="AT489" s="1">
        <f t="shared" si="267"/>
        <v>9.6490171630097787</v>
      </c>
      <c r="AU489" s="1">
        <f t="shared" si="265"/>
        <v>9.5865882961156643</v>
      </c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s="4" customFormat="1" x14ac:dyDescent="0.2">
      <c r="A490" s="17" t="s">
        <v>241</v>
      </c>
      <c r="B490" s="17"/>
      <c r="C490" s="8">
        <v>45919.557000000001</v>
      </c>
      <c r="D490" s="8"/>
      <c r="E490" s="4">
        <f t="shared" si="249"/>
        <v>-2926.9648728253028</v>
      </c>
      <c r="F490" s="4">
        <f t="shared" si="250"/>
        <v>-2927</v>
      </c>
      <c r="G490" s="4">
        <f t="shared" si="242"/>
        <v>9.7259900001517963E-2</v>
      </c>
      <c r="I490" s="4">
        <f t="shared" si="268"/>
        <v>9.7259900001517963E-2</v>
      </c>
      <c r="Q490" s="66">
        <f t="shared" si="251"/>
        <v>30901.057000000001</v>
      </c>
      <c r="S490" s="2">
        <f t="shared" si="269"/>
        <v>0.2</v>
      </c>
      <c r="Z490" s="1">
        <f t="shared" si="252"/>
        <v>-2927</v>
      </c>
      <c r="AA490" s="1">
        <f t="shared" si="253"/>
        <v>7.9478966078618957E-2</v>
      </c>
      <c r="AB490" s="1">
        <f t="shared" si="254"/>
        <v>5.276410191189914E-2</v>
      </c>
      <c r="AC490" s="1">
        <f t="shared" si="255"/>
        <v>9.7259900001517963E-2</v>
      </c>
      <c r="AD490" s="1">
        <f t="shared" si="256"/>
        <v>1.7780933922899006E-2</v>
      </c>
      <c r="AE490" s="1">
        <f t="shared" si="257"/>
        <v>6.3232322234100128E-5</v>
      </c>
      <c r="AF490" s="1">
        <f t="shared" si="258"/>
        <v>9.7259900001517963E-2</v>
      </c>
      <c r="AG490" s="2"/>
      <c r="AH490" s="1">
        <f t="shared" si="259"/>
        <v>4.4495798089618822E-2</v>
      </c>
      <c r="AI490" s="1">
        <f t="shared" si="260"/>
        <v>1.3442289090054229</v>
      </c>
      <c r="AJ490" s="1">
        <f t="shared" si="261"/>
        <v>0.9733509198779885</v>
      </c>
      <c r="AK490" s="1">
        <f t="shared" si="262"/>
        <v>0.17794854247845571</v>
      </c>
      <c r="AL490" s="1">
        <f t="shared" si="263"/>
        <v>-2.6644785337855099</v>
      </c>
      <c r="AM490" s="1">
        <f t="shared" si="264"/>
        <v>-4.1120468773384422</v>
      </c>
      <c r="AN490" s="1">
        <f t="shared" si="267"/>
        <v>9.7451608175334101</v>
      </c>
      <c r="AO490" s="1">
        <f t="shared" si="267"/>
        <v>9.7449642033942165</v>
      </c>
      <c r="AP490" s="1">
        <f t="shared" si="267"/>
        <v>9.7444296966988908</v>
      </c>
      <c r="AQ490" s="1">
        <f t="shared" si="267"/>
        <v>9.7429770872352996</v>
      </c>
      <c r="AR490" s="1">
        <f t="shared" si="267"/>
        <v>9.7390328809098445</v>
      </c>
      <c r="AS490" s="1">
        <f t="shared" si="267"/>
        <v>9.7283485920846058</v>
      </c>
      <c r="AT490" s="1">
        <f t="shared" si="267"/>
        <v>9.6995810137078369</v>
      </c>
      <c r="AU490" s="1">
        <f t="shared" si="265"/>
        <v>9.6231965635900547</v>
      </c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s="4" customFormat="1" x14ac:dyDescent="0.2">
      <c r="A491" s="17" t="s">
        <v>242</v>
      </c>
      <c r="B491" s="17"/>
      <c r="C491" s="8">
        <v>45944.474000000002</v>
      </c>
      <c r="D491" s="8"/>
      <c r="E491" s="4">
        <f t="shared" si="249"/>
        <v>-2917.9656469169222</v>
      </c>
      <c r="F491" s="4">
        <f t="shared" si="250"/>
        <v>-2918</v>
      </c>
      <c r="G491" s="4">
        <f t="shared" si="242"/>
        <v>9.5116600001347251E-2</v>
      </c>
      <c r="I491" s="4">
        <f t="shared" si="268"/>
        <v>9.5116600001347251E-2</v>
      </c>
      <c r="Q491" s="66">
        <f t="shared" si="251"/>
        <v>30925.974000000002</v>
      </c>
      <c r="S491" s="2">
        <f t="shared" si="269"/>
        <v>0.2</v>
      </c>
      <c r="Z491" s="1">
        <f t="shared" si="252"/>
        <v>-2918</v>
      </c>
      <c r="AA491" s="1">
        <f t="shared" si="253"/>
        <v>7.9282551180839322E-2</v>
      </c>
      <c r="AB491" s="1">
        <f t="shared" si="254"/>
        <v>5.0665556764348085E-2</v>
      </c>
      <c r="AC491" s="1">
        <f t="shared" si="255"/>
        <v>9.5116600001347251E-2</v>
      </c>
      <c r="AD491" s="1">
        <f t="shared" si="256"/>
        <v>1.5834048820507929E-2</v>
      </c>
      <c r="AE491" s="1">
        <f t="shared" si="257"/>
        <v>5.0143420410045709E-5</v>
      </c>
      <c r="AF491" s="1">
        <f t="shared" si="258"/>
        <v>9.5116600001347251E-2</v>
      </c>
      <c r="AG491" s="2"/>
      <c r="AH491" s="1">
        <f t="shared" si="259"/>
        <v>4.4451043236999166E-2</v>
      </c>
      <c r="AI491" s="1">
        <f t="shared" si="260"/>
        <v>1.3415450555703243</v>
      </c>
      <c r="AJ491" s="1">
        <f t="shared" si="261"/>
        <v>0.9698337035718988</v>
      </c>
      <c r="AK491" s="1">
        <f t="shared" si="262"/>
        <v>0.18304699008925124</v>
      </c>
      <c r="AL491" s="1">
        <f t="shared" si="263"/>
        <v>-2.6496096296229785</v>
      </c>
      <c r="AM491" s="1">
        <f t="shared" si="264"/>
        <v>-3.982851040789515</v>
      </c>
      <c r="AN491" s="1">
        <f t="shared" ref="AN491:AT500" si="270">$AU491+$AB$7*SIN(AO491)</f>
        <v>9.7553680118348449</v>
      </c>
      <c r="AO491" s="1">
        <f t="shared" si="270"/>
        <v>9.755168739924871</v>
      </c>
      <c r="AP491" s="1">
        <f t="shared" si="270"/>
        <v>9.7546251427309354</v>
      </c>
      <c r="AQ491" s="1">
        <f t="shared" si="270"/>
        <v>9.7531427684701377</v>
      </c>
      <c r="AR491" s="1">
        <f t="shared" si="270"/>
        <v>9.749104165290813</v>
      </c>
      <c r="AS491" s="1">
        <f t="shared" si="270"/>
        <v>9.7381288605656522</v>
      </c>
      <c r="AT491" s="1">
        <f t="shared" si="270"/>
        <v>9.7084939518633782</v>
      </c>
      <c r="AU491" s="1">
        <f t="shared" si="265"/>
        <v>9.6296568460855347</v>
      </c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s="4" customFormat="1" x14ac:dyDescent="0.2">
      <c r="A492" s="17" t="s">
        <v>207</v>
      </c>
      <c r="B492" s="17"/>
      <c r="C492" s="8">
        <v>45999.845999999998</v>
      </c>
      <c r="D492" s="8"/>
      <c r="E492" s="4">
        <f t="shared" si="249"/>
        <v>-2897.967046082199</v>
      </c>
      <c r="F492" s="4">
        <f t="shared" si="250"/>
        <v>-2898</v>
      </c>
      <c r="G492" s="4">
        <f t="shared" si="242"/>
        <v>9.1242599999532104E-2</v>
      </c>
      <c r="I492" s="4">
        <f t="shared" si="268"/>
        <v>9.1242599999532104E-2</v>
      </c>
      <c r="Q492" s="66">
        <f t="shared" si="251"/>
        <v>30981.345999999998</v>
      </c>
      <c r="S492" s="2">
        <f t="shared" si="269"/>
        <v>0.2</v>
      </c>
      <c r="Z492" s="1">
        <f t="shared" si="252"/>
        <v>-2898</v>
      </c>
      <c r="AA492" s="1">
        <f t="shared" si="253"/>
        <v>7.882806192148327E-2</v>
      </c>
      <c r="AB492" s="1">
        <f t="shared" si="254"/>
        <v>4.6907169808333066E-2</v>
      </c>
      <c r="AC492" s="1">
        <f t="shared" si="255"/>
        <v>9.1242599999532104E-2</v>
      </c>
      <c r="AD492" s="1">
        <f t="shared" si="256"/>
        <v>1.2414538078048834E-2</v>
      </c>
      <c r="AE492" s="1">
        <f t="shared" si="257"/>
        <v>3.0824151138264889E-5</v>
      </c>
      <c r="AF492" s="1">
        <f t="shared" si="258"/>
        <v>9.1242599999532104E-2</v>
      </c>
      <c r="AG492" s="2"/>
      <c r="AH492" s="1">
        <f t="shared" si="259"/>
        <v>4.4335430191199038E-2</v>
      </c>
      <c r="AI492" s="1">
        <f t="shared" si="260"/>
        <v>1.33535343692193</v>
      </c>
      <c r="AJ492" s="1">
        <f t="shared" si="261"/>
        <v>0.9613107578644291</v>
      </c>
      <c r="AK492" s="1">
        <f t="shared" si="262"/>
        <v>0.19415792002882487</v>
      </c>
      <c r="AL492" s="1">
        <f t="shared" si="263"/>
        <v>-2.6167836377390898</v>
      </c>
      <c r="AM492" s="1">
        <f t="shared" si="264"/>
        <v>-3.7230378046625754</v>
      </c>
      <c r="AN492" s="1">
        <f t="shared" si="270"/>
        <v>9.7779767146286183</v>
      </c>
      <c r="AO492" s="1">
        <f t="shared" si="270"/>
        <v>9.7777725601436245</v>
      </c>
      <c r="AP492" s="1">
        <f t="shared" si="270"/>
        <v>9.7772111541721394</v>
      </c>
      <c r="AQ492" s="1">
        <f t="shared" si="270"/>
        <v>9.7756679364186336</v>
      </c>
      <c r="AR492" s="1">
        <f t="shared" si="270"/>
        <v>9.7714303443004269</v>
      </c>
      <c r="AS492" s="1">
        <f t="shared" si="270"/>
        <v>9.7598271445810454</v>
      </c>
      <c r="AT492" s="1">
        <f t="shared" si="270"/>
        <v>9.7282885520062461</v>
      </c>
      <c r="AU492" s="1">
        <f t="shared" si="265"/>
        <v>9.6440130294088249</v>
      </c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s="4" customFormat="1" x14ac:dyDescent="0.2">
      <c r="A493" s="17" t="s">
        <v>242</v>
      </c>
      <c r="B493" s="17"/>
      <c r="C493" s="8">
        <v>46005.385999999999</v>
      </c>
      <c r="D493" s="8"/>
      <c r="E493" s="4">
        <f t="shared" si="249"/>
        <v>-2895.9661747280056</v>
      </c>
      <c r="F493" s="4">
        <f t="shared" si="250"/>
        <v>-2896</v>
      </c>
      <c r="G493" s="4">
        <f t="shared" si="242"/>
        <v>9.3655199998465832E-2</v>
      </c>
      <c r="I493" s="4">
        <f t="shared" si="268"/>
        <v>9.3655199998465832E-2</v>
      </c>
      <c r="Q493" s="66">
        <f t="shared" si="251"/>
        <v>30986.885999999999</v>
      </c>
      <c r="S493" s="2">
        <f t="shared" si="269"/>
        <v>0.2</v>
      </c>
      <c r="Z493" s="1">
        <f t="shared" si="252"/>
        <v>-2896</v>
      </c>
      <c r="AA493" s="1">
        <f t="shared" si="253"/>
        <v>7.878125782973594E-2</v>
      </c>
      <c r="AB493" s="1">
        <f t="shared" si="254"/>
        <v>4.9332545637653304E-2</v>
      </c>
      <c r="AC493" s="1">
        <f t="shared" si="255"/>
        <v>9.3655199998465832E-2</v>
      </c>
      <c r="AD493" s="1">
        <f t="shared" si="256"/>
        <v>1.4873942168729892E-2</v>
      </c>
      <c r="AE493" s="1">
        <f t="shared" si="257"/>
        <v>4.424683112774426E-5</v>
      </c>
      <c r="AF493" s="1">
        <f t="shared" si="258"/>
        <v>9.3655199998465832E-2</v>
      </c>
      <c r="AG493" s="2"/>
      <c r="AH493" s="1">
        <f t="shared" si="259"/>
        <v>4.4322654360812529E-2</v>
      </c>
      <c r="AI493" s="1">
        <f t="shared" si="260"/>
        <v>1.334717565230686</v>
      </c>
      <c r="AJ493" s="1">
        <f t="shared" si="261"/>
        <v>0.96040601050243946</v>
      </c>
      <c r="AK493" s="1">
        <f t="shared" si="262"/>
        <v>0.19525208601014221</v>
      </c>
      <c r="AL493" s="1">
        <f t="shared" si="263"/>
        <v>-2.6135178196233668</v>
      </c>
      <c r="AM493" s="1">
        <f t="shared" si="264"/>
        <v>-3.6989177396712103</v>
      </c>
      <c r="AN493" s="1">
        <f t="shared" si="270"/>
        <v>9.7802318253653393</v>
      </c>
      <c r="AO493" s="1">
        <f t="shared" si="270"/>
        <v>9.7800272598664808</v>
      </c>
      <c r="AP493" s="1">
        <f t="shared" si="270"/>
        <v>9.7794642551032478</v>
      </c>
      <c r="AQ493" s="1">
        <f t="shared" si="270"/>
        <v>9.7779153597533313</v>
      </c>
      <c r="AR493" s="1">
        <f t="shared" si="270"/>
        <v>9.7736587026011215</v>
      </c>
      <c r="AS493" s="1">
        <f t="shared" si="270"/>
        <v>9.7619941783193305</v>
      </c>
      <c r="AT493" s="1">
        <f t="shared" si="270"/>
        <v>9.7302670751953428</v>
      </c>
      <c r="AU493" s="1">
        <f t="shared" si="265"/>
        <v>9.645448647741155</v>
      </c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s="4" customFormat="1" x14ac:dyDescent="0.2">
      <c r="A494" s="17" t="s">
        <v>242</v>
      </c>
      <c r="B494" s="17"/>
      <c r="C494" s="8">
        <v>46005.387000000002</v>
      </c>
      <c r="D494" s="8"/>
      <c r="E494" s="4">
        <f t="shared" si="249"/>
        <v>-2895.9658135598902</v>
      </c>
      <c r="F494" s="4">
        <f t="shared" si="250"/>
        <v>-2896</v>
      </c>
      <c r="G494" s="4">
        <f t="shared" si="242"/>
        <v>9.4655200002307538E-2</v>
      </c>
      <c r="I494" s="4">
        <f t="shared" si="268"/>
        <v>9.4655200002307538E-2</v>
      </c>
      <c r="Q494" s="66">
        <f t="shared" si="251"/>
        <v>30986.887000000002</v>
      </c>
      <c r="S494" s="2">
        <f t="shared" si="269"/>
        <v>0.2</v>
      </c>
      <c r="Z494" s="1">
        <f t="shared" si="252"/>
        <v>-2896</v>
      </c>
      <c r="AA494" s="1">
        <f t="shared" si="253"/>
        <v>7.878125782973594E-2</v>
      </c>
      <c r="AB494" s="1">
        <f t="shared" si="254"/>
        <v>5.0332545641495009E-2</v>
      </c>
      <c r="AC494" s="1">
        <f t="shared" si="255"/>
        <v>9.4655200002307538E-2</v>
      </c>
      <c r="AD494" s="1">
        <f t="shared" si="256"/>
        <v>1.5873942172571598E-2</v>
      </c>
      <c r="AE494" s="1">
        <f t="shared" si="257"/>
        <v>5.0396408019629425E-5</v>
      </c>
      <c r="AF494" s="1">
        <f t="shared" si="258"/>
        <v>9.4655200002307538E-2</v>
      </c>
      <c r="AG494" s="2"/>
      <c r="AH494" s="1">
        <f t="shared" si="259"/>
        <v>4.4322654360812529E-2</v>
      </c>
      <c r="AI494" s="1">
        <f t="shared" si="260"/>
        <v>1.334717565230686</v>
      </c>
      <c r="AJ494" s="1">
        <f t="shared" si="261"/>
        <v>0.96040601050243946</v>
      </c>
      <c r="AK494" s="1">
        <f t="shared" si="262"/>
        <v>0.19525208601014221</v>
      </c>
      <c r="AL494" s="1">
        <f t="shared" si="263"/>
        <v>-2.6135178196233668</v>
      </c>
      <c r="AM494" s="1">
        <f t="shared" si="264"/>
        <v>-3.6989177396712103</v>
      </c>
      <c r="AN494" s="1">
        <f t="shared" si="270"/>
        <v>9.7802318253653393</v>
      </c>
      <c r="AO494" s="1">
        <f t="shared" si="270"/>
        <v>9.7800272598664808</v>
      </c>
      <c r="AP494" s="1">
        <f t="shared" si="270"/>
        <v>9.7794642551032478</v>
      </c>
      <c r="AQ494" s="1">
        <f t="shared" si="270"/>
        <v>9.7779153597533313</v>
      </c>
      <c r="AR494" s="1">
        <f t="shared" si="270"/>
        <v>9.7736587026011215</v>
      </c>
      <c r="AS494" s="1">
        <f t="shared" si="270"/>
        <v>9.7619941783193305</v>
      </c>
      <c r="AT494" s="1">
        <f t="shared" si="270"/>
        <v>9.7302670751953428</v>
      </c>
      <c r="AU494" s="1">
        <f t="shared" si="265"/>
        <v>9.645448647741155</v>
      </c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s="4" customFormat="1" x14ac:dyDescent="0.2">
      <c r="A495" s="17" t="s">
        <v>207</v>
      </c>
      <c r="B495" s="17"/>
      <c r="C495" s="8">
        <v>46038.612000000001</v>
      </c>
      <c r="D495" s="8"/>
      <c r="E495" s="4">
        <f t="shared" si="249"/>
        <v>-2883.9660029564498</v>
      </c>
      <c r="F495" s="4">
        <f t="shared" si="250"/>
        <v>-2884</v>
      </c>
      <c r="G495" s="4">
        <f t="shared" si="242"/>
        <v>9.4130799996491987E-2</v>
      </c>
      <c r="I495" s="4">
        <f t="shared" si="268"/>
        <v>9.4130799996491987E-2</v>
      </c>
      <c r="Q495" s="66">
        <f t="shared" si="251"/>
        <v>31020.112000000001</v>
      </c>
      <c r="S495" s="2">
        <f t="shared" si="269"/>
        <v>0.2</v>
      </c>
      <c r="Z495" s="1">
        <f t="shared" si="252"/>
        <v>-2884</v>
      </c>
      <c r="AA495" s="1">
        <f t="shared" si="253"/>
        <v>7.8495307837016332E-2</v>
      </c>
      <c r="AB495" s="1">
        <f t="shared" si="254"/>
        <v>4.9889389071123121E-2</v>
      </c>
      <c r="AC495" s="1">
        <f t="shared" si="255"/>
        <v>9.4130799996491987E-2</v>
      </c>
      <c r="AD495" s="1">
        <f t="shared" si="256"/>
        <v>1.5635492159475656E-2</v>
      </c>
      <c r="AE495" s="1">
        <f t="shared" si="257"/>
        <v>4.8893723013804942E-5</v>
      </c>
      <c r="AF495" s="1">
        <f t="shared" si="258"/>
        <v>9.4130799996491987E-2</v>
      </c>
      <c r="AG495" s="2"/>
      <c r="AH495" s="1">
        <f t="shared" si="259"/>
        <v>4.4241410925368867E-2</v>
      </c>
      <c r="AI495" s="1">
        <f t="shared" si="260"/>
        <v>1.3308408514716488</v>
      </c>
      <c r="AJ495" s="1">
        <f t="shared" si="261"/>
        <v>0.9547822827486584</v>
      </c>
      <c r="AK495" s="1">
        <f t="shared" si="262"/>
        <v>0.20175122443936966</v>
      </c>
      <c r="AL495" s="1">
        <f t="shared" si="263"/>
        <v>-2.5939885590660294</v>
      </c>
      <c r="AM495" s="1">
        <f t="shared" si="264"/>
        <v>-3.560546870968627</v>
      </c>
      <c r="AN495" s="1">
        <f t="shared" si="270"/>
        <v>9.7937398931873574</v>
      </c>
      <c r="AO495" s="1">
        <f t="shared" si="270"/>
        <v>9.7935331538417998</v>
      </c>
      <c r="AP495" s="1">
        <f t="shared" si="270"/>
        <v>9.7929612520666787</v>
      </c>
      <c r="AQ495" s="1">
        <f t="shared" si="270"/>
        <v>9.7913798600369102</v>
      </c>
      <c r="AR495" s="1">
        <f t="shared" si="270"/>
        <v>9.7870120578572379</v>
      </c>
      <c r="AS495" s="1">
        <f t="shared" si="270"/>
        <v>9.7749853340599095</v>
      </c>
      <c r="AT495" s="1">
        <f t="shared" si="270"/>
        <v>9.7421345041670993</v>
      </c>
      <c r="AU495" s="1">
        <f t="shared" si="265"/>
        <v>9.6540623577351283</v>
      </c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s="4" customFormat="1" x14ac:dyDescent="0.2">
      <c r="A496" s="17" t="s">
        <v>207</v>
      </c>
      <c r="B496" s="17"/>
      <c r="C496" s="8">
        <v>46038.612999999998</v>
      </c>
      <c r="D496" s="8"/>
      <c r="E496" s="4">
        <f t="shared" si="249"/>
        <v>-2883.9656417883366</v>
      </c>
      <c r="F496" s="4">
        <f t="shared" si="250"/>
        <v>-2884</v>
      </c>
      <c r="G496" s="4">
        <f t="shared" si="242"/>
        <v>9.5130799993057735E-2</v>
      </c>
      <c r="I496" s="4">
        <f t="shared" si="268"/>
        <v>9.5130799993057735E-2</v>
      </c>
      <c r="Q496" s="66">
        <f t="shared" si="251"/>
        <v>31020.112999999998</v>
      </c>
      <c r="S496" s="2">
        <f t="shared" si="269"/>
        <v>0.2</v>
      </c>
      <c r="Z496" s="1">
        <f t="shared" si="252"/>
        <v>-2884</v>
      </c>
      <c r="AA496" s="1">
        <f t="shared" si="253"/>
        <v>7.8495307837016332E-2</v>
      </c>
      <c r="AB496" s="1">
        <f t="shared" si="254"/>
        <v>5.0889389067688869E-2</v>
      </c>
      <c r="AC496" s="1">
        <f t="shared" si="255"/>
        <v>9.5130799993057735E-2</v>
      </c>
      <c r="AD496" s="1">
        <f t="shared" si="256"/>
        <v>1.6635492156041404E-2</v>
      </c>
      <c r="AE496" s="1">
        <f t="shared" si="257"/>
        <v>5.5347919854743018E-5</v>
      </c>
      <c r="AF496" s="1">
        <f t="shared" si="258"/>
        <v>9.5130799993057735E-2</v>
      </c>
      <c r="AG496" s="2"/>
      <c r="AH496" s="1">
        <f t="shared" si="259"/>
        <v>4.4241410925368867E-2</v>
      </c>
      <c r="AI496" s="1">
        <f t="shared" si="260"/>
        <v>1.3308408514716488</v>
      </c>
      <c r="AJ496" s="1">
        <f t="shared" si="261"/>
        <v>0.9547822827486584</v>
      </c>
      <c r="AK496" s="1">
        <f t="shared" si="262"/>
        <v>0.20175122443936966</v>
      </c>
      <c r="AL496" s="1">
        <f t="shared" si="263"/>
        <v>-2.5939885590660294</v>
      </c>
      <c r="AM496" s="1">
        <f t="shared" si="264"/>
        <v>-3.560546870968627</v>
      </c>
      <c r="AN496" s="1">
        <f t="shared" si="270"/>
        <v>9.7937398931873574</v>
      </c>
      <c r="AO496" s="1">
        <f t="shared" si="270"/>
        <v>9.7935331538417998</v>
      </c>
      <c r="AP496" s="1">
        <f t="shared" si="270"/>
        <v>9.7929612520666787</v>
      </c>
      <c r="AQ496" s="1">
        <f t="shared" si="270"/>
        <v>9.7913798600369102</v>
      </c>
      <c r="AR496" s="1">
        <f t="shared" si="270"/>
        <v>9.7870120578572379</v>
      </c>
      <c r="AS496" s="1">
        <f t="shared" si="270"/>
        <v>9.7749853340599095</v>
      </c>
      <c r="AT496" s="1">
        <f t="shared" si="270"/>
        <v>9.7421345041670993</v>
      </c>
      <c r="AU496" s="1">
        <f t="shared" si="265"/>
        <v>9.6540623577351283</v>
      </c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x14ac:dyDescent="0.2">
      <c r="A497" s="5" t="s">
        <v>208</v>
      </c>
      <c r="B497" s="6" t="s">
        <v>97</v>
      </c>
      <c r="C497" s="7">
        <v>46038.614000000001</v>
      </c>
      <c r="D497" s="9"/>
      <c r="E497" s="4">
        <f t="shared" si="249"/>
        <v>-2883.9652806202207</v>
      </c>
      <c r="F497" s="4">
        <f t="shared" si="250"/>
        <v>-2884</v>
      </c>
      <c r="G497" s="4">
        <f t="shared" si="242"/>
        <v>9.6130799996899441E-2</v>
      </c>
      <c r="H497" s="4"/>
      <c r="I497" s="4">
        <f t="shared" si="268"/>
        <v>9.6130799996899441E-2</v>
      </c>
      <c r="J497" s="4"/>
      <c r="K497" s="4"/>
      <c r="M497" s="4"/>
      <c r="N497" s="4"/>
      <c r="O497" s="4"/>
      <c r="P497" s="4"/>
      <c r="Q497" s="66">
        <f t="shared" si="251"/>
        <v>31020.114000000001</v>
      </c>
      <c r="S497" s="2">
        <f t="shared" si="269"/>
        <v>0.2</v>
      </c>
      <c r="Z497" s="1">
        <f t="shared" si="252"/>
        <v>-2884</v>
      </c>
      <c r="AA497" s="1">
        <f t="shared" si="253"/>
        <v>7.8495307837016332E-2</v>
      </c>
      <c r="AB497" s="1">
        <f t="shared" si="254"/>
        <v>5.1889389071530574E-2</v>
      </c>
      <c r="AC497" s="1">
        <f t="shared" si="255"/>
        <v>9.6130799996899441E-2</v>
      </c>
      <c r="AD497" s="1">
        <f t="shared" si="256"/>
        <v>1.7635492159883109E-2</v>
      </c>
      <c r="AE497" s="1">
        <f t="shared" si="257"/>
        <v>6.2202116744259725E-5</v>
      </c>
      <c r="AF497" s="1">
        <f t="shared" si="258"/>
        <v>9.6130799996899441E-2</v>
      </c>
      <c r="AG497" s="2"/>
      <c r="AH497" s="1">
        <f t="shared" si="259"/>
        <v>4.4241410925368867E-2</v>
      </c>
      <c r="AI497" s="1">
        <f t="shared" si="260"/>
        <v>1.3308408514716488</v>
      </c>
      <c r="AJ497" s="1">
        <f t="shared" si="261"/>
        <v>0.9547822827486584</v>
      </c>
      <c r="AK497" s="1">
        <f t="shared" si="262"/>
        <v>0.20175122443936966</v>
      </c>
      <c r="AL497" s="1">
        <f t="shared" si="263"/>
        <v>-2.5939885590660294</v>
      </c>
      <c r="AM497" s="1">
        <f t="shared" si="264"/>
        <v>-3.560546870968627</v>
      </c>
      <c r="AN497" s="1">
        <f t="shared" si="270"/>
        <v>9.7937398931873574</v>
      </c>
      <c r="AO497" s="1">
        <f t="shared" si="270"/>
        <v>9.7935331538417998</v>
      </c>
      <c r="AP497" s="1">
        <f t="shared" si="270"/>
        <v>9.7929612520666787</v>
      </c>
      <c r="AQ497" s="1">
        <f t="shared" si="270"/>
        <v>9.7913798600369102</v>
      </c>
      <c r="AR497" s="1">
        <f t="shared" si="270"/>
        <v>9.7870120578572379</v>
      </c>
      <c r="AS497" s="1">
        <f t="shared" si="270"/>
        <v>9.7749853340599095</v>
      </c>
      <c r="AT497" s="1">
        <f t="shared" si="270"/>
        <v>9.7421345041670993</v>
      </c>
      <c r="AU497" s="1">
        <f t="shared" si="265"/>
        <v>9.6540623577351283</v>
      </c>
    </row>
    <row r="498" spans="1:66" s="4" customFormat="1" x14ac:dyDescent="0.2">
      <c r="A498" s="17" t="s">
        <v>238</v>
      </c>
      <c r="B498" s="17"/>
      <c r="C498" s="8">
        <v>46052.457000000002</v>
      </c>
      <c r="D498" s="8"/>
      <c r="E498" s="4">
        <f t="shared" si="249"/>
        <v>-2878.9656304115392</v>
      </c>
      <c r="F498" s="4">
        <f t="shared" si="250"/>
        <v>-2879</v>
      </c>
      <c r="G498" s="4">
        <f t="shared" si="242"/>
        <v>9.5162300000083633E-2</v>
      </c>
      <c r="I498" s="4">
        <f t="shared" si="268"/>
        <v>9.5162300000083633E-2</v>
      </c>
      <c r="Q498" s="66">
        <f t="shared" si="251"/>
        <v>31033.957000000002</v>
      </c>
      <c r="S498" s="2">
        <f t="shared" si="269"/>
        <v>0.2</v>
      </c>
      <c r="Z498" s="1">
        <f t="shared" si="252"/>
        <v>-2879</v>
      </c>
      <c r="AA498" s="1">
        <f t="shared" si="253"/>
        <v>7.8373583013292683E-2</v>
      </c>
      <c r="AB498" s="1">
        <f t="shared" si="254"/>
        <v>5.0957047808654232E-2</v>
      </c>
      <c r="AC498" s="1">
        <f t="shared" si="255"/>
        <v>9.5162300000083633E-2</v>
      </c>
      <c r="AD498" s="1">
        <f t="shared" si="256"/>
        <v>1.678871698679095E-2</v>
      </c>
      <c r="AE498" s="1">
        <f t="shared" si="257"/>
        <v>5.6372203612512601E-5</v>
      </c>
      <c r="AF498" s="1">
        <f t="shared" si="258"/>
        <v>9.5162300000083633E-2</v>
      </c>
      <c r="AG498" s="2"/>
      <c r="AH498" s="1">
        <f t="shared" si="259"/>
        <v>4.4205252191429401E-2</v>
      </c>
      <c r="AI498" s="1">
        <f t="shared" si="260"/>
        <v>1.3291951054220146</v>
      </c>
      <c r="AJ498" s="1">
        <f t="shared" si="261"/>
        <v>0.95234172686928797</v>
      </c>
      <c r="AK498" s="1">
        <f t="shared" si="262"/>
        <v>0.20442555645383287</v>
      </c>
      <c r="AL498" s="1">
        <f t="shared" si="263"/>
        <v>-2.5858850084888716</v>
      </c>
      <c r="AM498" s="1">
        <f t="shared" si="264"/>
        <v>-3.5059165657886329</v>
      </c>
      <c r="AN498" s="1">
        <f t="shared" si="270"/>
        <v>9.7993566559824963</v>
      </c>
      <c r="AO498" s="1">
        <f t="shared" si="270"/>
        <v>9.7991491577180483</v>
      </c>
      <c r="AP498" s="1">
        <f t="shared" si="270"/>
        <v>9.798573900500223</v>
      </c>
      <c r="AQ498" s="1">
        <f t="shared" si="270"/>
        <v>9.7969797655294766</v>
      </c>
      <c r="AR498" s="1">
        <f t="shared" si="270"/>
        <v>9.7925673107861364</v>
      </c>
      <c r="AS498" s="1">
        <f t="shared" si="270"/>
        <v>9.7803926208991374</v>
      </c>
      <c r="AT498" s="1">
        <f t="shared" si="270"/>
        <v>9.7470773514732585</v>
      </c>
      <c r="AU498" s="1">
        <f t="shared" si="265"/>
        <v>9.6576514035659518</v>
      </c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s="4" customFormat="1" x14ac:dyDescent="0.2">
      <c r="A499" s="17" t="s">
        <v>243</v>
      </c>
      <c r="B499" s="17"/>
      <c r="C499" s="8">
        <v>46052.461000000003</v>
      </c>
      <c r="D499" s="8"/>
      <c r="E499" s="4">
        <f t="shared" si="249"/>
        <v>-2878.9641857390811</v>
      </c>
      <c r="F499" s="4">
        <f t="shared" si="250"/>
        <v>-2879</v>
      </c>
      <c r="G499" s="4">
        <f t="shared" si="242"/>
        <v>9.916230000089854E-2</v>
      </c>
      <c r="I499" s="4">
        <f t="shared" si="268"/>
        <v>9.916230000089854E-2</v>
      </c>
      <c r="Q499" s="66">
        <f t="shared" si="251"/>
        <v>31033.961000000003</v>
      </c>
      <c r="S499" s="2">
        <f t="shared" si="269"/>
        <v>0.2</v>
      </c>
      <c r="Z499" s="1">
        <f t="shared" si="252"/>
        <v>-2879</v>
      </c>
      <c r="AA499" s="1">
        <f t="shared" si="253"/>
        <v>7.8373583013292683E-2</v>
      </c>
      <c r="AB499" s="1">
        <f t="shared" si="254"/>
        <v>5.4957047809469139E-2</v>
      </c>
      <c r="AC499" s="1">
        <f t="shared" si="255"/>
        <v>9.916230000089854E-2</v>
      </c>
      <c r="AD499" s="1">
        <f t="shared" si="256"/>
        <v>2.0788716987605857E-2</v>
      </c>
      <c r="AE499" s="1">
        <f t="shared" si="257"/>
        <v>8.6434150798154474E-5</v>
      </c>
      <c r="AF499" s="1">
        <f t="shared" si="258"/>
        <v>9.916230000089854E-2</v>
      </c>
      <c r="AG499" s="2"/>
      <c r="AH499" s="1">
        <f t="shared" si="259"/>
        <v>4.4205252191429401E-2</v>
      </c>
      <c r="AI499" s="1">
        <f t="shared" si="260"/>
        <v>1.3291951054220146</v>
      </c>
      <c r="AJ499" s="1">
        <f t="shared" si="261"/>
        <v>0.95234172686928797</v>
      </c>
      <c r="AK499" s="1">
        <f t="shared" si="262"/>
        <v>0.20442555645383287</v>
      </c>
      <c r="AL499" s="1">
        <f t="shared" si="263"/>
        <v>-2.5858850084888716</v>
      </c>
      <c r="AM499" s="1">
        <f t="shared" si="264"/>
        <v>-3.5059165657886329</v>
      </c>
      <c r="AN499" s="1">
        <f t="shared" si="270"/>
        <v>9.7993566559824963</v>
      </c>
      <c r="AO499" s="1">
        <f t="shared" si="270"/>
        <v>9.7991491577180483</v>
      </c>
      <c r="AP499" s="1">
        <f t="shared" si="270"/>
        <v>9.798573900500223</v>
      </c>
      <c r="AQ499" s="1">
        <f t="shared" si="270"/>
        <v>9.7969797655294766</v>
      </c>
      <c r="AR499" s="1">
        <f t="shared" si="270"/>
        <v>9.7925673107861364</v>
      </c>
      <c r="AS499" s="1">
        <f t="shared" si="270"/>
        <v>9.7803926208991374</v>
      </c>
      <c r="AT499" s="1">
        <f t="shared" si="270"/>
        <v>9.7470773514732585</v>
      </c>
      <c r="AU499" s="1">
        <f t="shared" si="265"/>
        <v>9.6576514035659518</v>
      </c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s="4" customFormat="1" x14ac:dyDescent="0.2">
      <c r="A500" s="17" t="s">
        <v>243</v>
      </c>
      <c r="B500" s="17"/>
      <c r="C500" s="8">
        <v>46055.233</v>
      </c>
      <c r="D500" s="8"/>
      <c r="E500" s="4">
        <f t="shared" si="249"/>
        <v>-2877.9630277257565</v>
      </c>
      <c r="F500" s="4">
        <f t="shared" si="250"/>
        <v>-2878</v>
      </c>
      <c r="G500" s="4">
        <f t="shared" si="242"/>
        <v>0.10236859999713488</v>
      </c>
      <c r="I500" s="4">
        <f t="shared" si="268"/>
        <v>0.10236859999713488</v>
      </c>
      <c r="Q500" s="66">
        <f t="shared" si="251"/>
        <v>31036.733</v>
      </c>
      <c r="S500" s="2">
        <f t="shared" si="269"/>
        <v>0.2</v>
      </c>
      <c r="Z500" s="1">
        <f t="shared" si="252"/>
        <v>-2878</v>
      </c>
      <c r="AA500" s="1">
        <f t="shared" si="253"/>
        <v>7.8349056968178121E-2</v>
      </c>
      <c r="AB500" s="1">
        <f t="shared" si="254"/>
        <v>5.8170741454680652E-2</v>
      </c>
      <c r="AC500" s="1">
        <f t="shared" si="255"/>
        <v>0.10236859999713488</v>
      </c>
      <c r="AD500" s="1">
        <f t="shared" si="256"/>
        <v>2.4019543028956758E-2</v>
      </c>
      <c r="AE500" s="1">
        <f t="shared" si="257"/>
        <v>1.1538768946398105E-4</v>
      </c>
      <c r="AF500" s="1">
        <f t="shared" si="258"/>
        <v>0.10236859999713488</v>
      </c>
      <c r="AG500" s="2"/>
      <c r="AH500" s="1">
        <f t="shared" si="259"/>
        <v>4.4197858542454227E-2</v>
      </c>
      <c r="AI500" s="1">
        <f t="shared" si="260"/>
        <v>1.3288638510755133</v>
      </c>
      <c r="AJ500" s="1">
        <f t="shared" si="261"/>
        <v>0.95184684254592489</v>
      </c>
      <c r="AK500" s="1">
        <f t="shared" si="262"/>
        <v>0.20495802746185138</v>
      </c>
      <c r="AL500" s="1">
        <f t="shared" si="263"/>
        <v>-2.584266700929791</v>
      </c>
      <c r="AM500" s="1">
        <f t="shared" si="264"/>
        <v>-3.4951921589355068</v>
      </c>
      <c r="AN500" s="1">
        <f t="shared" si="270"/>
        <v>9.8004791788830357</v>
      </c>
      <c r="AO500" s="1">
        <f t="shared" si="270"/>
        <v>9.8002715391251964</v>
      </c>
      <c r="AP500" s="1">
        <f t="shared" si="270"/>
        <v>9.7996956355993454</v>
      </c>
      <c r="AQ500" s="1">
        <f t="shared" si="270"/>
        <v>9.7980990085294586</v>
      </c>
      <c r="AR500" s="1">
        <f t="shared" si="270"/>
        <v>9.7936777413185023</v>
      </c>
      <c r="AS500" s="1">
        <f t="shared" si="270"/>
        <v>9.7814736692493298</v>
      </c>
      <c r="AT500" s="1">
        <f t="shared" si="270"/>
        <v>9.7480657832622537</v>
      </c>
      <c r="AU500" s="1">
        <f t="shared" si="265"/>
        <v>9.658369212732115</v>
      </c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s="4" customFormat="1" x14ac:dyDescent="0.2">
      <c r="A501" s="17" t="s">
        <v>238</v>
      </c>
      <c r="B501" s="17"/>
      <c r="C501" s="8">
        <v>46066.31</v>
      </c>
      <c r="D501" s="8"/>
      <c r="E501" s="4">
        <f t="shared" si="249"/>
        <v>-2873.9623685217148</v>
      </c>
      <c r="F501" s="4">
        <f t="shared" si="250"/>
        <v>-2874</v>
      </c>
      <c r="G501" s="4">
        <f t="shared" si="242"/>
        <v>0.10419379999802914</v>
      </c>
      <c r="I501" s="4">
        <f t="shared" si="268"/>
        <v>0.10419379999802914</v>
      </c>
      <c r="Q501" s="66">
        <f t="shared" si="251"/>
        <v>31047.809999999998</v>
      </c>
      <c r="S501" s="2">
        <f t="shared" si="269"/>
        <v>0.2</v>
      </c>
      <c r="Z501" s="1">
        <f t="shared" si="252"/>
        <v>-2874</v>
      </c>
      <c r="AA501" s="1">
        <f t="shared" si="253"/>
        <v>7.8250351004011481E-2</v>
      </c>
      <c r="AB501" s="1">
        <f t="shared" si="254"/>
        <v>6.0026053907908959E-2</v>
      </c>
      <c r="AC501" s="1">
        <f t="shared" si="255"/>
        <v>0.10419379999802914</v>
      </c>
      <c r="AD501" s="1">
        <f t="shared" si="256"/>
        <v>2.5943448994017654E-2</v>
      </c>
      <c r="AE501" s="1">
        <f t="shared" si="257"/>
        <v>1.3461250914103913E-4</v>
      </c>
      <c r="AF501" s="1">
        <f t="shared" si="258"/>
        <v>0.10419379999802914</v>
      </c>
      <c r="AG501" s="2"/>
      <c r="AH501" s="1">
        <f t="shared" si="259"/>
        <v>4.4167746090120176E-2</v>
      </c>
      <c r="AI501" s="1">
        <f t="shared" si="260"/>
        <v>1.3275318985527111</v>
      </c>
      <c r="AJ501" s="1">
        <f t="shared" si="261"/>
        <v>0.94984491041281804</v>
      </c>
      <c r="AK501" s="1">
        <f t="shared" si="262"/>
        <v>0.20707989037018287</v>
      </c>
      <c r="AL501" s="1">
        <f t="shared" si="263"/>
        <v>-2.577801529518648</v>
      </c>
      <c r="AM501" s="1">
        <f t="shared" si="264"/>
        <v>-3.452946284134724</v>
      </c>
      <c r="AN501" s="1">
        <f t="shared" ref="AN501:AT510" si="271">$AU501+$AB$7*SIN(AO501)</f>
        <v>9.8049664851043055</v>
      </c>
      <c r="AO501" s="1">
        <f t="shared" si="271"/>
        <v>9.8047583135179526</v>
      </c>
      <c r="AP501" s="1">
        <f t="shared" si="271"/>
        <v>9.8041799072503117</v>
      </c>
      <c r="AQ501" s="1">
        <f t="shared" si="271"/>
        <v>9.8025735003980987</v>
      </c>
      <c r="AR501" s="1">
        <f t="shared" si="271"/>
        <v>9.7981173785902609</v>
      </c>
      <c r="AS501" s="1">
        <f t="shared" si="271"/>
        <v>9.7857964862786861</v>
      </c>
      <c r="AT501" s="1">
        <f t="shared" si="271"/>
        <v>9.7520190468626637</v>
      </c>
      <c r="AU501" s="1">
        <f t="shared" si="265"/>
        <v>9.6612404493967752</v>
      </c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s="4" customFormat="1" x14ac:dyDescent="0.2">
      <c r="A502" s="17" t="s">
        <v>207</v>
      </c>
      <c r="B502" s="17"/>
      <c r="C502" s="8">
        <v>46074.608</v>
      </c>
      <c r="D502" s="8"/>
      <c r="E502" s="4">
        <f t="shared" si="249"/>
        <v>-2870.9653955077983</v>
      </c>
      <c r="F502" s="4">
        <f t="shared" si="250"/>
        <v>-2871</v>
      </c>
      <c r="G502" s="4">
        <f t="shared" si="242"/>
        <v>9.5812699997622985E-2</v>
      </c>
      <c r="I502" s="4">
        <f t="shared" si="268"/>
        <v>9.5812699997622985E-2</v>
      </c>
      <c r="Q502" s="66">
        <f t="shared" si="251"/>
        <v>31056.108</v>
      </c>
      <c r="S502" s="2">
        <f t="shared" si="269"/>
        <v>0.2</v>
      </c>
      <c r="Z502" s="1">
        <f t="shared" si="252"/>
        <v>-2871</v>
      </c>
      <c r="AA502" s="1">
        <f t="shared" si="253"/>
        <v>7.8175691198352951E-2</v>
      </c>
      <c r="AB502" s="1">
        <f t="shared" si="254"/>
        <v>5.1668101455648041E-2</v>
      </c>
      <c r="AC502" s="1">
        <f t="shared" si="255"/>
        <v>9.5812699997622985E-2</v>
      </c>
      <c r="AD502" s="1">
        <f t="shared" si="256"/>
        <v>1.7637008799270035E-2</v>
      </c>
      <c r="AE502" s="1">
        <f t="shared" si="257"/>
        <v>6.2212815877105737E-5</v>
      </c>
      <c r="AF502" s="1">
        <f t="shared" si="258"/>
        <v>9.5812699997622985E-2</v>
      </c>
      <c r="AG502" s="2"/>
      <c r="AH502" s="1">
        <f t="shared" si="259"/>
        <v>4.4144598541974944E-2</v>
      </c>
      <c r="AI502" s="1">
        <f t="shared" si="260"/>
        <v>1.3265257212002084</v>
      </c>
      <c r="AJ502" s="1">
        <f t="shared" si="261"/>
        <v>0.94832010058669847</v>
      </c>
      <c r="AK502" s="1">
        <f t="shared" si="262"/>
        <v>0.2086628355983744</v>
      </c>
      <c r="AL502" s="1">
        <f t="shared" si="263"/>
        <v>-2.5729611543291071</v>
      </c>
      <c r="AM502" s="1">
        <f t="shared" si="264"/>
        <v>-3.4219297297127742</v>
      </c>
      <c r="AN502" s="1">
        <f t="shared" si="271"/>
        <v>9.8083290236279641</v>
      </c>
      <c r="AO502" s="1">
        <f t="shared" si="271"/>
        <v>9.8081204888833451</v>
      </c>
      <c r="AP502" s="1">
        <f t="shared" si="271"/>
        <v>9.8075402920636758</v>
      </c>
      <c r="AQ502" s="1">
        <f t="shared" si="271"/>
        <v>9.8059267486544943</v>
      </c>
      <c r="AR502" s="1">
        <f t="shared" si="271"/>
        <v>9.801444902390978</v>
      </c>
      <c r="AS502" s="1">
        <f t="shared" si="271"/>
        <v>9.7890371429848386</v>
      </c>
      <c r="AT502" s="1">
        <f t="shared" si="271"/>
        <v>9.7549835039273383</v>
      </c>
      <c r="AU502" s="1">
        <f t="shared" si="265"/>
        <v>9.6633938768952667</v>
      </c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x14ac:dyDescent="0.2">
      <c r="A503" s="5" t="s">
        <v>244</v>
      </c>
      <c r="B503" s="6" t="s">
        <v>97</v>
      </c>
      <c r="C503" s="7">
        <v>46113.37</v>
      </c>
      <c r="D503" s="9"/>
      <c r="E503" s="4">
        <f t="shared" si="249"/>
        <v>-2856.9657970545072</v>
      </c>
      <c r="F503" s="4">
        <f t="shared" si="250"/>
        <v>-2857</v>
      </c>
      <c r="G503" s="4">
        <f t="shared" si="242"/>
        <v>9.4700900001043919E-2</v>
      </c>
      <c r="H503" s="4"/>
      <c r="I503" s="4">
        <f t="shared" si="268"/>
        <v>9.4700900001043919E-2</v>
      </c>
      <c r="J503" s="4"/>
      <c r="K503" s="4"/>
      <c r="M503" s="4"/>
      <c r="N503" s="4"/>
      <c r="O503" s="4"/>
      <c r="P503" s="4"/>
      <c r="Q503" s="66">
        <f t="shared" si="251"/>
        <v>31094.870000000003</v>
      </c>
      <c r="S503" s="2">
        <f t="shared" si="269"/>
        <v>0.2</v>
      </c>
      <c r="Z503" s="1">
        <f t="shared" si="252"/>
        <v>-2857</v>
      </c>
      <c r="AA503" s="1">
        <f t="shared" si="253"/>
        <v>7.7820181495665608E-2</v>
      </c>
      <c r="AB503" s="1">
        <f t="shared" si="254"/>
        <v>5.0670659892120377E-2</v>
      </c>
      <c r="AC503" s="1">
        <f t="shared" si="255"/>
        <v>9.4700900001043919E-2</v>
      </c>
      <c r="AD503" s="1">
        <f t="shared" si="256"/>
        <v>1.6880718505378312E-2</v>
      </c>
      <c r="AE503" s="1">
        <f t="shared" si="257"/>
        <v>5.6991731451564354E-5</v>
      </c>
      <c r="AF503" s="1">
        <f t="shared" si="258"/>
        <v>9.4700900001043919E-2</v>
      </c>
      <c r="AG503" s="2"/>
      <c r="AH503" s="1">
        <f t="shared" si="259"/>
        <v>4.4030240108923542E-2</v>
      </c>
      <c r="AI503" s="1">
        <f t="shared" si="260"/>
        <v>1.3217505330689105</v>
      </c>
      <c r="AJ503" s="1">
        <f t="shared" si="261"/>
        <v>0.94094417663234031</v>
      </c>
      <c r="AK503" s="1">
        <f t="shared" si="262"/>
        <v>0.21595328206615033</v>
      </c>
      <c r="AL503" s="1">
        <f t="shared" si="263"/>
        <v>-2.5504703131119277</v>
      </c>
      <c r="AM503" s="1">
        <f t="shared" si="264"/>
        <v>-3.2842954073357915</v>
      </c>
      <c r="AN503" s="1">
        <f t="shared" si="271"/>
        <v>9.8239870557596678</v>
      </c>
      <c r="AO503" s="1">
        <f t="shared" si="271"/>
        <v>9.8237772264935863</v>
      </c>
      <c r="AP503" s="1">
        <f t="shared" si="271"/>
        <v>9.8231896500179374</v>
      </c>
      <c r="AQ503" s="1">
        <f t="shared" si="271"/>
        <v>9.8215450552412644</v>
      </c>
      <c r="AR503" s="1">
        <f t="shared" si="271"/>
        <v>9.8169479225750447</v>
      </c>
      <c r="AS503" s="1">
        <f t="shared" si="271"/>
        <v>9.804143383340671</v>
      </c>
      <c r="AT503" s="1">
        <f t="shared" si="271"/>
        <v>9.7688119603774926</v>
      </c>
      <c r="AU503" s="1">
        <f t="shared" si="265"/>
        <v>9.6734432052215702</v>
      </c>
    </row>
    <row r="504" spans="1:66" x14ac:dyDescent="0.2">
      <c r="A504" s="5" t="s">
        <v>244</v>
      </c>
      <c r="B504" s="6" t="s">
        <v>97</v>
      </c>
      <c r="C504" s="7">
        <v>46113.373</v>
      </c>
      <c r="D504" s="9"/>
      <c r="E504" s="4">
        <f t="shared" si="249"/>
        <v>-2856.9647135501646</v>
      </c>
      <c r="F504" s="4">
        <f t="shared" si="250"/>
        <v>-2857</v>
      </c>
      <c r="G504" s="4">
        <f t="shared" si="242"/>
        <v>9.7700899998017121E-2</v>
      </c>
      <c r="H504" s="4"/>
      <c r="I504" s="4">
        <f t="shared" si="268"/>
        <v>9.7700899998017121E-2</v>
      </c>
      <c r="J504" s="4"/>
      <c r="K504" s="4"/>
      <c r="M504" s="4"/>
      <c r="N504" s="4"/>
      <c r="O504" s="4"/>
      <c r="P504" s="4"/>
      <c r="Q504" s="66">
        <f t="shared" si="251"/>
        <v>31094.873</v>
      </c>
      <c r="S504" s="2">
        <f t="shared" si="269"/>
        <v>0.2</v>
      </c>
      <c r="Z504" s="1">
        <f t="shared" si="252"/>
        <v>-2857</v>
      </c>
      <c r="AA504" s="1">
        <f t="shared" si="253"/>
        <v>7.7820181495665608E-2</v>
      </c>
      <c r="AB504" s="1">
        <f t="shared" si="254"/>
        <v>5.3670659889093579E-2</v>
      </c>
      <c r="AC504" s="1">
        <f t="shared" si="255"/>
        <v>9.7700899998017121E-2</v>
      </c>
      <c r="AD504" s="1">
        <f t="shared" si="256"/>
        <v>1.9880718502351513E-2</v>
      </c>
      <c r="AE504" s="1">
        <f t="shared" si="257"/>
        <v>7.904859363394836E-5</v>
      </c>
      <c r="AF504" s="1">
        <f t="shared" si="258"/>
        <v>9.7700899998017121E-2</v>
      </c>
      <c r="AG504" s="2"/>
      <c r="AH504" s="1">
        <f t="shared" si="259"/>
        <v>4.4030240108923542E-2</v>
      </c>
      <c r="AI504" s="1">
        <f t="shared" si="260"/>
        <v>1.3217505330689105</v>
      </c>
      <c r="AJ504" s="1">
        <f t="shared" si="261"/>
        <v>0.94094417663234031</v>
      </c>
      <c r="AK504" s="1">
        <f t="shared" si="262"/>
        <v>0.21595328206615033</v>
      </c>
      <c r="AL504" s="1">
        <f t="shared" si="263"/>
        <v>-2.5504703131119277</v>
      </c>
      <c r="AM504" s="1">
        <f t="shared" si="264"/>
        <v>-3.2842954073357915</v>
      </c>
      <c r="AN504" s="1">
        <f t="shared" si="271"/>
        <v>9.8239870557596678</v>
      </c>
      <c r="AO504" s="1">
        <f t="shared" si="271"/>
        <v>9.8237772264935863</v>
      </c>
      <c r="AP504" s="1">
        <f t="shared" si="271"/>
        <v>9.8231896500179374</v>
      </c>
      <c r="AQ504" s="1">
        <f t="shared" si="271"/>
        <v>9.8215450552412644</v>
      </c>
      <c r="AR504" s="1">
        <f t="shared" si="271"/>
        <v>9.8169479225750447</v>
      </c>
      <c r="AS504" s="1">
        <f t="shared" si="271"/>
        <v>9.804143383340671</v>
      </c>
      <c r="AT504" s="1">
        <f t="shared" si="271"/>
        <v>9.7688119603774926</v>
      </c>
      <c r="AU504" s="1">
        <f t="shared" si="265"/>
        <v>9.6734432052215702</v>
      </c>
    </row>
    <row r="505" spans="1:66" s="4" customFormat="1" x14ac:dyDescent="0.2">
      <c r="A505" s="17" t="s">
        <v>245</v>
      </c>
      <c r="B505" s="17"/>
      <c r="C505" s="8">
        <v>46113.375</v>
      </c>
      <c r="D505" s="8"/>
      <c r="E505" s="4">
        <f t="shared" si="249"/>
        <v>-2856.9639912139355</v>
      </c>
      <c r="F505" s="4">
        <f t="shared" si="250"/>
        <v>-2857</v>
      </c>
      <c r="G505" s="4">
        <f t="shared" si="242"/>
        <v>9.9700899998424575E-2</v>
      </c>
      <c r="I505" s="4">
        <f t="shared" si="268"/>
        <v>9.9700899998424575E-2</v>
      </c>
      <c r="Q505" s="66">
        <f t="shared" si="251"/>
        <v>31094.875</v>
      </c>
      <c r="S505" s="2">
        <f t="shared" si="269"/>
        <v>0.2</v>
      </c>
      <c r="Z505" s="1">
        <f t="shared" si="252"/>
        <v>-2857</v>
      </c>
      <c r="AA505" s="1">
        <f t="shared" si="253"/>
        <v>7.7820181495665608E-2</v>
      </c>
      <c r="AB505" s="1">
        <f t="shared" si="254"/>
        <v>5.5670659889501033E-2</v>
      </c>
      <c r="AC505" s="1">
        <f t="shared" si="255"/>
        <v>9.9700899998424575E-2</v>
      </c>
      <c r="AD505" s="1">
        <f t="shared" si="256"/>
        <v>2.1880718502758967E-2</v>
      </c>
      <c r="AE505" s="1">
        <f t="shared" si="257"/>
        <v>9.5753168439395721E-5</v>
      </c>
      <c r="AF505" s="1">
        <f t="shared" si="258"/>
        <v>9.9700899998424575E-2</v>
      </c>
      <c r="AG505" s="2"/>
      <c r="AH505" s="1">
        <f t="shared" si="259"/>
        <v>4.4030240108923542E-2</v>
      </c>
      <c r="AI505" s="1">
        <f t="shared" si="260"/>
        <v>1.3217505330689105</v>
      </c>
      <c r="AJ505" s="1">
        <f t="shared" si="261"/>
        <v>0.94094417663234031</v>
      </c>
      <c r="AK505" s="1">
        <f t="shared" si="262"/>
        <v>0.21595328206615033</v>
      </c>
      <c r="AL505" s="1">
        <f t="shared" si="263"/>
        <v>-2.5504703131119277</v>
      </c>
      <c r="AM505" s="1">
        <f t="shared" si="264"/>
        <v>-3.2842954073357915</v>
      </c>
      <c r="AN505" s="1">
        <f t="shared" si="271"/>
        <v>9.8239870557596678</v>
      </c>
      <c r="AO505" s="1">
        <f t="shared" si="271"/>
        <v>9.8237772264935863</v>
      </c>
      <c r="AP505" s="1">
        <f t="shared" si="271"/>
        <v>9.8231896500179374</v>
      </c>
      <c r="AQ505" s="1">
        <f t="shared" si="271"/>
        <v>9.8215450552412644</v>
      </c>
      <c r="AR505" s="1">
        <f t="shared" si="271"/>
        <v>9.8169479225750447</v>
      </c>
      <c r="AS505" s="1">
        <f t="shared" si="271"/>
        <v>9.804143383340671</v>
      </c>
      <c r="AT505" s="1">
        <f t="shared" si="271"/>
        <v>9.7688119603774926</v>
      </c>
      <c r="AU505" s="1">
        <f t="shared" si="265"/>
        <v>9.6734432052215702</v>
      </c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s="4" customFormat="1" x14ac:dyDescent="0.2">
      <c r="A506" s="17" t="s">
        <v>207</v>
      </c>
      <c r="B506" s="17"/>
      <c r="C506" s="8">
        <v>46121.675999999999</v>
      </c>
      <c r="D506" s="8"/>
      <c r="E506" s="4">
        <f t="shared" si="249"/>
        <v>-2853.9659346956769</v>
      </c>
      <c r="F506" s="4">
        <f t="shared" si="250"/>
        <v>-2854</v>
      </c>
      <c r="G506" s="4">
        <f t="shared" si="242"/>
        <v>9.4319799994991627E-2</v>
      </c>
      <c r="I506" s="4">
        <f t="shared" si="268"/>
        <v>9.4319799994991627E-2</v>
      </c>
      <c r="Q506" s="66">
        <f t="shared" si="251"/>
        <v>31103.175999999999</v>
      </c>
      <c r="S506" s="2">
        <f t="shared" si="269"/>
        <v>0.2</v>
      </c>
      <c r="Z506" s="1">
        <f t="shared" si="252"/>
        <v>-2854</v>
      </c>
      <c r="AA506" s="1">
        <f t="shared" si="253"/>
        <v>7.7742489632736708E-2</v>
      </c>
      <c r="AB506" s="1">
        <f t="shared" si="254"/>
        <v>5.0315413462380616E-2</v>
      </c>
      <c r="AC506" s="1">
        <f t="shared" si="255"/>
        <v>9.4319799994991627E-2</v>
      </c>
      <c r="AD506" s="1">
        <f t="shared" si="256"/>
        <v>1.6577310362254918E-2</v>
      </c>
      <c r="AE506" s="1">
        <f t="shared" si="257"/>
        <v>5.4961443769304863E-5</v>
      </c>
      <c r="AF506" s="1">
        <f t="shared" si="258"/>
        <v>9.4319799994991627E-2</v>
      </c>
      <c r="AG506" s="2"/>
      <c r="AH506" s="1">
        <f t="shared" si="259"/>
        <v>4.400438653261101E-2</v>
      </c>
      <c r="AI506" s="1">
        <f t="shared" si="260"/>
        <v>1.3207106205231298</v>
      </c>
      <c r="AJ506" s="1">
        <f t="shared" si="261"/>
        <v>0.93930882381855429</v>
      </c>
      <c r="AK506" s="1">
        <f t="shared" si="262"/>
        <v>0.21749465154099656</v>
      </c>
      <c r="AL506" s="1">
        <f t="shared" si="263"/>
        <v>-2.5456719949291977</v>
      </c>
      <c r="AM506" s="1">
        <f t="shared" si="264"/>
        <v>-3.2562385094314497</v>
      </c>
      <c r="AN506" s="1">
        <f t="shared" si="271"/>
        <v>9.8273350062677096</v>
      </c>
      <c r="AO506" s="1">
        <f t="shared" si="271"/>
        <v>9.8271249843552262</v>
      </c>
      <c r="AP506" s="1">
        <f t="shared" si="271"/>
        <v>9.8265360346945982</v>
      </c>
      <c r="AQ506" s="1">
        <f t="shared" si="271"/>
        <v>9.8248852694941267</v>
      </c>
      <c r="AR506" s="1">
        <f t="shared" si="271"/>
        <v>9.8202644606050651</v>
      </c>
      <c r="AS506" s="1">
        <f t="shared" si="271"/>
        <v>9.8073767641980609</v>
      </c>
      <c r="AT506" s="1">
        <f t="shared" si="271"/>
        <v>9.7717739610040688</v>
      </c>
      <c r="AU506" s="1">
        <f t="shared" si="265"/>
        <v>9.6755966327200653</v>
      </c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s="4" customFormat="1" x14ac:dyDescent="0.2">
      <c r="A507" s="17" t="s">
        <v>246</v>
      </c>
      <c r="B507" s="17"/>
      <c r="C507" s="8">
        <v>46290.572999999997</v>
      </c>
      <c r="D507" s="8"/>
      <c r="E507" s="4">
        <f t="shared" si="249"/>
        <v>-2792.9657236651483</v>
      </c>
      <c r="F507" s="4">
        <f t="shared" si="250"/>
        <v>-2793</v>
      </c>
      <c r="G507" s="4">
        <f t="shared" si="242"/>
        <v>9.490409999853E-2</v>
      </c>
      <c r="I507" s="4">
        <f t="shared" si="268"/>
        <v>9.490409999853E-2</v>
      </c>
      <c r="Q507" s="66">
        <f t="shared" si="251"/>
        <v>31272.072999999997</v>
      </c>
      <c r="S507" s="2">
        <f t="shared" si="269"/>
        <v>0.2</v>
      </c>
      <c r="Z507" s="1">
        <f t="shared" si="252"/>
        <v>-2793</v>
      </c>
      <c r="AA507" s="1">
        <f t="shared" si="253"/>
        <v>7.6050080319510716E-2</v>
      </c>
      <c r="AB507" s="1">
        <f t="shared" si="254"/>
        <v>5.1525599013843869E-2</v>
      </c>
      <c r="AC507" s="1">
        <f t="shared" si="255"/>
        <v>9.490409999853E-2</v>
      </c>
      <c r="AD507" s="1">
        <f t="shared" si="256"/>
        <v>1.8854019679019285E-2</v>
      </c>
      <c r="AE507" s="1">
        <f t="shared" si="257"/>
        <v>7.1094811611369292E-5</v>
      </c>
      <c r="AF507" s="1">
        <f t="shared" si="258"/>
        <v>9.490409999853E-2</v>
      </c>
      <c r="AG507" s="2"/>
      <c r="AH507" s="1">
        <f t="shared" si="259"/>
        <v>4.3378500984686132E-2</v>
      </c>
      <c r="AI507" s="1">
        <f t="shared" si="260"/>
        <v>1.2984154067851423</v>
      </c>
      <c r="AJ507" s="1">
        <f t="shared" si="261"/>
        <v>0.9021498588108805</v>
      </c>
      <c r="AK507" s="1">
        <f t="shared" si="262"/>
        <v>0.2471992527467031</v>
      </c>
      <c r="AL507" s="1">
        <f t="shared" si="263"/>
        <v>-2.4497889635810921</v>
      </c>
      <c r="AM507" s="1">
        <f t="shared" si="264"/>
        <v>-2.7747626199664093</v>
      </c>
      <c r="AN507" s="1">
        <f t="shared" si="271"/>
        <v>9.8948213523814399</v>
      </c>
      <c r="AO507" s="1">
        <f t="shared" si="271"/>
        <v>9.8946135214430342</v>
      </c>
      <c r="AP507" s="1">
        <f t="shared" si="271"/>
        <v>9.8940121026060339</v>
      </c>
      <c r="AQ507" s="1">
        <f t="shared" si="271"/>
        <v>9.8922727550176397</v>
      </c>
      <c r="AR507" s="1">
        <f t="shared" si="271"/>
        <v>9.8872509887909139</v>
      </c>
      <c r="AS507" s="1">
        <f t="shared" si="271"/>
        <v>9.8728219753484829</v>
      </c>
      <c r="AT507" s="1">
        <f t="shared" si="271"/>
        <v>9.8318993508143873</v>
      </c>
      <c r="AU507" s="1">
        <f t="shared" si="265"/>
        <v>9.7193829918561008</v>
      </c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s="4" customFormat="1" x14ac:dyDescent="0.2">
      <c r="A508" s="17" t="s">
        <v>247</v>
      </c>
      <c r="B508" s="17"/>
      <c r="C508" s="8">
        <v>46351.487999999998</v>
      </c>
      <c r="D508" s="8"/>
      <c r="E508" s="4">
        <f t="shared" si="249"/>
        <v>-2770.9651679718872</v>
      </c>
      <c r="F508" s="4">
        <f t="shared" si="250"/>
        <v>-2771</v>
      </c>
      <c r="G508" s="4">
        <f t="shared" ref="G508:G571" si="272">+C508-(C$7+F508*C$8)</f>
        <v>9.6442699999897741E-2</v>
      </c>
      <c r="I508" s="4">
        <f t="shared" si="268"/>
        <v>9.6442699999897741E-2</v>
      </c>
      <c r="Q508" s="66">
        <f t="shared" si="251"/>
        <v>31332.987999999998</v>
      </c>
      <c r="S508" s="2">
        <f t="shared" si="269"/>
        <v>0.2</v>
      </c>
      <c r="Z508" s="1">
        <f t="shared" si="252"/>
        <v>-2771</v>
      </c>
      <c r="AA508" s="1">
        <f t="shared" si="253"/>
        <v>7.5388625954823804E-2</v>
      </c>
      <c r="AB508" s="1">
        <f t="shared" si="254"/>
        <v>5.3335168904326463E-2</v>
      </c>
      <c r="AC508" s="1">
        <f t="shared" si="255"/>
        <v>9.6442699999897741E-2</v>
      </c>
      <c r="AD508" s="1">
        <f t="shared" si="256"/>
        <v>2.1054074045073937E-2</v>
      </c>
      <c r="AE508" s="1">
        <f t="shared" si="257"/>
        <v>8.8654806779091201E-5</v>
      </c>
      <c r="AF508" s="1">
        <f t="shared" si="258"/>
        <v>9.6442699999897741E-2</v>
      </c>
      <c r="AG508" s="2"/>
      <c r="AH508" s="1">
        <f t="shared" si="259"/>
        <v>4.3107531095571278E-2</v>
      </c>
      <c r="AI508" s="1">
        <f t="shared" si="260"/>
        <v>1.289900142969868</v>
      </c>
      <c r="AJ508" s="1">
        <f t="shared" si="261"/>
        <v>0.88707129043006117</v>
      </c>
      <c r="AK508" s="1">
        <f t="shared" si="262"/>
        <v>0.25713251966898421</v>
      </c>
      <c r="AL508" s="1">
        <f t="shared" si="263"/>
        <v>-2.4160236715722911</v>
      </c>
      <c r="AM508" s="1">
        <f t="shared" si="264"/>
        <v>-2.6344547288765798</v>
      </c>
      <c r="AN508" s="1">
        <f t="shared" si="271"/>
        <v>9.9188729679502394</v>
      </c>
      <c r="AO508" s="1">
        <f t="shared" si="271"/>
        <v>9.9186685450070637</v>
      </c>
      <c r="AP508" s="1">
        <f t="shared" si="271"/>
        <v>9.9180695038755875</v>
      </c>
      <c r="AQ508" s="1">
        <f t="shared" si="271"/>
        <v>9.9163151825247393</v>
      </c>
      <c r="AR508" s="1">
        <f t="shared" si="271"/>
        <v>9.9111869987045527</v>
      </c>
      <c r="AS508" s="1">
        <f t="shared" si="271"/>
        <v>9.896275061806282</v>
      </c>
      <c r="AT508" s="1">
        <f t="shared" si="271"/>
        <v>9.8535326214137822</v>
      </c>
      <c r="AU508" s="1">
        <f t="shared" si="265"/>
        <v>9.735174793511721</v>
      </c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s="4" customFormat="1" x14ac:dyDescent="0.2">
      <c r="A509" s="17" t="s">
        <v>248</v>
      </c>
      <c r="B509" s="17"/>
      <c r="C509" s="8">
        <v>46373.637000000002</v>
      </c>
      <c r="D509" s="8"/>
      <c r="E509" s="4">
        <f t="shared" si="249"/>
        <v>-2762.9656554043727</v>
      </c>
      <c r="F509" s="4">
        <f t="shared" si="250"/>
        <v>-2763</v>
      </c>
      <c r="G509" s="4">
        <f t="shared" si="272"/>
        <v>9.5093100004305597E-2</v>
      </c>
      <c r="I509" s="4">
        <f t="shared" si="268"/>
        <v>9.5093100004305597E-2</v>
      </c>
      <c r="Q509" s="66">
        <f t="shared" si="251"/>
        <v>31355.137000000002</v>
      </c>
      <c r="S509" s="2">
        <f t="shared" si="269"/>
        <v>0.2</v>
      </c>
      <c r="Z509" s="1">
        <f t="shared" si="252"/>
        <v>-2763</v>
      </c>
      <c r="AA509" s="1">
        <f t="shared" si="253"/>
        <v>7.5141617656814597E-2</v>
      </c>
      <c r="AB509" s="1">
        <f t="shared" si="254"/>
        <v>5.2089815724688723E-2</v>
      </c>
      <c r="AC509" s="1">
        <f t="shared" si="255"/>
        <v>9.5093100004305597E-2</v>
      </c>
      <c r="AD509" s="1">
        <f t="shared" si="256"/>
        <v>1.9951482347491001E-2</v>
      </c>
      <c r="AE509" s="1">
        <f t="shared" si="257"/>
        <v>7.9612329572449012E-5</v>
      </c>
      <c r="AF509" s="1">
        <f t="shared" si="258"/>
        <v>9.5093100004305597E-2</v>
      </c>
      <c r="AG509" s="2"/>
      <c r="AH509" s="1">
        <f t="shared" si="259"/>
        <v>4.3003284279616874E-2</v>
      </c>
      <c r="AI509" s="1">
        <f t="shared" si="260"/>
        <v>1.2867500382815438</v>
      </c>
      <c r="AJ509" s="1">
        <f t="shared" si="261"/>
        <v>0.88138873878607282</v>
      </c>
      <c r="AK509" s="1">
        <f t="shared" si="262"/>
        <v>0.26064082778951497</v>
      </c>
      <c r="AL509" s="1">
        <f t="shared" si="263"/>
        <v>-2.4038559312347525</v>
      </c>
      <c r="AM509" s="1">
        <f t="shared" si="264"/>
        <v>-2.5869081349223113</v>
      </c>
      <c r="AN509" s="1">
        <f t="shared" si="271"/>
        <v>9.9275796416274797</v>
      </c>
      <c r="AO509" s="1">
        <f t="shared" si="271"/>
        <v>9.927376764004002</v>
      </c>
      <c r="AP509" s="1">
        <f t="shared" si="271"/>
        <v>9.9267794298119867</v>
      </c>
      <c r="AQ509" s="1">
        <f t="shared" si="271"/>
        <v>9.9250218293762469</v>
      </c>
      <c r="AR509" s="1">
        <f t="shared" si="271"/>
        <v>9.9198599993579268</v>
      </c>
      <c r="AS509" s="1">
        <f t="shared" si="271"/>
        <v>9.9047824093294921</v>
      </c>
      <c r="AT509" s="1">
        <f t="shared" si="271"/>
        <v>9.8613920237425727</v>
      </c>
      <c r="AU509" s="1">
        <f t="shared" si="265"/>
        <v>9.7409172668410378</v>
      </c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s="4" customFormat="1" x14ac:dyDescent="0.2">
      <c r="A510" s="17" t="s">
        <v>248</v>
      </c>
      <c r="B510" s="17"/>
      <c r="C510" s="8">
        <v>46376.415999999997</v>
      </c>
      <c r="D510" s="8"/>
      <c r="E510" s="4">
        <f t="shared" si="249"/>
        <v>-2761.9619692142478</v>
      </c>
      <c r="F510" s="4">
        <f t="shared" si="250"/>
        <v>-2762</v>
      </c>
      <c r="G510" s="4">
        <f t="shared" si="272"/>
        <v>0.10529939999833005</v>
      </c>
      <c r="I510" s="4">
        <f t="shared" si="268"/>
        <v>0.10529939999833005</v>
      </c>
      <c r="Q510" s="66">
        <f t="shared" si="251"/>
        <v>31357.915999999997</v>
      </c>
      <c r="S510" s="2">
        <f t="shared" si="269"/>
        <v>0.2</v>
      </c>
      <c r="Z510" s="1">
        <f t="shared" si="252"/>
        <v>-2762</v>
      </c>
      <c r="AA510" s="1">
        <f t="shared" si="253"/>
        <v>7.5110501714042266E-2</v>
      </c>
      <c r="AB510" s="1">
        <f t="shared" si="254"/>
        <v>6.2309357708954849E-2</v>
      </c>
      <c r="AC510" s="1">
        <f t="shared" si="255"/>
        <v>0.10529939999833005</v>
      </c>
      <c r="AD510" s="1">
        <f t="shared" si="256"/>
        <v>3.018889828428778E-2</v>
      </c>
      <c r="AE510" s="1">
        <f t="shared" si="257"/>
        <v>1.8227391592381473E-4</v>
      </c>
      <c r="AF510" s="1">
        <f t="shared" si="258"/>
        <v>0.10529939999833005</v>
      </c>
      <c r="AG510" s="2"/>
      <c r="AH510" s="1">
        <f t="shared" si="259"/>
        <v>4.2990042289375197E-2</v>
      </c>
      <c r="AI510" s="1">
        <f t="shared" si="260"/>
        <v>1.2863543721911839</v>
      </c>
      <c r="AJ510" s="1">
        <f t="shared" si="261"/>
        <v>0.88067120805558796</v>
      </c>
      <c r="AK510" s="1">
        <f t="shared" si="262"/>
        <v>0.2610754662779774</v>
      </c>
      <c r="AL510" s="1">
        <f t="shared" si="263"/>
        <v>-2.402339145123213</v>
      </c>
      <c r="AM510" s="1">
        <f t="shared" si="264"/>
        <v>-2.5810859259128485</v>
      </c>
      <c r="AN510" s="1">
        <f t="shared" si="271"/>
        <v>9.9286664818353181</v>
      </c>
      <c r="AO510" s="1">
        <f t="shared" si="271"/>
        <v>9.9284638083186358</v>
      </c>
      <c r="AP510" s="1">
        <f t="shared" si="271"/>
        <v>9.9278667181611482</v>
      </c>
      <c r="AQ510" s="1">
        <f t="shared" si="271"/>
        <v>9.9261087879164549</v>
      </c>
      <c r="AR510" s="1">
        <f t="shared" si="271"/>
        <v>9.9209429413776657</v>
      </c>
      <c r="AS510" s="1">
        <f t="shared" si="271"/>
        <v>9.9058450220253302</v>
      </c>
      <c r="AT510" s="1">
        <f t="shared" si="271"/>
        <v>9.8623741711288417</v>
      </c>
      <c r="AU510" s="1">
        <f t="shared" si="265"/>
        <v>9.7416350760072028</v>
      </c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s="4" customFormat="1" x14ac:dyDescent="0.2">
      <c r="A511" s="17" t="s">
        <v>207</v>
      </c>
      <c r="B511" s="17"/>
      <c r="C511" s="8">
        <v>46384.712</v>
      </c>
      <c r="D511" s="8"/>
      <c r="E511" s="4">
        <f t="shared" si="249"/>
        <v>-2758.96571853656</v>
      </c>
      <c r="F511" s="4">
        <f t="shared" si="250"/>
        <v>-2759</v>
      </c>
      <c r="G511" s="4">
        <f t="shared" si="272"/>
        <v>9.4918299997516442E-2</v>
      </c>
      <c r="I511" s="4">
        <f t="shared" si="268"/>
        <v>9.4918299997516442E-2</v>
      </c>
      <c r="Q511" s="66">
        <f t="shared" si="251"/>
        <v>31366.212</v>
      </c>
      <c r="S511" s="2">
        <f t="shared" si="269"/>
        <v>0.2</v>
      </c>
      <c r="Z511" s="1">
        <f t="shared" si="252"/>
        <v>-2759</v>
      </c>
      <c r="AA511" s="1">
        <f t="shared" si="253"/>
        <v>7.5016835611402793E-2</v>
      </c>
      <c r="AB511" s="1">
        <f t="shared" si="254"/>
        <v>5.196826359682373E-2</v>
      </c>
      <c r="AC511" s="1">
        <f t="shared" si="255"/>
        <v>9.4918299997516442E-2</v>
      </c>
      <c r="AD511" s="1">
        <f t="shared" si="256"/>
        <v>1.9901464386113649E-2</v>
      </c>
      <c r="AE511" s="1">
        <f t="shared" si="257"/>
        <v>7.9213656942349981E-5</v>
      </c>
      <c r="AF511" s="1">
        <f t="shared" si="258"/>
        <v>9.4918299997516442E-2</v>
      </c>
      <c r="AG511" s="2"/>
      <c r="AH511" s="1">
        <f t="shared" si="259"/>
        <v>4.2950036400692712E-2</v>
      </c>
      <c r="AI511" s="1">
        <f t="shared" si="260"/>
        <v>1.2851648920988952</v>
      </c>
      <c r="AJ511" s="1">
        <f t="shared" si="261"/>
        <v>0.87850913751873472</v>
      </c>
      <c r="AK511" s="1">
        <f t="shared" si="262"/>
        <v>0.26237417914020411</v>
      </c>
      <c r="AL511" s="1">
        <f t="shared" si="263"/>
        <v>-2.3977943792405063</v>
      </c>
      <c r="AM511" s="1">
        <f t="shared" si="264"/>
        <v>-2.5637764117004864</v>
      </c>
      <c r="AN511" s="1">
        <f t="shared" ref="AN511:AT520" si="273">$AU511+$AB$7*SIN(AO511)</f>
        <v>9.9319250017272385</v>
      </c>
      <c r="AO511" s="1">
        <f t="shared" si="273"/>
        <v>9.9317229548365322</v>
      </c>
      <c r="AP511" s="1">
        <f t="shared" si="273"/>
        <v>9.9311266371742928</v>
      </c>
      <c r="AQ511" s="1">
        <f t="shared" si="273"/>
        <v>9.9293678236242009</v>
      </c>
      <c r="AR511" s="1">
        <f t="shared" si="273"/>
        <v>9.9241901796732765</v>
      </c>
      <c r="AS511" s="1">
        <f t="shared" si="273"/>
        <v>9.9090317773663283</v>
      </c>
      <c r="AT511" s="1">
        <f t="shared" si="273"/>
        <v>9.8653202394781072</v>
      </c>
      <c r="AU511" s="1">
        <f t="shared" si="265"/>
        <v>9.7437885035056944</v>
      </c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s="4" customFormat="1" x14ac:dyDescent="0.2">
      <c r="A512" s="17" t="s">
        <v>248</v>
      </c>
      <c r="B512" s="17"/>
      <c r="C512" s="8">
        <v>46401.322</v>
      </c>
      <c r="D512" s="8"/>
      <c r="E512" s="4">
        <f t="shared" si="249"/>
        <v>-2752.9667161551256</v>
      </c>
      <c r="F512" s="4">
        <f t="shared" si="250"/>
        <v>-2753</v>
      </c>
      <c r="G512" s="4">
        <f t="shared" si="272"/>
        <v>9.2156099999556318E-2</v>
      </c>
      <c r="I512" s="4">
        <f t="shared" si="268"/>
        <v>9.2156099999556318E-2</v>
      </c>
      <c r="Q512" s="66">
        <f t="shared" si="251"/>
        <v>31382.822</v>
      </c>
      <c r="S512" s="2">
        <f t="shared" si="269"/>
        <v>0.2</v>
      </c>
      <c r="Z512" s="1">
        <f t="shared" si="252"/>
        <v>-2753</v>
      </c>
      <c r="AA512" s="1">
        <f t="shared" si="253"/>
        <v>7.4828077194896633E-2</v>
      </c>
      <c r="AB512" s="1">
        <f t="shared" si="254"/>
        <v>4.9287328983812925E-2</v>
      </c>
      <c r="AC512" s="1">
        <f t="shared" si="255"/>
        <v>9.2156099999556318E-2</v>
      </c>
      <c r="AD512" s="1">
        <f t="shared" si="256"/>
        <v>1.7328022804659685E-2</v>
      </c>
      <c r="AE512" s="1">
        <f t="shared" si="257"/>
        <v>6.0052074863761221E-5</v>
      </c>
      <c r="AF512" s="1">
        <f t="shared" si="258"/>
        <v>9.2156099999556318E-2</v>
      </c>
      <c r="AG512" s="2"/>
      <c r="AH512" s="1">
        <f t="shared" si="259"/>
        <v>4.2868771015743393E-2</v>
      </c>
      <c r="AI512" s="1">
        <f t="shared" si="260"/>
        <v>1.2827749706844096</v>
      </c>
      <c r="AJ512" s="1">
        <f t="shared" si="261"/>
        <v>0.87414285775832412</v>
      </c>
      <c r="AK512" s="1">
        <f t="shared" si="262"/>
        <v>0.26494818648124707</v>
      </c>
      <c r="AL512" s="1">
        <f t="shared" si="263"/>
        <v>-2.3887300754788705</v>
      </c>
      <c r="AM512" s="1">
        <f t="shared" si="264"/>
        <v>-2.5298486432625182</v>
      </c>
      <c r="AN512" s="1">
        <f t="shared" si="273"/>
        <v>9.9384330062732378</v>
      </c>
      <c r="AO512" s="1">
        <f t="shared" si="273"/>
        <v>9.9382322759334603</v>
      </c>
      <c r="AP512" s="1">
        <f t="shared" si="273"/>
        <v>9.9376376831144917</v>
      </c>
      <c r="AQ512" s="1">
        <f t="shared" si="273"/>
        <v>9.9358775779640425</v>
      </c>
      <c r="AR512" s="1">
        <f t="shared" si="273"/>
        <v>9.9306774729404097</v>
      </c>
      <c r="AS512" s="1">
        <f t="shared" si="273"/>
        <v>9.9154003842649576</v>
      </c>
      <c r="AT512" s="1">
        <f t="shared" si="273"/>
        <v>9.8712106817851151</v>
      </c>
      <c r="AU512" s="1">
        <f t="shared" si="265"/>
        <v>9.7480953585026828</v>
      </c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s="4" customFormat="1" x14ac:dyDescent="0.2">
      <c r="A513" s="17" t="s">
        <v>248</v>
      </c>
      <c r="B513" s="17"/>
      <c r="C513" s="8">
        <v>46401.326999999997</v>
      </c>
      <c r="D513" s="8"/>
      <c r="E513" s="4">
        <f t="shared" si="249"/>
        <v>-2752.9649103145543</v>
      </c>
      <c r="F513" s="4">
        <f t="shared" si="250"/>
        <v>-2753</v>
      </c>
      <c r="G513" s="4">
        <f t="shared" si="272"/>
        <v>9.7156099996936973E-2</v>
      </c>
      <c r="I513" s="4">
        <f t="shared" si="268"/>
        <v>9.7156099996936973E-2</v>
      </c>
      <c r="Q513" s="66">
        <f t="shared" si="251"/>
        <v>31382.826999999997</v>
      </c>
      <c r="S513" s="2">
        <f t="shared" si="269"/>
        <v>0.2</v>
      </c>
      <c r="Z513" s="1">
        <f t="shared" si="252"/>
        <v>-2753</v>
      </c>
      <c r="AA513" s="1">
        <f t="shared" si="253"/>
        <v>7.4828077194896633E-2</v>
      </c>
      <c r="AB513" s="1">
        <f t="shared" si="254"/>
        <v>5.4287328981193581E-2</v>
      </c>
      <c r="AC513" s="1">
        <f t="shared" si="255"/>
        <v>9.7156099996936973E-2</v>
      </c>
      <c r="AD513" s="1">
        <f t="shared" si="256"/>
        <v>2.232802280204034E-2</v>
      </c>
      <c r="AE513" s="1">
        <f t="shared" si="257"/>
        <v>9.9708120449686671E-5</v>
      </c>
      <c r="AF513" s="1">
        <f t="shared" si="258"/>
        <v>9.7156099996936973E-2</v>
      </c>
      <c r="AG513" s="2"/>
      <c r="AH513" s="1">
        <f t="shared" si="259"/>
        <v>4.2868771015743393E-2</v>
      </c>
      <c r="AI513" s="1">
        <f t="shared" si="260"/>
        <v>1.2827749706844096</v>
      </c>
      <c r="AJ513" s="1">
        <f t="shared" si="261"/>
        <v>0.87414285775832412</v>
      </c>
      <c r="AK513" s="1">
        <f t="shared" si="262"/>
        <v>0.26494818648124707</v>
      </c>
      <c r="AL513" s="1">
        <f t="shared" si="263"/>
        <v>-2.3887300754788705</v>
      </c>
      <c r="AM513" s="1">
        <f t="shared" si="264"/>
        <v>-2.5298486432625182</v>
      </c>
      <c r="AN513" s="1">
        <f t="shared" si="273"/>
        <v>9.9384330062732378</v>
      </c>
      <c r="AO513" s="1">
        <f t="shared" si="273"/>
        <v>9.9382322759334603</v>
      </c>
      <c r="AP513" s="1">
        <f t="shared" si="273"/>
        <v>9.9376376831144917</v>
      </c>
      <c r="AQ513" s="1">
        <f t="shared" si="273"/>
        <v>9.9358775779640425</v>
      </c>
      <c r="AR513" s="1">
        <f t="shared" si="273"/>
        <v>9.9306774729404097</v>
      </c>
      <c r="AS513" s="1">
        <f t="shared" si="273"/>
        <v>9.9154003842649576</v>
      </c>
      <c r="AT513" s="1">
        <f t="shared" si="273"/>
        <v>9.8712106817851151</v>
      </c>
      <c r="AU513" s="1">
        <f t="shared" si="265"/>
        <v>9.7480953585026828</v>
      </c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s="4" customFormat="1" x14ac:dyDescent="0.2">
      <c r="A514" s="17" t="s">
        <v>248</v>
      </c>
      <c r="B514" s="17"/>
      <c r="C514" s="8">
        <v>46401.334000000003</v>
      </c>
      <c r="D514" s="8"/>
      <c r="E514" s="4">
        <f t="shared" si="249"/>
        <v>-2752.9623821377513</v>
      </c>
      <c r="F514" s="4">
        <f t="shared" si="250"/>
        <v>-2753</v>
      </c>
      <c r="G514" s="4">
        <f t="shared" si="272"/>
        <v>0.10415610000200104</v>
      </c>
      <c r="I514" s="4">
        <f t="shared" si="268"/>
        <v>0.10415610000200104</v>
      </c>
      <c r="Q514" s="66">
        <f t="shared" si="251"/>
        <v>31382.834000000003</v>
      </c>
      <c r="S514" s="2">
        <f t="shared" si="269"/>
        <v>0.2</v>
      </c>
      <c r="Z514" s="1">
        <f t="shared" si="252"/>
        <v>-2753</v>
      </c>
      <c r="AA514" s="1">
        <f t="shared" si="253"/>
        <v>7.4828077194896633E-2</v>
      </c>
      <c r="AB514" s="1">
        <f t="shared" si="254"/>
        <v>6.1287328986257647E-2</v>
      </c>
      <c r="AC514" s="1">
        <f t="shared" si="255"/>
        <v>0.10415610000200104</v>
      </c>
      <c r="AD514" s="1">
        <f t="shared" si="256"/>
        <v>2.9328022807104406E-2</v>
      </c>
      <c r="AE514" s="1">
        <f t="shared" si="257"/>
        <v>1.7202658435480725E-4</v>
      </c>
      <c r="AF514" s="1">
        <f t="shared" si="258"/>
        <v>0.10415610000200104</v>
      </c>
      <c r="AG514" s="2"/>
      <c r="AH514" s="1">
        <f t="shared" si="259"/>
        <v>4.2868771015743393E-2</v>
      </c>
      <c r="AI514" s="1">
        <f t="shared" si="260"/>
        <v>1.2827749706844096</v>
      </c>
      <c r="AJ514" s="1">
        <f t="shared" si="261"/>
        <v>0.87414285775832412</v>
      </c>
      <c r="AK514" s="1">
        <f t="shared" si="262"/>
        <v>0.26494818648124707</v>
      </c>
      <c r="AL514" s="1">
        <f t="shared" si="263"/>
        <v>-2.3887300754788705</v>
      </c>
      <c r="AM514" s="1">
        <f t="shared" si="264"/>
        <v>-2.5298486432625182</v>
      </c>
      <c r="AN514" s="1">
        <f t="shared" si="273"/>
        <v>9.9384330062732378</v>
      </c>
      <c r="AO514" s="1">
        <f t="shared" si="273"/>
        <v>9.9382322759334603</v>
      </c>
      <c r="AP514" s="1">
        <f t="shared" si="273"/>
        <v>9.9376376831144917</v>
      </c>
      <c r="AQ514" s="1">
        <f t="shared" si="273"/>
        <v>9.9358775779640425</v>
      </c>
      <c r="AR514" s="1">
        <f t="shared" si="273"/>
        <v>9.9306774729404097</v>
      </c>
      <c r="AS514" s="1">
        <f t="shared" si="273"/>
        <v>9.9154003842649576</v>
      </c>
      <c r="AT514" s="1">
        <f t="shared" si="273"/>
        <v>9.8712106817851151</v>
      </c>
      <c r="AU514" s="1">
        <f t="shared" si="265"/>
        <v>9.7480953585026828</v>
      </c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s="4" customFormat="1" x14ac:dyDescent="0.2">
      <c r="A515" s="17" t="s">
        <v>207</v>
      </c>
      <c r="B515" s="17"/>
      <c r="C515" s="8">
        <v>46420.714</v>
      </c>
      <c r="D515" s="8"/>
      <c r="E515" s="4">
        <f t="shared" si="249"/>
        <v>-2745.9629440792214</v>
      </c>
      <c r="F515" s="4">
        <f t="shared" si="250"/>
        <v>-2746</v>
      </c>
      <c r="G515" s="4">
        <f t="shared" si="272"/>
        <v>0.1026001999998698</v>
      </c>
      <c r="I515" s="4">
        <f t="shared" ref="I515:I535" si="274">G515</f>
        <v>0.1026001999998698</v>
      </c>
      <c r="Q515" s="66">
        <f t="shared" si="251"/>
        <v>31402.214</v>
      </c>
      <c r="S515" s="2">
        <f t="shared" ref="S515:S535" si="275">S$16</f>
        <v>0.2</v>
      </c>
      <c r="Z515" s="1">
        <f t="shared" si="252"/>
        <v>-2746</v>
      </c>
      <c r="AA515" s="1">
        <f t="shared" si="253"/>
        <v>7.4605471910974372E-2</v>
      </c>
      <c r="AB515" s="1">
        <f t="shared" si="254"/>
        <v>5.9828334862130614E-2</v>
      </c>
      <c r="AC515" s="1">
        <f t="shared" si="255"/>
        <v>0.1026001999998698</v>
      </c>
      <c r="AD515" s="1">
        <f t="shared" si="256"/>
        <v>2.7994728088895429E-2</v>
      </c>
      <c r="AE515" s="1">
        <f t="shared" si="257"/>
        <v>1.5674096015423817E-4</v>
      </c>
      <c r="AF515" s="1">
        <f t="shared" si="258"/>
        <v>0.1026001999998698</v>
      </c>
      <c r="AG515" s="2"/>
      <c r="AH515" s="1">
        <f t="shared" si="259"/>
        <v>4.2771865137739187E-2</v>
      </c>
      <c r="AI515" s="1">
        <f t="shared" si="260"/>
        <v>1.2799688121332857</v>
      </c>
      <c r="AJ515" s="1">
        <f t="shared" si="261"/>
        <v>0.86897923529557664</v>
      </c>
      <c r="AK515" s="1">
        <f t="shared" si="262"/>
        <v>0.26791172015786713</v>
      </c>
      <c r="AL515" s="1">
        <f t="shared" si="263"/>
        <v>-2.3781977288885572</v>
      </c>
      <c r="AM515" s="1">
        <f t="shared" si="264"/>
        <v>-2.4913902652710194</v>
      </c>
      <c r="AN515" s="1">
        <f t="shared" si="273"/>
        <v>9.9460103680566423</v>
      </c>
      <c r="AO515" s="1">
        <f t="shared" si="273"/>
        <v>9.9458112774312966</v>
      </c>
      <c r="AP515" s="1">
        <f t="shared" si="273"/>
        <v>9.9452189947606104</v>
      </c>
      <c r="AQ515" s="1">
        <f t="shared" si="273"/>
        <v>9.9434581761150547</v>
      </c>
      <c r="AR515" s="1">
        <f t="shared" si="273"/>
        <v>9.9382337740797784</v>
      </c>
      <c r="AS515" s="1">
        <f t="shared" si="273"/>
        <v>9.922822077526698</v>
      </c>
      <c r="AT515" s="1">
        <f t="shared" si="273"/>
        <v>9.8780799761206666</v>
      </c>
      <c r="AU515" s="1">
        <f t="shared" si="265"/>
        <v>9.7531200226658328</v>
      </c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x14ac:dyDescent="0.2">
      <c r="A516" s="5" t="s">
        <v>244</v>
      </c>
      <c r="B516" s="6" t="s">
        <v>97</v>
      </c>
      <c r="C516" s="7">
        <v>46437.334000000003</v>
      </c>
      <c r="D516" s="9"/>
      <c r="E516" s="4">
        <f t="shared" si="249"/>
        <v>-2739.9603300166414</v>
      </c>
      <c r="F516" s="4">
        <f t="shared" si="250"/>
        <v>-2740</v>
      </c>
      <c r="G516" s="4">
        <f t="shared" si="272"/>
        <v>0.10983800000394695</v>
      </c>
      <c r="H516" s="4"/>
      <c r="I516" s="4">
        <f t="shared" si="274"/>
        <v>0.10983800000394695</v>
      </c>
      <c r="J516" s="4"/>
      <c r="K516" s="4"/>
      <c r="M516" s="4"/>
      <c r="N516" s="4"/>
      <c r="O516" s="4"/>
      <c r="P516" s="4"/>
      <c r="Q516" s="66">
        <f t="shared" si="251"/>
        <v>31418.834000000003</v>
      </c>
      <c r="S516" s="2">
        <f t="shared" si="275"/>
        <v>0.2</v>
      </c>
      <c r="Z516" s="1">
        <f t="shared" si="252"/>
        <v>-2740</v>
      </c>
      <c r="AA516" s="1">
        <f t="shared" si="253"/>
        <v>7.4412637931498132E-2</v>
      </c>
      <c r="AB516" s="1">
        <f t="shared" si="254"/>
        <v>6.7150977181381313E-2</v>
      </c>
      <c r="AC516" s="1">
        <f t="shared" si="255"/>
        <v>0.10983800000394695</v>
      </c>
      <c r="AD516" s="1">
        <f t="shared" si="256"/>
        <v>3.5425362072448813E-2</v>
      </c>
      <c r="AE516" s="1">
        <f t="shared" si="257"/>
        <v>2.5099125559281899E-4</v>
      </c>
      <c r="AF516" s="1">
        <f t="shared" si="258"/>
        <v>0.10983800000394695</v>
      </c>
      <c r="AG516" s="2"/>
      <c r="AH516" s="1">
        <f t="shared" si="259"/>
        <v>4.2687022822565632E-2</v>
      </c>
      <c r="AI516" s="1">
        <f t="shared" si="260"/>
        <v>1.2775487363385842</v>
      </c>
      <c r="AJ516" s="1">
        <f t="shared" si="261"/>
        <v>0.86449499260383666</v>
      </c>
      <c r="AK516" s="1">
        <f t="shared" si="262"/>
        <v>0.27041805509641087</v>
      </c>
      <c r="AL516" s="1">
        <f t="shared" si="263"/>
        <v>-2.3692067363665226</v>
      </c>
      <c r="AM516" s="1">
        <f t="shared" si="264"/>
        <v>-2.4593497483794629</v>
      </c>
      <c r="AN516" s="1">
        <f t="shared" si="273"/>
        <v>9.9524920435439093</v>
      </c>
      <c r="AO516" s="1">
        <f t="shared" si="273"/>
        <v>9.9522944442853074</v>
      </c>
      <c r="AP516" s="1">
        <f t="shared" si="273"/>
        <v>9.9517043915447356</v>
      </c>
      <c r="AQ516" s="1">
        <f t="shared" si="273"/>
        <v>9.9499436337803235</v>
      </c>
      <c r="AR516" s="1">
        <f t="shared" si="273"/>
        <v>9.9447000370462568</v>
      </c>
      <c r="AS516" s="1">
        <f t="shared" si="273"/>
        <v>9.9291762880395602</v>
      </c>
      <c r="AT516" s="1">
        <f t="shared" si="273"/>
        <v>9.8839654334232243</v>
      </c>
      <c r="AU516" s="1">
        <f t="shared" si="265"/>
        <v>9.7574268776628212</v>
      </c>
    </row>
    <row r="517" spans="1:66" s="4" customFormat="1" x14ac:dyDescent="0.2">
      <c r="A517" s="17" t="s">
        <v>207</v>
      </c>
      <c r="B517" s="17"/>
      <c r="C517" s="8">
        <v>46445.627999999997</v>
      </c>
      <c r="D517" s="8"/>
      <c r="E517" s="4">
        <f t="shared" si="249"/>
        <v>-2736.9648016751858</v>
      </c>
      <c r="F517" s="4">
        <f t="shared" si="250"/>
        <v>-2737</v>
      </c>
      <c r="G517" s="4">
        <f t="shared" si="272"/>
        <v>9.745689999544993E-2</v>
      </c>
      <c r="I517" s="4">
        <f t="shared" si="274"/>
        <v>9.745689999544993E-2</v>
      </c>
      <c r="Q517" s="66">
        <f t="shared" si="251"/>
        <v>31427.127999999997</v>
      </c>
      <c r="S517" s="2">
        <f t="shared" si="275"/>
        <v>0.2</v>
      </c>
      <c r="Z517" s="1">
        <f t="shared" si="252"/>
        <v>-2737</v>
      </c>
      <c r="AA517" s="1">
        <f t="shared" si="253"/>
        <v>7.431552331642767E-2</v>
      </c>
      <c r="AB517" s="1">
        <f t="shared" si="254"/>
        <v>5.4812909653982014E-2</v>
      </c>
      <c r="AC517" s="1">
        <f t="shared" si="255"/>
        <v>9.745689999544993E-2</v>
      </c>
      <c r="AD517" s="1">
        <f t="shared" si="256"/>
        <v>2.314137667902226E-2</v>
      </c>
      <c r="AE517" s="1">
        <f t="shared" si="257"/>
        <v>1.0710466292007907E-4</v>
      </c>
      <c r="AF517" s="1">
        <f t="shared" si="258"/>
        <v>9.745689999544993E-2</v>
      </c>
      <c r="AG517" s="2"/>
      <c r="AH517" s="1">
        <f t="shared" si="259"/>
        <v>4.2643990341467916E-2</v>
      </c>
      <c r="AI517" s="1">
        <f t="shared" si="260"/>
        <v>1.2763337383941495</v>
      </c>
      <c r="AJ517" s="1">
        <f t="shared" si="261"/>
        <v>0.86223310423346411</v>
      </c>
      <c r="AK517" s="1">
        <f t="shared" si="262"/>
        <v>0.27165951223983342</v>
      </c>
      <c r="AL517" s="1">
        <f t="shared" si="263"/>
        <v>-2.3647239981643309</v>
      </c>
      <c r="AM517" s="1">
        <f t="shared" si="264"/>
        <v>-2.443638260044144</v>
      </c>
      <c r="AN517" s="1">
        <f t="shared" si="273"/>
        <v>9.9557282865221914</v>
      </c>
      <c r="AO517" s="1">
        <f t="shared" si="273"/>
        <v>9.9555314617901711</v>
      </c>
      <c r="AP517" s="1">
        <f t="shared" si="273"/>
        <v>9.9549426088502777</v>
      </c>
      <c r="AQ517" s="1">
        <f t="shared" si="273"/>
        <v>9.9531821119865089</v>
      </c>
      <c r="AR517" s="1">
        <f t="shared" si="273"/>
        <v>9.9479294812946275</v>
      </c>
      <c r="AS517" s="1">
        <f t="shared" si="273"/>
        <v>9.9323508621277785</v>
      </c>
      <c r="AT517" s="1">
        <f t="shared" si="273"/>
        <v>9.8869072837178837</v>
      </c>
      <c r="AU517" s="1">
        <f t="shared" si="265"/>
        <v>9.7595803051613146</v>
      </c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s="4" customFormat="1" x14ac:dyDescent="0.2">
      <c r="A518" s="17" t="s">
        <v>207</v>
      </c>
      <c r="B518" s="17"/>
      <c r="C518" s="8">
        <v>46456.697</v>
      </c>
      <c r="D518" s="8"/>
      <c r="E518" s="4">
        <f t="shared" si="249"/>
        <v>-2732.9670318160579</v>
      </c>
      <c r="F518" s="4">
        <f t="shared" si="250"/>
        <v>-2733</v>
      </c>
      <c r="G518" s="4">
        <f t="shared" si="272"/>
        <v>9.1282100001990329E-2</v>
      </c>
      <c r="I518" s="4">
        <f t="shared" si="274"/>
        <v>9.1282100001990329E-2</v>
      </c>
      <c r="Q518" s="66">
        <f t="shared" si="251"/>
        <v>31438.197</v>
      </c>
      <c r="S518" s="2">
        <f t="shared" si="275"/>
        <v>0.2</v>
      </c>
      <c r="Z518" s="1">
        <f t="shared" si="252"/>
        <v>-2733</v>
      </c>
      <c r="AA518" s="1">
        <f t="shared" si="253"/>
        <v>7.4185317822830693E-2</v>
      </c>
      <c r="AB518" s="1">
        <f t="shared" si="254"/>
        <v>4.8696116143970597E-2</v>
      </c>
      <c r="AC518" s="1">
        <f t="shared" si="255"/>
        <v>9.1282100001990329E-2</v>
      </c>
      <c r="AD518" s="1">
        <f t="shared" si="256"/>
        <v>1.7096782179159636E-2</v>
      </c>
      <c r="AE518" s="1">
        <f t="shared" si="257"/>
        <v>5.8459992176326114E-5</v>
      </c>
      <c r="AF518" s="1">
        <f t="shared" si="258"/>
        <v>9.1282100001990329E-2</v>
      </c>
      <c r="AG518" s="2"/>
      <c r="AH518" s="1">
        <f t="shared" si="259"/>
        <v>4.2585983858019733E-2</v>
      </c>
      <c r="AI518" s="1">
        <f t="shared" si="260"/>
        <v>1.2747087328397391</v>
      </c>
      <c r="AJ518" s="1">
        <f t="shared" si="261"/>
        <v>0.85919709556786839</v>
      </c>
      <c r="AK518" s="1">
        <f t="shared" si="262"/>
        <v>0.27330264848123109</v>
      </c>
      <c r="AL518" s="1">
        <f t="shared" si="263"/>
        <v>-2.3587602786428925</v>
      </c>
      <c r="AM518" s="1">
        <f t="shared" si="264"/>
        <v>-2.4230009329940825</v>
      </c>
      <c r="AN518" s="1">
        <f t="shared" si="273"/>
        <v>9.9600384930416102</v>
      </c>
      <c r="AO518" s="1">
        <f t="shared" si="273"/>
        <v>9.9598427301662493</v>
      </c>
      <c r="AP518" s="1">
        <f t="shared" si="273"/>
        <v>9.9592555635339508</v>
      </c>
      <c r="AQ518" s="1">
        <f t="shared" si="273"/>
        <v>9.9574956515120299</v>
      </c>
      <c r="AR518" s="1">
        <f t="shared" si="273"/>
        <v>9.9522315585599532</v>
      </c>
      <c r="AS518" s="1">
        <f t="shared" si="273"/>
        <v>9.9365809819538757</v>
      </c>
      <c r="AT518" s="1">
        <f t="shared" si="273"/>
        <v>9.8908288316730992</v>
      </c>
      <c r="AU518" s="1">
        <f t="shared" si="265"/>
        <v>9.762451541825973</v>
      </c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x14ac:dyDescent="0.2">
      <c r="A519" s="5" t="s">
        <v>244</v>
      </c>
      <c r="B519" s="6" t="s">
        <v>97</v>
      </c>
      <c r="C519" s="7">
        <v>46473.328000000001</v>
      </c>
      <c r="D519" s="9"/>
      <c r="E519" s="4">
        <f t="shared" si="249"/>
        <v>-2726.960444904219</v>
      </c>
      <c r="F519" s="4">
        <f t="shared" si="250"/>
        <v>-2727</v>
      </c>
      <c r="G519" s="4">
        <f t="shared" si="272"/>
        <v>0.10951990000467049</v>
      </c>
      <c r="H519" s="4"/>
      <c r="I519" s="4">
        <f t="shared" si="274"/>
        <v>0.10951990000467049</v>
      </c>
      <c r="J519" s="4"/>
      <c r="K519" s="4"/>
      <c r="M519" s="4"/>
      <c r="N519" s="4"/>
      <c r="O519" s="4"/>
      <c r="P519" s="4"/>
      <c r="Q519" s="66">
        <f t="shared" si="251"/>
        <v>31454.828000000001</v>
      </c>
      <c r="S519" s="2">
        <f t="shared" si="275"/>
        <v>0.2</v>
      </c>
      <c r="Z519" s="1">
        <f t="shared" si="252"/>
        <v>-2727</v>
      </c>
      <c r="AA519" s="1">
        <f t="shared" si="253"/>
        <v>7.3988477000929503E-2</v>
      </c>
      <c r="AB519" s="1">
        <f t="shared" si="254"/>
        <v>6.7022266671503405E-2</v>
      </c>
      <c r="AC519" s="1">
        <f t="shared" si="255"/>
        <v>0.10951990000467049</v>
      </c>
      <c r="AD519" s="1">
        <f t="shared" si="256"/>
        <v>3.5531423003740986E-2</v>
      </c>
      <c r="AE519" s="1">
        <f t="shared" si="257"/>
        <v>2.5249640413415486E-4</v>
      </c>
      <c r="AF519" s="1">
        <f t="shared" si="258"/>
        <v>0.10951990000467049</v>
      </c>
      <c r="AG519" s="2"/>
      <c r="AH519" s="1">
        <f t="shared" si="259"/>
        <v>4.2497633333167091E-2</v>
      </c>
      <c r="AI519" s="1">
        <f t="shared" si="260"/>
        <v>1.2722607805218802</v>
      </c>
      <c r="AJ519" s="1">
        <f t="shared" si="261"/>
        <v>0.85460061708357649</v>
      </c>
      <c r="AK519" s="1">
        <f t="shared" si="262"/>
        <v>0.2757413515504829</v>
      </c>
      <c r="AL519" s="1">
        <f t="shared" si="263"/>
        <v>-2.3498431933197783</v>
      </c>
      <c r="AM519" s="1">
        <f t="shared" si="264"/>
        <v>-2.3926937915988558</v>
      </c>
      <c r="AN519" s="1">
        <f t="shared" si="273"/>
        <v>9.9664935112121515</v>
      </c>
      <c r="AO519" s="1">
        <f t="shared" si="273"/>
        <v>9.9662994019619013</v>
      </c>
      <c r="AP519" s="1">
        <f t="shared" si="273"/>
        <v>9.9657149472439723</v>
      </c>
      <c r="AQ519" s="1">
        <f t="shared" si="273"/>
        <v>9.9639564158076972</v>
      </c>
      <c r="AR519" s="1">
        <f t="shared" si="273"/>
        <v>9.9586763758221561</v>
      </c>
      <c r="AS519" s="1">
        <f t="shared" si="273"/>
        <v>9.9429204483613294</v>
      </c>
      <c r="AT519" s="1">
        <f t="shared" si="273"/>
        <v>9.8967091665118563</v>
      </c>
      <c r="AU519" s="1">
        <f t="shared" si="265"/>
        <v>9.7667583968229614</v>
      </c>
    </row>
    <row r="520" spans="1:66" x14ac:dyDescent="0.2">
      <c r="A520" s="5" t="s">
        <v>244</v>
      </c>
      <c r="B520" s="6" t="s">
        <v>97</v>
      </c>
      <c r="C520" s="7">
        <v>46484.39</v>
      </c>
      <c r="D520" s="9"/>
      <c r="E520" s="4">
        <f t="shared" si="249"/>
        <v>-2722.9652032218946</v>
      </c>
      <c r="F520" s="4">
        <f t="shared" si="250"/>
        <v>-2723</v>
      </c>
      <c r="G520" s="4">
        <f t="shared" si="272"/>
        <v>9.6345099998870865E-2</v>
      </c>
      <c r="H520" s="4"/>
      <c r="I520" s="4">
        <f t="shared" si="274"/>
        <v>9.6345099998870865E-2</v>
      </c>
      <c r="J520" s="4"/>
      <c r="K520" s="4"/>
      <c r="M520" s="4"/>
      <c r="N520" s="4"/>
      <c r="O520" s="4"/>
      <c r="P520" s="4"/>
      <c r="Q520" s="66">
        <f t="shared" si="251"/>
        <v>31465.89</v>
      </c>
      <c r="S520" s="2">
        <f t="shared" si="275"/>
        <v>0.2</v>
      </c>
      <c r="Z520" s="1">
        <f t="shared" si="252"/>
        <v>-2723</v>
      </c>
      <c r="AA520" s="1">
        <f t="shared" si="253"/>
        <v>7.3856234443338969E-2</v>
      </c>
      <c r="AB520" s="1">
        <f t="shared" si="254"/>
        <v>5.3907254504045043E-2</v>
      </c>
      <c r="AC520" s="1">
        <f t="shared" si="255"/>
        <v>9.6345099998870865E-2</v>
      </c>
      <c r="AD520" s="1">
        <f t="shared" si="256"/>
        <v>2.2488865555531895E-2</v>
      </c>
      <c r="AE520" s="1">
        <f t="shared" si="257"/>
        <v>1.0114981479495777E-4</v>
      </c>
      <c r="AF520" s="1">
        <f t="shared" si="258"/>
        <v>9.6345099998870865E-2</v>
      </c>
      <c r="AG520" s="2"/>
      <c r="AH520" s="1">
        <f t="shared" si="259"/>
        <v>4.2437845494825821E-2</v>
      </c>
      <c r="AI520" s="1">
        <f t="shared" si="260"/>
        <v>1.2706220550345575</v>
      </c>
      <c r="AJ520" s="1">
        <f t="shared" si="261"/>
        <v>0.85150850929902921</v>
      </c>
      <c r="AK520" s="1">
        <f t="shared" si="262"/>
        <v>0.27734983124953116</v>
      </c>
      <c r="AL520" s="1">
        <f t="shared" si="263"/>
        <v>-2.3439175132759082</v>
      </c>
      <c r="AM520" s="1">
        <f t="shared" si="264"/>
        <v>-2.3729089413524127</v>
      </c>
      <c r="AN520" s="1">
        <f t="shared" si="273"/>
        <v>9.9707899676656453</v>
      </c>
      <c r="AO520" s="1">
        <f t="shared" si="273"/>
        <v>9.9705970002124289</v>
      </c>
      <c r="AP520" s="1">
        <f t="shared" si="273"/>
        <v>9.9700144728429709</v>
      </c>
      <c r="AQ520" s="1">
        <f t="shared" si="273"/>
        <v>9.9682571940369904</v>
      </c>
      <c r="AR520" s="1">
        <f t="shared" si="273"/>
        <v>9.9629673512768377</v>
      </c>
      <c r="AS520" s="1">
        <f t="shared" si="273"/>
        <v>9.9471429188815392</v>
      </c>
      <c r="AT520" s="1">
        <f t="shared" si="273"/>
        <v>9.900628052396879</v>
      </c>
      <c r="AU520" s="1">
        <f t="shared" si="265"/>
        <v>9.769629633487618</v>
      </c>
    </row>
    <row r="521" spans="1:66" s="4" customFormat="1" x14ac:dyDescent="0.2">
      <c r="A521" s="17" t="s">
        <v>207</v>
      </c>
      <c r="B521" s="17"/>
      <c r="C521" s="8">
        <v>46766.807000000001</v>
      </c>
      <c r="D521" s="8"/>
      <c r="E521" s="4">
        <f t="shared" si="249"/>
        <v>-2620.9651878361324</v>
      </c>
      <c r="F521" s="4">
        <f t="shared" si="250"/>
        <v>-2621</v>
      </c>
      <c r="G521" s="4">
        <f t="shared" si="272"/>
        <v>9.6387700003106147E-2</v>
      </c>
      <c r="I521" s="4">
        <f t="shared" si="274"/>
        <v>9.6387700003106147E-2</v>
      </c>
      <c r="Q521" s="66">
        <f t="shared" si="251"/>
        <v>31748.307000000001</v>
      </c>
      <c r="S521" s="2">
        <f t="shared" si="275"/>
        <v>0.2</v>
      </c>
      <c r="Z521" s="1">
        <f t="shared" si="252"/>
        <v>-2621</v>
      </c>
      <c r="AA521" s="1">
        <f t="shared" si="253"/>
        <v>7.0223539203120258E-2</v>
      </c>
      <c r="AB521" s="1">
        <f t="shared" si="254"/>
        <v>5.5700395322718581E-2</v>
      </c>
      <c r="AC521" s="1">
        <f t="shared" si="255"/>
        <v>9.6387700003106147E-2</v>
      </c>
      <c r="AD521" s="1">
        <f t="shared" si="256"/>
        <v>2.6164160799985889E-2</v>
      </c>
      <c r="AE521" s="1">
        <f t="shared" si="257"/>
        <v>1.3691266207350365E-4</v>
      </c>
      <c r="AF521" s="1">
        <f t="shared" si="258"/>
        <v>9.6387700003106147E-2</v>
      </c>
      <c r="AG521" s="2"/>
      <c r="AH521" s="1">
        <f t="shared" si="259"/>
        <v>4.0687304680387566E-2</v>
      </c>
      <c r="AI521" s="1">
        <f t="shared" si="260"/>
        <v>1.2274288271979441</v>
      </c>
      <c r="AJ521" s="1">
        <f t="shared" si="261"/>
        <v>0.76623948926510976</v>
      </c>
      <c r="AK521" s="1">
        <f t="shared" si="262"/>
        <v>0.31374409018280819</v>
      </c>
      <c r="AL521" s="1">
        <f t="shared" si="263"/>
        <v>-2.1980300603336853</v>
      </c>
      <c r="AM521" s="1">
        <f t="shared" si="264"/>
        <v>-1.9599816725143135</v>
      </c>
      <c r="AN521" s="1">
        <f t="shared" ref="AN521:AT530" si="276">$AU521+$AB$7*SIN(AO521)</f>
        <v>10.078437699348001</v>
      </c>
      <c r="AO521" s="1">
        <f t="shared" si="276"/>
        <v>10.078281907835596</v>
      </c>
      <c r="AP521" s="1">
        <f t="shared" si="276"/>
        <v>10.077775633522783</v>
      </c>
      <c r="AQ521" s="1">
        <f t="shared" si="276"/>
        <v>10.07613174980731</v>
      </c>
      <c r="AR521" s="1">
        <f t="shared" si="276"/>
        <v>10.0708081481311</v>
      </c>
      <c r="AS521" s="1">
        <f t="shared" si="276"/>
        <v>10.053712065880964</v>
      </c>
      <c r="AT521" s="1">
        <f t="shared" si="276"/>
        <v>10.000171097825282</v>
      </c>
      <c r="AU521" s="1">
        <f t="shared" si="265"/>
        <v>9.8428461684364006</v>
      </c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s="4" customFormat="1" x14ac:dyDescent="0.2">
      <c r="A522" s="17" t="s">
        <v>207</v>
      </c>
      <c r="B522" s="17"/>
      <c r="C522" s="8">
        <v>46769.576000000001</v>
      </c>
      <c r="D522" s="8"/>
      <c r="E522" s="4">
        <f t="shared" si="249"/>
        <v>-2619.96511332715</v>
      </c>
      <c r="F522" s="4">
        <f t="shared" si="250"/>
        <v>-2620</v>
      </c>
      <c r="G522" s="4">
        <f t="shared" si="272"/>
        <v>9.6594000002369285E-2</v>
      </c>
      <c r="I522" s="4">
        <f t="shared" si="274"/>
        <v>9.6594000002369285E-2</v>
      </c>
      <c r="Q522" s="66">
        <f t="shared" si="251"/>
        <v>31751.076000000001</v>
      </c>
      <c r="S522" s="2">
        <f t="shared" si="275"/>
        <v>0.2</v>
      </c>
      <c r="Z522" s="1">
        <f t="shared" si="252"/>
        <v>-2620</v>
      </c>
      <c r="AA522" s="1">
        <f t="shared" si="253"/>
        <v>7.018557023037339E-2</v>
      </c>
      <c r="AB522" s="1">
        <f t="shared" si="254"/>
        <v>5.5925882574891374E-2</v>
      </c>
      <c r="AC522" s="1">
        <f t="shared" si="255"/>
        <v>9.6594000002369285E-2</v>
      </c>
      <c r="AD522" s="1">
        <f t="shared" si="256"/>
        <v>2.6408429771995895E-2</v>
      </c>
      <c r="AE522" s="1">
        <f t="shared" si="257"/>
        <v>1.3948103260448785E-4</v>
      </c>
      <c r="AF522" s="1">
        <f t="shared" si="258"/>
        <v>9.6594000002369285E-2</v>
      </c>
      <c r="AG522" s="2"/>
      <c r="AH522" s="1">
        <f t="shared" si="259"/>
        <v>4.0668117427477911E-2</v>
      </c>
      <c r="AI522" s="1">
        <f t="shared" si="260"/>
        <v>1.2269955803778057</v>
      </c>
      <c r="AJ522" s="1">
        <f t="shared" si="261"/>
        <v>0.76535190366085848</v>
      </c>
      <c r="AK522" s="1">
        <f t="shared" si="262"/>
        <v>0.31405768905443726</v>
      </c>
      <c r="AL522" s="1">
        <f t="shared" si="263"/>
        <v>-2.19664985796507</v>
      </c>
      <c r="AM522" s="1">
        <f t="shared" si="264"/>
        <v>-1.9566450407502334</v>
      </c>
      <c r="AN522" s="1">
        <f t="shared" si="276"/>
        <v>10.079474491919463</v>
      </c>
      <c r="AO522" s="1">
        <f t="shared" si="276"/>
        <v>10.079319118385943</v>
      </c>
      <c r="AP522" s="1">
        <f t="shared" si="276"/>
        <v>10.07881380078444</v>
      </c>
      <c r="AQ522" s="1">
        <f t="shared" si="276"/>
        <v>10.077171719690956</v>
      </c>
      <c r="AR522" s="1">
        <f t="shared" si="276"/>
        <v>10.071849753422228</v>
      </c>
      <c r="AS522" s="1">
        <f t="shared" si="276"/>
        <v>10.054745768831205</v>
      </c>
      <c r="AT522" s="1">
        <f t="shared" si="276"/>
        <v>10.00114306423453</v>
      </c>
      <c r="AU522" s="1">
        <f t="shared" si="265"/>
        <v>9.8435639776025639</v>
      </c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s="4" customFormat="1" x14ac:dyDescent="0.2">
      <c r="A523" s="17" t="s">
        <v>249</v>
      </c>
      <c r="B523" s="17"/>
      <c r="C523" s="8">
        <v>46808.343999999997</v>
      </c>
      <c r="D523" s="8"/>
      <c r="E523" s="4">
        <f t="shared" si="249"/>
        <v>-2605.9633478651745</v>
      </c>
      <c r="F523" s="4">
        <f t="shared" si="250"/>
        <v>-2606</v>
      </c>
      <c r="G523" s="4">
        <f t="shared" si="272"/>
        <v>0.10148219999973662</v>
      </c>
      <c r="I523" s="4">
        <f t="shared" si="274"/>
        <v>0.10148219999973662</v>
      </c>
      <c r="Q523" s="66">
        <f t="shared" si="251"/>
        <v>31789.843999999997</v>
      </c>
      <c r="S523" s="2">
        <f t="shared" si="275"/>
        <v>0.2</v>
      </c>
      <c r="Z523" s="1">
        <f t="shared" si="252"/>
        <v>-2606</v>
      </c>
      <c r="AA523" s="1">
        <f t="shared" si="253"/>
        <v>6.9649488309049018E-2</v>
      </c>
      <c r="AB523" s="1">
        <f t="shared" si="254"/>
        <v>6.1086549179473426E-2</v>
      </c>
      <c r="AC523" s="1">
        <f t="shared" si="255"/>
        <v>0.10148219999973662</v>
      </c>
      <c r="AD523" s="1">
        <f t="shared" si="256"/>
        <v>3.1832711690687604E-2</v>
      </c>
      <c r="AE523" s="1">
        <f t="shared" si="257"/>
        <v>2.0266430671648787E-4</v>
      </c>
      <c r="AF523" s="1">
        <f t="shared" si="258"/>
        <v>0.10148219999973662</v>
      </c>
      <c r="AG523" s="2"/>
      <c r="AH523" s="1">
        <f t="shared" si="259"/>
        <v>4.0395650820263196E-2</v>
      </c>
      <c r="AI523" s="1">
        <f t="shared" si="260"/>
        <v>1.2209176633537364</v>
      </c>
      <c r="AJ523" s="1">
        <f t="shared" si="261"/>
        <v>0.75284072241248157</v>
      </c>
      <c r="AK523" s="1">
        <f t="shared" si="262"/>
        <v>0.31836239034093772</v>
      </c>
      <c r="AL523" s="1">
        <f t="shared" si="263"/>
        <v>-2.1774293110296257</v>
      </c>
      <c r="AM523" s="1">
        <f t="shared" si="264"/>
        <v>-1.9110972942570537</v>
      </c>
      <c r="AN523" s="1">
        <f t="shared" si="276"/>
        <v>10.093951104212755</v>
      </c>
      <c r="AO523" s="1">
        <f t="shared" si="276"/>
        <v>10.093801641449087</v>
      </c>
      <c r="AP523" s="1">
        <f t="shared" si="276"/>
        <v>10.093310032513015</v>
      </c>
      <c r="AQ523" s="1">
        <f t="shared" si="276"/>
        <v>10.091694389713057</v>
      </c>
      <c r="AR523" s="1">
        <f t="shared" si="276"/>
        <v>10.086399069786507</v>
      </c>
      <c r="AS523" s="1">
        <f t="shared" si="276"/>
        <v>10.069193762138859</v>
      </c>
      <c r="AT523" s="1">
        <f t="shared" si="276"/>
        <v>10.014742009230973</v>
      </c>
      <c r="AU523" s="1">
        <f t="shared" si="265"/>
        <v>9.8536133059288673</v>
      </c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s="4" customFormat="1" x14ac:dyDescent="0.2">
      <c r="A524" s="17" t="s">
        <v>250</v>
      </c>
      <c r="B524" s="17"/>
      <c r="C524" s="8">
        <v>46819.415000000001</v>
      </c>
      <c r="D524" s="8"/>
      <c r="E524" s="4">
        <f t="shared" si="249"/>
        <v>-2601.9648556698176</v>
      </c>
      <c r="F524" s="4">
        <f t="shared" si="250"/>
        <v>-2602</v>
      </c>
      <c r="G524" s="4">
        <f t="shared" si="272"/>
        <v>9.7307399999408517E-2</v>
      </c>
      <c r="I524" s="4">
        <f t="shared" si="274"/>
        <v>9.7307399999408517E-2</v>
      </c>
      <c r="Q524" s="66">
        <f t="shared" si="251"/>
        <v>31800.915000000001</v>
      </c>
      <c r="S524" s="2">
        <f t="shared" si="275"/>
        <v>0.2</v>
      </c>
      <c r="Z524" s="1">
        <f t="shared" si="252"/>
        <v>-2602</v>
      </c>
      <c r="AA524" s="1">
        <f t="shared" si="253"/>
        <v>6.9494789294816173E-2</v>
      </c>
      <c r="AB524" s="1">
        <f t="shared" si="254"/>
        <v>5.6990899394013576E-2</v>
      </c>
      <c r="AC524" s="1">
        <f t="shared" si="255"/>
        <v>9.7307399999408517E-2</v>
      </c>
      <c r="AD524" s="1">
        <f t="shared" si="256"/>
        <v>2.7812610704592344E-2</v>
      </c>
      <c r="AE524" s="1">
        <f t="shared" si="257"/>
        <v>1.5470826284104096E-4</v>
      </c>
      <c r="AF524" s="1">
        <f t="shared" si="258"/>
        <v>9.7307399999408517E-2</v>
      </c>
      <c r="AG524" s="2"/>
      <c r="AH524" s="1">
        <f t="shared" si="259"/>
        <v>4.0316500605394941E-2</v>
      </c>
      <c r="AI524" s="1">
        <f t="shared" si="260"/>
        <v>1.2191772278488122</v>
      </c>
      <c r="AJ524" s="1">
        <f t="shared" si="261"/>
        <v>0.7492380268700406</v>
      </c>
      <c r="AK524" s="1">
        <f t="shared" si="262"/>
        <v>0.31956308979257952</v>
      </c>
      <c r="AL524" s="1">
        <f t="shared" si="263"/>
        <v>-2.1719727765570389</v>
      </c>
      <c r="AM524" s="1">
        <f t="shared" si="264"/>
        <v>-1.8984704011424842</v>
      </c>
      <c r="AN524" s="1">
        <f t="shared" si="276"/>
        <v>10.098074061585992</v>
      </c>
      <c r="AO524" s="1">
        <f t="shared" si="276"/>
        <v>10.097926305244821</v>
      </c>
      <c r="AP524" s="1">
        <f t="shared" si="276"/>
        <v>10.097438714764086</v>
      </c>
      <c r="AQ524" s="1">
        <f t="shared" si="276"/>
        <v>10.095831025465021</v>
      </c>
      <c r="AR524" s="1">
        <f t="shared" si="276"/>
        <v>10.090544587756733</v>
      </c>
      <c r="AS524" s="1">
        <f t="shared" si="276"/>
        <v>10.07331351826601</v>
      </c>
      <c r="AT524" s="1">
        <f t="shared" si="276"/>
        <v>10.018624448971684</v>
      </c>
      <c r="AU524" s="1">
        <f t="shared" si="265"/>
        <v>9.8564845425935275</v>
      </c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s="4" customFormat="1" x14ac:dyDescent="0.2">
      <c r="A525" s="17" t="s">
        <v>207</v>
      </c>
      <c r="B525" s="17"/>
      <c r="C525" s="8">
        <v>46827.720999999998</v>
      </c>
      <c r="D525" s="8"/>
      <c r="E525" s="4">
        <f t="shared" si="249"/>
        <v>-2598.9649933109868</v>
      </c>
      <c r="F525" s="4">
        <f t="shared" si="250"/>
        <v>-2599</v>
      </c>
      <c r="G525" s="4">
        <f t="shared" si="272"/>
        <v>9.6926299993356224E-2</v>
      </c>
      <c r="I525" s="4">
        <f t="shared" si="274"/>
        <v>9.6926299993356224E-2</v>
      </c>
      <c r="Q525" s="66">
        <f t="shared" si="251"/>
        <v>31809.220999999998</v>
      </c>
      <c r="S525" s="2">
        <f t="shared" si="275"/>
        <v>0.2</v>
      </c>
      <c r="Z525" s="1">
        <f t="shared" si="252"/>
        <v>-2599</v>
      </c>
      <c r="AA525" s="1">
        <f t="shared" si="253"/>
        <v>6.9378323031021344E-2</v>
      </c>
      <c r="AB525" s="1">
        <f t="shared" si="254"/>
        <v>5.6669536928593819E-2</v>
      </c>
      <c r="AC525" s="1">
        <f t="shared" si="255"/>
        <v>9.6926299993356224E-2</v>
      </c>
      <c r="AD525" s="1">
        <f t="shared" si="256"/>
        <v>2.754797696233488E-2</v>
      </c>
      <c r="AE525" s="1">
        <f t="shared" si="257"/>
        <v>1.5177820694346669E-4</v>
      </c>
      <c r="AF525" s="1">
        <f t="shared" si="258"/>
        <v>9.6926299993356224E-2</v>
      </c>
      <c r="AG525" s="2"/>
      <c r="AH525" s="1">
        <f t="shared" si="259"/>
        <v>4.0256763064762405E-2</v>
      </c>
      <c r="AI525" s="1">
        <f t="shared" si="260"/>
        <v>1.2178708893993779</v>
      </c>
      <c r="AJ525" s="1">
        <f t="shared" si="261"/>
        <v>0.74652815672444195</v>
      </c>
      <c r="AK525" s="1">
        <f t="shared" si="262"/>
        <v>0.32045514681089837</v>
      </c>
      <c r="AL525" s="1">
        <f t="shared" si="263"/>
        <v>-2.1678905908922315</v>
      </c>
      <c r="AM525" s="1">
        <f t="shared" si="264"/>
        <v>-1.8891090838888891</v>
      </c>
      <c r="AN525" s="1">
        <f t="shared" si="276"/>
        <v>10.101162417615068</v>
      </c>
      <c r="AO525" s="1">
        <f t="shared" si="276"/>
        <v>10.10101594540145</v>
      </c>
      <c r="AP525" s="1">
        <f t="shared" si="276"/>
        <v>10.10053139643056</v>
      </c>
      <c r="AQ525" s="1">
        <f t="shared" si="276"/>
        <v>10.098929784851755</v>
      </c>
      <c r="AR525" s="1">
        <f t="shared" si="276"/>
        <v>10.093650373324481</v>
      </c>
      <c r="AS525" s="1">
        <f t="shared" si="276"/>
        <v>10.07640091052513</v>
      </c>
      <c r="AT525" s="1">
        <f t="shared" si="276"/>
        <v>10.021535402036136</v>
      </c>
      <c r="AU525" s="1">
        <f t="shared" si="265"/>
        <v>9.858637970092019</v>
      </c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s="4" customFormat="1" x14ac:dyDescent="0.2">
      <c r="A526" s="17" t="s">
        <v>250</v>
      </c>
      <c r="B526" s="17"/>
      <c r="C526" s="8">
        <v>46844.334999999999</v>
      </c>
      <c r="D526" s="8"/>
      <c r="E526" s="4">
        <f t="shared" si="249"/>
        <v>-2592.9645462570943</v>
      </c>
      <c r="F526" s="4">
        <f t="shared" si="250"/>
        <v>-2593</v>
      </c>
      <c r="G526" s="4">
        <f t="shared" si="272"/>
        <v>9.8164099996211007E-2</v>
      </c>
      <c r="I526" s="4">
        <f t="shared" si="274"/>
        <v>9.8164099996211007E-2</v>
      </c>
      <c r="Q526" s="66">
        <f t="shared" si="251"/>
        <v>31825.834999999999</v>
      </c>
      <c r="S526" s="2">
        <f t="shared" si="275"/>
        <v>0.2</v>
      </c>
      <c r="Z526" s="1">
        <f t="shared" si="252"/>
        <v>-2593</v>
      </c>
      <c r="AA526" s="1">
        <f t="shared" si="253"/>
        <v>6.9144261939182244E-2</v>
      </c>
      <c r="AB526" s="1">
        <f t="shared" si="254"/>
        <v>5.8027767973320286E-2</v>
      </c>
      <c r="AC526" s="1">
        <f t="shared" si="255"/>
        <v>9.8164099996211007E-2</v>
      </c>
      <c r="AD526" s="1">
        <f t="shared" si="256"/>
        <v>2.9019838057028763E-2</v>
      </c>
      <c r="AE526" s="1">
        <f t="shared" si="257"/>
        <v>1.6843020017123499E-4</v>
      </c>
      <c r="AF526" s="1">
        <f t="shared" si="258"/>
        <v>9.8164099996211007E-2</v>
      </c>
      <c r="AG526" s="2"/>
      <c r="AH526" s="1">
        <f t="shared" si="259"/>
        <v>4.0136332022890721E-2</v>
      </c>
      <c r="AI526" s="1">
        <f t="shared" si="260"/>
        <v>1.2152558013220649</v>
      </c>
      <c r="AJ526" s="1">
        <f t="shared" si="261"/>
        <v>0.74108876692172088</v>
      </c>
      <c r="AK526" s="1">
        <f t="shared" si="262"/>
        <v>0.32221757488142411</v>
      </c>
      <c r="AL526" s="1">
        <f t="shared" si="263"/>
        <v>-2.1597524715784848</v>
      </c>
      <c r="AM526" s="1">
        <f t="shared" si="264"/>
        <v>-1.8706603479463151</v>
      </c>
      <c r="AN526" s="1">
        <f t="shared" si="276"/>
        <v>10.107329188996522</v>
      </c>
      <c r="AO526" s="1">
        <f t="shared" si="276"/>
        <v>10.107185294824916</v>
      </c>
      <c r="AP526" s="1">
        <f t="shared" si="276"/>
        <v>10.106706896868459</v>
      </c>
      <c r="AQ526" s="1">
        <f t="shared" si="276"/>
        <v>10.10511772386212</v>
      </c>
      <c r="AR526" s="1">
        <f t="shared" si="276"/>
        <v>10.099853292853485</v>
      </c>
      <c r="AS526" s="1">
        <f t="shared" si="276"/>
        <v>10.08256942679621</v>
      </c>
      <c r="AT526" s="1">
        <f t="shared" si="276"/>
        <v>10.027355038468245</v>
      </c>
      <c r="AU526" s="1">
        <f t="shared" si="265"/>
        <v>9.8629448250890057</v>
      </c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s="4" customFormat="1" x14ac:dyDescent="0.2">
      <c r="A527" s="17" t="s">
        <v>207</v>
      </c>
      <c r="B527" s="17"/>
      <c r="C527" s="8">
        <v>46877.57</v>
      </c>
      <c r="D527" s="8"/>
      <c r="E527" s="4">
        <f t="shared" si="249"/>
        <v>-2580.9611239725086</v>
      </c>
      <c r="F527" s="4">
        <f t="shared" si="250"/>
        <v>-2581</v>
      </c>
      <c r="G527" s="4">
        <f t="shared" si="272"/>
        <v>0.10763969999970868</v>
      </c>
      <c r="I527" s="4">
        <f t="shared" si="274"/>
        <v>0.10763969999970868</v>
      </c>
      <c r="Q527" s="66">
        <f t="shared" si="251"/>
        <v>31859.07</v>
      </c>
      <c r="S527" s="2">
        <f t="shared" si="275"/>
        <v>0.2</v>
      </c>
      <c r="Z527" s="1">
        <f t="shared" si="252"/>
        <v>-2581</v>
      </c>
      <c r="AA527" s="1">
        <f t="shared" si="253"/>
        <v>6.8671677140750245E-2</v>
      </c>
      <c r="AB527" s="1">
        <f t="shared" si="254"/>
        <v>6.7748002260743956E-2</v>
      </c>
      <c r="AC527" s="1">
        <f t="shared" si="255"/>
        <v>0.10763969999970868</v>
      </c>
      <c r="AD527" s="1">
        <f t="shared" si="256"/>
        <v>3.8968022858958437E-2</v>
      </c>
      <c r="AE527" s="1">
        <f t="shared" si="257"/>
        <v>3.0370136110726147E-4</v>
      </c>
      <c r="AF527" s="1">
        <f t="shared" si="258"/>
        <v>0.10763969999970868</v>
      </c>
      <c r="AG527" s="2"/>
      <c r="AH527" s="1">
        <f t="shared" si="259"/>
        <v>3.9891697738964726E-2</v>
      </c>
      <c r="AI527" s="1">
        <f t="shared" si="260"/>
        <v>1.2100171899161225</v>
      </c>
      <c r="AJ527" s="1">
        <f t="shared" si="261"/>
        <v>0.73013478190797632</v>
      </c>
      <c r="AK527" s="1">
        <f t="shared" si="262"/>
        <v>0.32565626894780592</v>
      </c>
      <c r="AL527" s="1">
        <f t="shared" si="263"/>
        <v>-2.1435811218881495</v>
      </c>
      <c r="AM527" s="1">
        <f t="shared" si="264"/>
        <v>-1.8348212096968026</v>
      </c>
      <c r="AN527" s="1">
        <f t="shared" si="276"/>
        <v>10.119622912229262</v>
      </c>
      <c r="AO527" s="1">
        <f t="shared" si="276"/>
        <v>10.119484205070345</v>
      </c>
      <c r="AP527" s="1">
        <f t="shared" si="276"/>
        <v>10.119018360891133</v>
      </c>
      <c r="AQ527" s="1">
        <f t="shared" si="276"/>
        <v>10.117455155954334</v>
      </c>
      <c r="AR527" s="1">
        <f t="shared" si="276"/>
        <v>10.112224337851766</v>
      </c>
      <c r="AS527" s="1">
        <f t="shared" si="276"/>
        <v>10.094881175614329</v>
      </c>
      <c r="AT527" s="1">
        <f t="shared" si="276"/>
        <v>10.038985134407513</v>
      </c>
      <c r="AU527" s="1">
        <f t="shared" si="265"/>
        <v>9.8715585350829826</v>
      </c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s="4" customFormat="1" x14ac:dyDescent="0.2">
      <c r="A528" s="17" t="s">
        <v>251</v>
      </c>
      <c r="B528" s="17"/>
      <c r="C528" s="8">
        <v>47057.53</v>
      </c>
      <c r="D528" s="8"/>
      <c r="E528" s="4">
        <f t="shared" si="249"/>
        <v>-2515.9653100915398</v>
      </c>
      <c r="F528" s="4">
        <f t="shared" si="250"/>
        <v>-2516</v>
      </c>
      <c r="G528" s="4">
        <f t="shared" si="272"/>
        <v>9.6049200001289137E-2</v>
      </c>
      <c r="I528" s="4">
        <f t="shared" si="274"/>
        <v>9.6049200001289137E-2</v>
      </c>
      <c r="Q528" s="66">
        <f t="shared" si="251"/>
        <v>32039.03</v>
      </c>
      <c r="S528" s="2">
        <f t="shared" si="275"/>
        <v>0.2</v>
      </c>
      <c r="Z528" s="1">
        <f t="shared" si="252"/>
        <v>-2516</v>
      </c>
      <c r="AA528" s="1">
        <f t="shared" si="253"/>
        <v>6.601311150950151E-2</v>
      </c>
      <c r="AB528" s="1">
        <f t="shared" si="254"/>
        <v>5.7565338139402636E-2</v>
      </c>
      <c r="AC528" s="1">
        <f t="shared" si="255"/>
        <v>9.6049200001289137E-2</v>
      </c>
      <c r="AD528" s="1">
        <f t="shared" si="256"/>
        <v>3.0036088491787627E-2</v>
      </c>
      <c r="AE528" s="1">
        <f t="shared" si="257"/>
        <v>1.8043332237729944E-4</v>
      </c>
      <c r="AF528" s="1">
        <f t="shared" si="258"/>
        <v>9.6049200001289137E-2</v>
      </c>
      <c r="AG528" s="2"/>
      <c r="AH528" s="1">
        <f t="shared" si="259"/>
        <v>3.8483861861886501E-2</v>
      </c>
      <c r="AI528" s="1">
        <f t="shared" si="260"/>
        <v>1.1815496600315205</v>
      </c>
      <c r="AJ528" s="1">
        <f t="shared" si="261"/>
        <v>0.66935371116558717</v>
      </c>
      <c r="AK528" s="1">
        <f t="shared" si="262"/>
        <v>0.34234331672709745</v>
      </c>
      <c r="AL528" s="1">
        <f t="shared" si="263"/>
        <v>-2.0584004850700546</v>
      </c>
      <c r="AM528" s="1">
        <f t="shared" si="264"/>
        <v>-1.662230490993301</v>
      </c>
      <c r="AN528" s="1">
        <f t="shared" si="276"/>
        <v>10.18528801514316</v>
      </c>
      <c r="AO528" s="1">
        <f t="shared" si="276"/>
        <v>10.185177426115656</v>
      </c>
      <c r="AP528" s="1">
        <f t="shared" si="276"/>
        <v>10.184783622317351</v>
      </c>
      <c r="AQ528" s="1">
        <f t="shared" si="276"/>
        <v>10.183382495241615</v>
      </c>
      <c r="AR528" s="1">
        <f t="shared" si="276"/>
        <v>10.178412378118383</v>
      </c>
      <c r="AS528" s="1">
        <f t="shared" si="276"/>
        <v>10.160965361929394</v>
      </c>
      <c r="AT528" s="1">
        <f t="shared" si="276"/>
        <v>10.101759924972917</v>
      </c>
      <c r="AU528" s="1">
        <f t="shared" si="265"/>
        <v>9.9182161308836747</v>
      </c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s="4" customFormat="1" x14ac:dyDescent="0.2">
      <c r="A529" s="17" t="s">
        <v>252</v>
      </c>
      <c r="B529" s="17"/>
      <c r="C529" s="8">
        <v>47082.453999999998</v>
      </c>
      <c r="D529" s="8"/>
      <c r="E529" s="4">
        <f t="shared" si="249"/>
        <v>-2506.9635560063584</v>
      </c>
      <c r="F529" s="4">
        <f t="shared" si="250"/>
        <v>-2507</v>
      </c>
      <c r="G529" s="4">
        <f t="shared" si="272"/>
        <v>0.10090589999890653</v>
      </c>
      <c r="I529" s="4">
        <f t="shared" si="274"/>
        <v>0.10090589999890653</v>
      </c>
      <c r="Q529" s="66">
        <f t="shared" si="251"/>
        <v>32063.953999999998</v>
      </c>
      <c r="S529" s="2">
        <f t="shared" si="275"/>
        <v>0.2</v>
      </c>
      <c r="Z529" s="1">
        <f t="shared" si="252"/>
        <v>-2507</v>
      </c>
      <c r="AA529" s="1">
        <f t="shared" si="253"/>
        <v>6.5632499245709519E-2</v>
      </c>
      <c r="AB529" s="1">
        <f t="shared" si="254"/>
        <v>6.2627343656588785E-2</v>
      </c>
      <c r="AC529" s="1">
        <f t="shared" si="255"/>
        <v>0.10090589999890653</v>
      </c>
      <c r="AD529" s="1">
        <f t="shared" si="256"/>
        <v>3.5273400753197015E-2</v>
      </c>
      <c r="AE529" s="1">
        <f t="shared" si="257"/>
        <v>2.4884256013912794E-4</v>
      </c>
      <c r="AF529" s="1">
        <f t="shared" si="258"/>
        <v>0.10090589999890653</v>
      </c>
      <c r="AG529" s="2"/>
      <c r="AH529" s="1">
        <f t="shared" si="259"/>
        <v>3.8278556342317749E-2</v>
      </c>
      <c r="AI529" s="1">
        <f t="shared" si="260"/>
        <v>1.1776090744112366</v>
      </c>
      <c r="AJ529" s="1">
        <f t="shared" si="261"/>
        <v>0.66078383068226143</v>
      </c>
      <c r="AK529" s="1">
        <f t="shared" si="262"/>
        <v>0.34440418442878162</v>
      </c>
      <c r="AL529" s="1">
        <f t="shared" si="263"/>
        <v>-2.046924528138514</v>
      </c>
      <c r="AM529" s="1">
        <f t="shared" si="264"/>
        <v>-1.6408421830546385</v>
      </c>
      <c r="AN529" s="1">
        <f t="shared" si="276"/>
        <v>10.194256729710665</v>
      </c>
      <c r="AO529" s="1">
        <f t="shared" si="276"/>
        <v>10.194149950287818</v>
      </c>
      <c r="AP529" s="1">
        <f t="shared" si="276"/>
        <v>10.193766423050196</v>
      </c>
      <c r="AQ529" s="1">
        <f t="shared" si="276"/>
        <v>10.192390052869991</v>
      </c>
      <c r="AR529" s="1">
        <f t="shared" si="276"/>
        <v>10.187465614996126</v>
      </c>
      <c r="AS529" s="1">
        <f t="shared" si="276"/>
        <v>10.170032588541877</v>
      </c>
      <c r="AT529" s="1">
        <f t="shared" si="276"/>
        <v>10.110421116469533</v>
      </c>
      <c r="AU529" s="1">
        <f t="shared" si="265"/>
        <v>9.9246764133791565</v>
      </c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s="4" customFormat="1" x14ac:dyDescent="0.2">
      <c r="A530" s="17" t="s">
        <v>207</v>
      </c>
      <c r="B530" s="17"/>
      <c r="C530" s="8">
        <v>47126.749000000003</v>
      </c>
      <c r="D530" s="8"/>
      <c r="E530" s="4">
        <f t="shared" si="249"/>
        <v>-2490.9656143756742</v>
      </c>
      <c r="F530" s="4">
        <f t="shared" si="250"/>
        <v>-2491</v>
      </c>
      <c r="G530" s="4">
        <f t="shared" si="272"/>
        <v>9.5206700003473088E-2</v>
      </c>
      <c r="I530" s="4">
        <f t="shared" si="274"/>
        <v>9.5206700003473088E-2</v>
      </c>
      <c r="Q530" s="66">
        <f t="shared" si="251"/>
        <v>32108.249000000003</v>
      </c>
      <c r="S530" s="2">
        <f t="shared" si="275"/>
        <v>0.2</v>
      </c>
      <c r="Z530" s="1">
        <f t="shared" si="252"/>
        <v>-2491</v>
      </c>
      <c r="AA530" s="1">
        <f t="shared" si="253"/>
        <v>6.4948737070093812E-2</v>
      </c>
      <c r="AB530" s="1">
        <f t="shared" si="254"/>
        <v>5.7298970857094192E-2</v>
      </c>
      <c r="AC530" s="1">
        <f t="shared" si="255"/>
        <v>9.5206700003473088E-2</v>
      </c>
      <c r="AD530" s="1">
        <f t="shared" si="256"/>
        <v>3.0257962933379276E-2</v>
      </c>
      <c r="AE530" s="1">
        <f t="shared" si="257"/>
        <v>1.8310886417555086E-4</v>
      </c>
      <c r="AF530" s="1">
        <f t="shared" si="258"/>
        <v>9.5206700003473088E-2</v>
      </c>
      <c r="AG530" s="2"/>
      <c r="AH530" s="1">
        <f t="shared" si="259"/>
        <v>3.7907729146378896E-2</v>
      </c>
      <c r="AI530" s="1">
        <f t="shared" si="260"/>
        <v>1.1706118757382211</v>
      </c>
      <c r="AJ530" s="1">
        <f t="shared" si="261"/>
        <v>0.64547859404230257</v>
      </c>
      <c r="AK530" s="1">
        <f t="shared" si="262"/>
        <v>0.34792357411126401</v>
      </c>
      <c r="AL530" s="1">
        <f t="shared" si="263"/>
        <v>-2.0267116727269818</v>
      </c>
      <c r="AM530" s="1">
        <f t="shared" si="264"/>
        <v>-1.6041330817663326</v>
      </c>
      <c r="AN530" s="1">
        <f t="shared" si="276"/>
        <v>10.210127082515395</v>
      </c>
      <c r="AO530" s="1">
        <f t="shared" si="276"/>
        <v>10.210026977884226</v>
      </c>
      <c r="AP530" s="1">
        <f t="shared" si="276"/>
        <v>10.20966176244475</v>
      </c>
      <c r="AQ530" s="1">
        <f t="shared" si="276"/>
        <v>10.208330461376484</v>
      </c>
      <c r="AR530" s="1">
        <f t="shared" si="276"/>
        <v>10.203492399311251</v>
      </c>
      <c r="AS530" s="1">
        <f t="shared" si="276"/>
        <v>10.186100846886328</v>
      </c>
      <c r="AT530" s="1">
        <f t="shared" si="276"/>
        <v>10.125799590711001</v>
      </c>
      <c r="AU530" s="1">
        <f t="shared" si="265"/>
        <v>9.93616136003779</v>
      </c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s="4" customFormat="1" x14ac:dyDescent="0.2">
      <c r="A531" s="17" t="s">
        <v>207</v>
      </c>
      <c r="B531" s="17"/>
      <c r="C531" s="8">
        <v>47140.593999999997</v>
      </c>
      <c r="D531" s="8"/>
      <c r="E531" s="4">
        <f t="shared" si="249"/>
        <v>-2485.9652418307664</v>
      </c>
      <c r="F531" s="4">
        <f t="shared" si="250"/>
        <v>-2486</v>
      </c>
      <c r="G531" s="4">
        <f t="shared" si="272"/>
        <v>9.6238199999788776E-2</v>
      </c>
      <c r="I531" s="4">
        <f t="shared" si="274"/>
        <v>9.6238199999788776E-2</v>
      </c>
      <c r="Q531" s="66">
        <f t="shared" si="251"/>
        <v>32122.093999999997</v>
      </c>
      <c r="S531" s="2">
        <f t="shared" si="275"/>
        <v>0.2</v>
      </c>
      <c r="Z531" s="1">
        <f t="shared" si="252"/>
        <v>-2486</v>
      </c>
      <c r="AA531" s="1">
        <f t="shared" si="253"/>
        <v>6.4733226419145862E-2</v>
      </c>
      <c r="AB531" s="1">
        <f t="shared" si="254"/>
        <v>5.8447853705014478E-2</v>
      </c>
      <c r="AC531" s="1">
        <f t="shared" si="255"/>
        <v>9.6238199999788776E-2</v>
      </c>
      <c r="AD531" s="1">
        <f t="shared" si="256"/>
        <v>3.1504973580642914E-2</v>
      </c>
      <c r="AE531" s="1">
        <f t="shared" si="257"/>
        <v>1.9851267206340159E-4</v>
      </c>
      <c r="AF531" s="1">
        <f t="shared" si="258"/>
        <v>9.6238199999788776E-2</v>
      </c>
      <c r="AG531" s="2"/>
      <c r="AH531" s="1">
        <f t="shared" si="259"/>
        <v>3.7790346294774298E-2</v>
      </c>
      <c r="AI531" s="1">
        <f t="shared" si="260"/>
        <v>1.1684280393130215</v>
      </c>
      <c r="AJ531" s="1">
        <f t="shared" si="261"/>
        <v>0.64067921158159713</v>
      </c>
      <c r="AK531" s="1">
        <f t="shared" si="262"/>
        <v>0.34898598988847923</v>
      </c>
      <c r="AL531" s="1">
        <f t="shared" si="263"/>
        <v>-2.0204444914741351</v>
      </c>
      <c r="AM531" s="1">
        <f t="shared" si="264"/>
        <v>-1.5929919677025171</v>
      </c>
      <c r="AN531" s="1">
        <f t="shared" ref="AN531:AT540" si="277">$AU531+$AB$7*SIN(AO531)</f>
        <v>10.215067154985819</v>
      </c>
      <c r="AO531" s="1">
        <f t="shared" si="277"/>
        <v>10.214969106959112</v>
      </c>
      <c r="AP531" s="1">
        <f t="shared" si="277"/>
        <v>10.214609613806966</v>
      </c>
      <c r="AQ531" s="1">
        <f t="shared" si="277"/>
        <v>10.213292645541353</v>
      </c>
      <c r="AR531" s="1">
        <f t="shared" si="277"/>
        <v>10.208482878996705</v>
      </c>
      <c r="AS531" s="1">
        <f t="shared" si="277"/>
        <v>10.191108600459454</v>
      </c>
      <c r="AT531" s="1">
        <f t="shared" si="277"/>
        <v>10.130600258182273</v>
      </c>
      <c r="AU531" s="1">
        <f t="shared" si="265"/>
        <v>9.9397504058686117</v>
      </c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s="4" customFormat="1" x14ac:dyDescent="0.2">
      <c r="A532" s="17" t="s">
        <v>207</v>
      </c>
      <c r="B532" s="17"/>
      <c r="C532" s="8">
        <v>47151.67</v>
      </c>
      <c r="D532" s="8"/>
      <c r="E532" s="4">
        <f t="shared" si="249"/>
        <v>-2481.9649437948383</v>
      </c>
      <c r="F532" s="4">
        <f t="shared" si="250"/>
        <v>-2482</v>
      </c>
      <c r="G532" s="4">
        <f t="shared" si="272"/>
        <v>9.7063399996841326E-2</v>
      </c>
      <c r="I532" s="4">
        <f t="shared" si="274"/>
        <v>9.7063399996841326E-2</v>
      </c>
      <c r="Q532" s="66">
        <f t="shared" si="251"/>
        <v>32133.17</v>
      </c>
      <c r="S532" s="2">
        <f t="shared" si="275"/>
        <v>0.2</v>
      </c>
      <c r="Z532" s="1">
        <f t="shared" si="252"/>
        <v>-2482</v>
      </c>
      <c r="AA532" s="1">
        <f t="shared" si="253"/>
        <v>6.4560198273014124E-2</v>
      </c>
      <c r="AB532" s="1">
        <f t="shared" si="254"/>
        <v>5.9367464539628885E-2</v>
      </c>
      <c r="AC532" s="1">
        <f t="shared" si="255"/>
        <v>9.7063399996841326E-2</v>
      </c>
      <c r="AD532" s="1">
        <f t="shared" si="256"/>
        <v>3.2503201723827202E-2</v>
      </c>
      <c r="AE532" s="1">
        <f t="shared" si="257"/>
        <v>2.1129162445996074E-4</v>
      </c>
      <c r="AF532" s="1">
        <f t="shared" si="258"/>
        <v>9.7063399996841326E-2</v>
      </c>
      <c r="AG532" s="2"/>
      <c r="AH532" s="1">
        <f t="shared" si="259"/>
        <v>3.7695935457212441E-2</v>
      </c>
      <c r="AI532" s="1">
        <f t="shared" si="260"/>
        <v>1.1666820956521029</v>
      </c>
      <c r="AJ532" s="1">
        <f t="shared" si="261"/>
        <v>0.63683456568216512</v>
      </c>
      <c r="AK532" s="1">
        <f t="shared" si="262"/>
        <v>0.34982324758982736</v>
      </c>
      <c r="AL532" s="1">
        <f t="shared" si="263"/>
        <v>-2.015447591220374</v>
      </c>
      <c r="AM532" s="1">
        <f t="shared" si="264"/>
        <v>-1.5841884119775009</v>
      </c>
      <c r="AN532" s="1">
        <f t="shared" si="277"/>
        <v>10.219012564073166</v>
      </c>
      <c r="AO532" s="1">
        <f t="shared" si="277"/>
        <v>10.218916150331109</v>
      </c>
      <c r="AP532" s="1">
        <f t="shared" si="277"/>
        <v>10.218561231837334</v>
      </c>
      <c r="AQ532" s="1">
        <f t="shared" si="277"/>
        <v>10.217255806954819</v>
      </c>
      <c r="AR532" s="1">
        <f t="shared" si="277"/>
        <v>10.212469108100843</v>
      </c>
      <c r="AS532" s="1">
        <f t="shared" si="277"/>
        <v>10.195110113912229</v>
      </c>
      <c r="AT532" s="1">
        <f t="shared" si="277"/>
        <v>10.134439022872323</v>
      </c>
      <c r="AU532" s="1">
        <f t="shared" si="265"/>
        <v>9.9426216425332701</v>
      </c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s="4" customFormat="1" x14ac:dyDescent="0.2">
      <c r="A533" s="17" t="s">
        <v>253</v>
      </c>
      <c r="B533" s="17"/>
      <c r="C533" s="8">
        <v>47154.436000000002</v>
      </c>
      <c r="D533" s="8"/>
      <c r="E533" s="4">
        <f t="shared" ref="E533:E596" si="278">+(C533-C$7)/C$8</f>
        <v>-2480.9659527901986</v>
      </c>
      <c r="F533" s="4">
        <f t="shared" ref="F533:F596" si="279">ROUND(2*E533,0)/2</f>
        <v>-2481</v>
      </c>
      <c r="G533" s="4">
        <f t="shared" si="272"/>
        <v>9.4269699999131262E-2</v>
      </c>
      <c r="I533" s="4">
        <f t="shared" si="274"/>
        <v>9.4269699999131262E-2</v>
      </c>
      <c r="Q533" s="66">
        <f t="shared" ref="Q533:Q596" si="280">+C533-15018.5</f>
        <v>32135.936000000002</v>
      </c>
      <c r="S533" s="2">
        <f t="shared" si="275"/>
        <v>0.2</v>
      </c>
      <c r="Z533" s="1">
        <f t="shared" ref="Z533:Z596" si="281">F533</f>
        <v>-2481</v>
      </c>
      <c r="AA533" s="1">
        <f t="shared" ref="AA533:AA596" si="282">AB$3+AB$4*Z533+AB$5*Z533^2+AH533</f>
        <v>6.4516855702284326E-2</v>
      </c>
      <c r="AB533" s="1">
        <f t="shared" ref="AB533:AB596" si="283">IF(S533&lt;&gt;0,G533-AH533,-9999)</f>
        <v>5.6597436803687395E-2</v>
      </c>
      <c r="AC533" s="1">
        <f t="shared" ref="AC533:AC596" si="284">+G533-P533</f>
        <v>9.4269699999131262E-2</v>
      </c>
      <c r="AD533" s="1">
        <f t="shared" ref="AD533:AD596" si="285">IF(S533&lt;&gt;0,G533-AA533,-9999)</f>
        <v>2.9752844296846936E-2</v>
      </c>
      <c r="AE533" s="1">
        <f t="shared" ref="AE533:AE596" si="286">+(G533-AA533)^2*S533</f>
        <v>1.7704634875048347E-4</v>
      </c>
      <c r="AF533" s="1">
        <f t="shared" ref="AF533:AF596" si="287">IF(S533&lt;&gt;0,G533-P533,-9999)</f>
        <v>9.4269699999131262E-2</v>
      </c>
      <c r="AG533" s="2"/>
      <c r="AH533" s="1">
        <f t="shared" ref="AH533:AH596" si="288">$AB$6*($AB$11/AI533*AJ533+$AB$12)</f>
        <v>3.7672263195443867E-2</v>
      </c>
      <c r="AI533" s="1">
        <f t="shared" ref="AI533:AI596" si="289">1+$AB$7*COS(AL533)</f>
        <v>1.1662457752384892</v>
      </c>
      <c r="AJ533" s="1">
        <f t="shared" ref="AJ533:AJ596" si="290">SIN(AL533+RADIANS($AB$9))</f>
        <v>0.63587271843525306</v>
      </c>
      <c r="AK533" s="1">
        <f t="shared" ref="AK533:AK596" si="291">$AB$7*SIN(AL533)</f>
        <v>0.35003080975911849</v>
      </c>
      <c r="AL533" s="1">
        <f t="shared" ref="AL533:AL596" si="292">2*ATAN(AM533)</f>
        <v>-2.0142007016653247</v>
      </c>
      <c r="AM533" s="1">
        <f t="shared" ref="AM533:AM596" si="293">SQRT((1+$AB$7)/(1-$AB$7))*TAN(AN533/2)</f>
        <v>-1.582002495836301</v>
      </c>
      <c r="AN533" s="1">
        <f t="shared" si="277"/>
        <v>10.219997993325755</v>
      </c>
      <c r="AO533" s="1">
        <f t="shared" si="277"/>
        <v>10.219901986576224</v>
      </c>
      <c r="AP533" s="1">
        <f t="shared" si="277"/>
        <v>10.219548211137543</v>
      </c>
      <c r="AQ533" s="1">
        <f t="shared" si="277"/>
        <v>10.218245682366797</v>
      </c>
      <c r="AR533" s="1">
        <f t="shared" si="277"/>
        <v>10.213464809466537</v>
      </c>
      <c r="AS533" s="1">
        <f t="shared" si="277"/>
        <v>10.196109839086223</v>
      </c>
      <c r="AT533" s="1">
        <f t="shared" si="277"/>
        <v>10.135398467271528</v>
      </c>
      <c r="AU533" s="1">
        <f t="shared" ref="AU533:AU596" si="294">RADIANS($AB$9)+$AB$18*(F533-AB$15)</f>
        <v>9.9433394516994333</v>
      </c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s="4" customFormat="1" x14ac:dyDescent="0.2">
      <c r="A534" s="17" t="s">
        <v>207</v>
      </c>
      <c r="B534" s="17"/>
      <c r="C534" s="8">
        <v>47212.584000000003</v>
      </c>
      <c r="D534" s="8"/>
      <c r="E534" s="4">
        <f t="shared" si="278"/>
        <v>-2459.9647492696904</v>
      </c>
      <c r="F534" s="4">
        <f t="shared" si="279"/>
        <v>-2460</v>
      </c>
      <c r="G534" s="4">
        <f t="shared" si="272"/>
        <v>9.7602000001643319E-2</v>
      </c>
      <c r="I534" s="4">
        <f t="shared" si="274"/>
        <v>9.7602000001643319E-2</v>
      </c>
      <c r="Q534" s="66">
        <f t="shared" si="280"/>
        <v>32194.084000000003</v>
      </c>
      <c r="S534" s="2">
        <f t="shared" si="275"/>
        <v>0.2</v>
      </c>
      <c r="Z534" s="1">
        <f t="shared" si="281"/>
        <v>-2460</v>
      </c>
      <c r="AA534" s="1">
        <f t="shared" si="282"/>
        <v>6.3598883479480284E-2</v>
      </c>
      <c r="AB534" s="1">
        <f t="shared" si="283"/>
        <v>6.0433155820762273E-2</v>
      </c>
      <c r="AC534" s="1">
        <f t="shared" si="284"/>
        <v>9.7602000001643319E-2</v>
      </c>
      <c r="AD534" s="1">
        <f t="shared" si="285"/>
        <v>3.4003116522163035E-2</v>
      </c>
      <c r="AE534" s="1">
        <f t="shared" si="286"/>
        <v>2.3124238664395935E-4</v>
      </c>
      <c r="AF534" s="1">
        <f t="shared" si="287"/>
        <v>9.7602000001643319E-2</v>
      </c>
      <c r="AG534" s="2"/>
      <c r="AH534" s="1">
        <f t="shared" si="288"/>
        <v>3.7168844180881046E-2</v>
      </c>
      <c r="AI534" s="1">
        <f t="shared" si="289"/>
        <v>1.1571004796056283</v>
      </c>
      <c r="AJ534" s="1">
        <f t="shared" si="290"/>
        <v>0.61561715683602758</v>
      </c>
      <c r="AK534" s="1">
        <f t="shared" si="291"/>
        <v>0.35422967813687212</v>
      </c>
      <c r="AL534" s="1">
        <f t="shared" si="292"/>
        <v>-1.9882308175328065</v>
      </c>
      <c r="AM534" s="1">
        <f t="shared" si="293"/>
        <v>-1.5374327805905481</v>
      </c>
      <c r="AN534" s="1">
        <f t="shared" si="277"/>
        <v>10.240606840410685</v>
      </c>
      <c r="AO534" s="1">
        <f t="shared" si="277"/>
        <v>10.240519223115291</v>
      </c>
      <c r="AP534" s="1">
        <f t="shared" si="277"/>
        <v>10.240189356191699</v>
      </c>
      <c r="AQ534" s="1">
        <f t="shared" si="277"/>
        <v>10.238948487881236</v>
      </c>
      <c r="AR534" s="1">
        <f t="shared" si="277"/>
        <v>10.234295204086431</v>
      </c>
      <c r="AS534" s="1">
        <f t="shared" si="277"/>
        <v>10.217043268530231</v>
      </c>
      <c r="AT534" s="1">
        <f t="shared" si="277"/>
        <v>10.155523748983448</v>
      </c>
      <c r="AU534" s="1">
        <f t="shared" si="294"/>
        <v>9.9584134441888885</v>
      </c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s="4" customFormat="1" x14ac:dyDescent="0.2">
      <c r="A535" s="17" t="s">
        <v>254</v>
      </c>
      <c r="B535" s="17"/>
      <c r="C535" s="8">
        <v>47392.553</v>
      </c>
      <c r="D535" s="8"/>
      <c r="E535" s="4">
        <f t="shared" si="278"/>
        <v>-2394.9656848756917</v>
      </c>
      <c r="F535" s="4">
        <f t="shared" si="279"/>
        <v>-2395</v>
      </c>
      <c r="G535" s="4">
        <f t="shared" si="272"/>
        <v>9.5011500001419336E-2</v>
      </c>
      <c r="I535" s="4">
        <f t="shared" si="274"/>
        <v>9.5011500001419336E-2</v>
      </c>
      <c r="Q535" s="66">
        <f t="shared" si="280"/>
        <v>32374.053</v>
      </c>
      <c r="S535" s="2">
        <f t="shared" si="275"/>
        <v>0.2</v>
      </c>
      <c r="Z535" s="1">
        <f t="shared" si="281"/>
        <v>-2395</v>
      </c>
      <c r="AA535" s="1">
        <f t="shared" si="282"/>
        <v>6.0668372162818576E-2</v>
      </c>
      <c r="AB535" s="1">
        <f t="shared" si="283"/>
        <v>5.9472158581155302E-2</v>
      </c>
      <c r="AC535" s="1">
        <f t="shared" si="284"/>
        <v>9.5011500001419336E-2</v>
      </c>
      <c r="AD535" s="1">
        <f t="shared" si="285"/>
        <v>3.4343127838600759E-2</v>
      </c>
      <c r="AE535" s="1">
        <f t="shared" si="286"/>
        <v>2.3589008594769492E-4</v>
      </c>
      <c r="AF535" s="1">
        <f t="shared" si="287"/>
        <v>9.5011500001419336E-2</v>
      </c>
      <c r="AG535" s="2"/>
      <c r="AH535" s="1">
        <f t="shared" si="288"/>
        <v>3.5539341420264034E-2</v>
      </c>
      <c r="AI535" s="1">
        <f t="shared" si="289"/>
        <v>1.1290836555716715</v>
      </c>
      <c r="AJ535" s="1">
        <f t="shared" si="290"/>
        <v>0.55248330131731715</v>
      </c>
      <c r="AK535" s="1">
        <f t="shared" si="291"/>
        <v>0.36537191384878576</v>
      </c>
      <c r="AL535" s="1">
        <f t="shared" si="292"/>
        <v>-1.9104025279363333</v>
      </c>
      <c r="AM535" s="1">
        <f t="shared" si="293"/>
        <v>-1.4138675563483678</v>
      </c>
      <c r="AN535" s="1">
        <f t="shared" si="277"/>
        <v>10.303372102374727</v>
      </c>
      <c r="AO535" s="1">
        <f t="shared" si="277"/>
        <v>10.303308166961942</v>
      </c>
      <c r="AP535" s="1">
        <f t="shared" si="277"/>
        <v>10.303049712331797</v>
      </c>
      <c r="AQ535" s="1">
        <f t="shared" si="277"/>
        <v>10.302005746216393</v>
      </c>
      <c r="AR535" s="1">
        <f t="shared" si="277"/>
        <v>10.297802156320444</v>
      </c>
      <c r="AS535" s="1">
        <f t="shared" si="277"/>
        <v>10.281084510576704</v>
      </c>
      <c r="AT535" s="1">
        <f t="shared" si="277"/>
        <v>10.217527406965658</v>
      </c>
      <c r="AU535" s="1">
        <f t="shared" si="294"/>
        <v>10.005071039989584</v>
      </c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s="4" customFormat="1" x14ac:dyDescent="0.2">
      <c r="A536" s="20" t="s">
        <v>255</v>
      </c>
      <c r="B536" s="21" t="s">
        <v>97</v>
      </c>
      <c r="C536" s="20">
        <v>47525.448600000003</v>
      </c>
      <c r="D536" s="20"/>
      <c r="E536" s="4">
        <f t="shared" si="278"/>
        <v>-2346.9680316016311</v>
      </c>
      <c r="F536" s="4">
        <f t="shared" si="279"/>
        <v>-2347</v>
      </c>
      <c r="G536" s="4">
        <f t="shared" si="272"/>
        <v>8.8513900001998991E-2</v>
      </c>
      <c r="J536" s="4">
        <f>G536</f>
        <v>8.8513900001998991E-2</v>
      </c>
      <c r="Q536" s="66">
        <f t="shared" si="280"/>
        <v>32506.948600000003</v>
      </c>
      <c r="S536" s="2">
        <f>S$17</f>
        <v>1</v>
      </c>
      <c r="Z536" s="1">
        <f t="shared" si="281"/>
        <v>-2347</v>
      </c>
      <c r="AA536" s="1">
        <f t="shared" si="282"/>
        <v>5.8424888985373929E-2</v>
      </c>
      <c r="AB536" s="1">
        <f t="shared" si="283"/>
        <v>5.4239959902321333E-2</v>
      </c>
      <c r="AC536" s="1">
        <f t="shared" si="284"/>
        <v>8.8513900001998991E-2</v>
      </c>
      <c r="AD536" s="1">
        <f t="shared" si="285"/>
        <v>3.0089011016625061E-2</v>
      </c>
      <c r="AE536" s="1">
        <f t="shared" si="286"/>
        <v>9.0534858395858433E-4</v>
      </c>
      <c r="AF536" s="1">
        <f t="shared" si="287"/>
        <v>8.8513900001998991E-2</v>
      </c>
      <c r="AG536" s="2"/>
      <c r="AH536" s="1">
        <f t="shared" si="288"/>
        <v>3.4273940099677658E-2</v>
      </c>
      <c r="AI536" s="1">
        <f t="shared" si="289"/>
        <v>1.1087781510891395</v>
      </c>
      <c r="AJ536" s="1">
        <f t="shared" si="290"/>
        <v>0.50576921048104651</v>
      </c>
      <c r="AK536" s="1">
        <f t="shared" si="291"/>
        <v>0.3719227600065621</v>
      </c>
      <c r="AL536" s="1">
        <f t="shared" si="292"/>
        <v>-1.855335337707587</v>
      </c>
      <c r="AM536" s="1">
        <f t="shared" si="293"/>
        <v>-1.3343684331134267</v>
      </c>
      <c r="AN536" s="1">
        <f t="shared" si="277"/>
        <v>10.348741047610915</v>
      </c>
      <c r="AO536" s="1">
        <f t="shared" si="277"/>
        <v>10.348691993568924</v>
      </c>
      <c r="AP536" s="1">
        <f t="shared" si="277"/>
        <v>10.348481985424858</v>
      </c>
      <c r="AQ536" s="1">
        <f t="shared" si="277"/>
        <v>10.347583566130938</v>
      </c>
      <c r="AR536" s="1">
        <f t="shared" si="277"/>
        <v>10.343752076966302</v>
      </c>
      <c r="AS536" s="1">
        <f t="shared" si="277"/>
        <v>10.327622745915113</v>
      </c>
      <c r="AT536" s="1">
        <f t="shared" si="277"/>
        <v>10.263019731142556</v>
      </c>
      <c r="AU536" s="1">
        <f t="shared" si="294"/>
        <v>10.039525879965481</v>
      </c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s="4" customFormat="1" x14ac:dyDescent="0.2">
      <c r="A537" s="17" t="s">
        <v>256</v>
      </c>
      <c r="B537" s="17"/>
      <c r="C537" s="8">
        <v>47525.45</v>
      </c>
      <c r="D537" s="8"/>
      <c r="E537" s="4">
        <f t="shared" si="278"/>
        <v>-2346.9675259662731</v>
      </c>
      <c r="F537" s="4">
        <f t="shared" si="279"/>
        <v>-2347</v>
      </c>
      <c r="G537" s="4">
        <f t="shared" si="272"/>
        <v>8.9913899995735846E-2</v>
      </c>
      <c r="I537" s="4">
        <f t="shared" ref="I537:I554" si="295">G537</f>
        <v>8.9913899995735846E-2</v>
      </c>
      <c r="Q537" s="66">
        <f t="shared" si="280"/>
        <v>32506.949999999997</v>
      </c>
      <c r="S537" s="2">
        <f t="shared" ref="S537:S554" si="296">S$16</f>
        <v>0.2</v>
      </c>
      <c r="Z537" s="1">
        <f t="shared" si="281"/>
        <v>-2347</v>
      </c>
      <c r="AA537" s="1">
        <f t="shared" si="282"/>
        <v>5.8424888985373929E-2</v>
      </c>
      <c r="AB537" s="1">
        <f t="shared" si="283"/>
        <v>5.5639959896058189E-2</v>
      </c>
      <c r="AC537" s="1">
        <f t="shared" si="284"/>
        <v>8.9913899995735846E-2</v>
      </c>
      <c r="AD537" s="1">
        <f t="shared" si="285"/>
        <v>3.1489011010361917E-2</v>
      </c>
      <c r="AE537" s="1">
        <f t="shared" si="286"/>
        <v>1.983115628821388E-4</v>
      </c>
      <c r="AF537" s="1">
        <f t="shared" si="287"/>
        <v>8.9913899995735846E-2</v>
      </c>
      <c r="AG537" s="2"/>
      <c r="AH537" s="1">
        <f t="shared" si="288"/>
        <v>3.4273940099677658E-2</v>
      </c>
      <c r="AI537" s="1">
        <f t="shared" si="289"/>
        <v>1.1087781510891395</v>
      </c>
      <c r="AJ537" s="1">
        <f t="shared" si="290"/>
        <v>0.50576921048104651</v>
      </c>
      <c r="AK537" s="1">
        <f t="shared" si="291"/>
        <v>0.3719227600065621</v>
      </c>
      <c r="AL537" s="1">
        <f t="shared" si="292"/>
        <v>-1.855335337707587</v>
      </c>
      <c r="AM537" s="1">
        <f t="shared" si="293"/>
        <v>-1.3343684331134267</v>
      </c>
      <c r="AN537" s="1">
        <f t="shared" si="277"/>
        <v>10.348741047610915</v>
      </c>
      <c r="AO537" s="1">
        <f t="shared" si="277"/>
        <v>10.348691993568924</v>
      </c>
      <c r="AP537" s="1">
        <f t="shared" si="277"/>
        <v>10.348481985424858</v>
      </c>
      <c r="AQ537" s="1">
        <f t="shared" si="277"/>
        <v>10.347583566130938</v>
      </c>
      <c r="AR537" s="1">
        <f t="shared" si="277"/>
        <v>10.343752076966302</v>
      </c>
      <c r="AS537" s="1">
        <f t="shared" si="277"/>
        <v>10.327622745915113</v>
      </c>
      <c r="AT537" s="1">
        <f t="shared" si="277"/>
        <v>10.263019731142556</v>
      </c>
      <c r="AU537" s="1">
        <f t="shared" si="294"/>
        <v>10.039525879965481</v>
      </c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s="4" customFormat="1" x14ac:dyDescent="0.2">
      <c r="A538" s="17" t="s">
        <v>207</v>
      </c>
      <c r="B538" s="17"/>
      <c r="C538" s="8">
        <v>47547.607000000004</v>
      </c>
      <c r="D538" s="8"/>
      <c r="E538" s="4">
        <f t="shared" si="278"/>
        <v>-2338.9651240538424</v>
      </c>
      <c r="F538" s="4">
        <f t="shared" si="279"/>
        <v>-2339</v>
      </c>
      <c r="G538" s="4">
        <f t="shared" si="272"/>
        <v>9.6564300001773518E-2</v>
      </c>
      <c r="I538" s="4">
        <f t="shared" si="295"/>
        <v>9.6564300001773518E-2</v>
      </c>
      <c r="Q538" s="66">
        <f t="shared" si="280"/>
        <v>32529.107000000004</v>
      </c>
      <c r="S538" s="2">
        <f t="shared" si="296"/>
        <v>0.2</v>
      </c>
      <c r="Z538" s="1">
        <f t="shared" si="281"/>
        <v>-2339</v>
      </c>
      <c r="AA538" s="1">
        <f t="shared" si="282"/>
        <v>5.8044923078694036E-2</v>
      </c>
      <c r="AB538" s="1">
        <f t="shared" si="283"/>
        <v>6.2505880195003583E-2</v>
      </c>
      <c r="AC538" s="1">
        <f t="shared" si="284"/>
        <v>9.6564300001773518E-2</v>
      </c>
      <c r="AD538" s="1">
        <f t="shared" si="285"/>
        <v>3.8519376923079482E-2</v>
      </c>
      <c r="AE538" s="1">
        <f t="shared" si="286"/>
        <v>2.9674847970845362E-4</v>
      </c>
      <c r="AF538" s="1">
        <f t="shared" si="287"/>
        <v>9.6564300001773518E-2</v>
      </c>
      <c r="AG538" s="2"/>
      <c r="AH538" s="1">
        <f t="shared" si="288"/>
        <v>3.4058419806769942E-2</v>
      </c>
      <c r="AI538" s="1">
        <f t="shared" si="289"/>
        <v>1.1054320809195985</v>
      </c>
      <c r="AJ538" s="1">
        <f t="shared" si="290"/>
        <v>0.4979978239686732</v>
      </c>
      <c r="AK538" s="1">
        <f t="shared" si="291"/>
        <v>0.37288510546579051</v>
      </c>
      <c r="AL538" s="1">
        <f t="shared" si="292"/>
        <v>-1.8463503422103618</v>
      </c>
      <c r="AM538" s="1">
        <f t="shared" si="293"/>
        <v>-1.3219512206685862</v>
      </c>
      <c r="AN538" s="1">
        <f t="shared" si="277"/>
        <v>10.356222705339421</v>
      </c>
      <c r="AO538" s="1">
        <f t="shared" si="277"/>
        <v>10.356175900344514</v>
      </c>
      <c r="AP538" s="1">
        <f t="shared" si="277"/>
        <v>10.355973509083407</v>
      </c>
      <c r="AQ538" s="1">
        <f t="shared" si="277"/>
        <v>10.355098974304939</v>
      </c>
      <c r="AR538" s="1">
        <f t="shared" si="277"/>
        <v>10.351331829759022</v>
      </c>
      <c r="AS538" s="1">
        <f t="shared" si="277"/>
        <v>10.335315281099852</v>
      </c>
      <c r="AT538" s="1">
        <f t="shared" si="277"/>
        <v>10.270576342260052</v>
      </c>
      <c r="AU538" s="1">
        <f t="shared" si="294"/>
        <v>10.045268353294798</v>
      </c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s="4" customFormat="1" x14ac:dyDescent="0.2">
      <c r="A539" s="17" t="s">
        <v>207</v>
      </c>
      <c r="B539" s="17"/>
      <c r="C539" s="8">
        <v>47583.595999999998</v>
      </c>
      <c r="D539" s="8"/>
      <c r="E539" s="4">
        <f t="shared" si="278"/>
        <v>-2325.967044781994</v>
      </c>
      <c r="F539" s="4">
        <f t="shared" si="279"/>
        <v>-2326</v>
      </c>
      <c r="G539" s="4">
        <f t="shared" si="272"/>
        <v>9.1246199997840449E-2</v>
      </c>
      <c r="I539" s="4">
        <f t="shared" si="295"/>
        <v>9.1246199997840449E-2</v>
      </c>
      <c r="Q539" s="66">
        <f t="shared" si="280"/>
        <v>32565.095999999998</v>
      </c>
      <c r="S539" s="2">
        <f t="shared" si="296"/>
        <v>0.2</v>
      </c>
      <c r="Z539" s="1">
        <f t="shared" si="281"/>
        <v>-2326</v>
      </c>
      <c r="AA539" s="1">
        <f t="shared" si="282"/>
        <v>5.7423959044613282E-2</v>
      </c>
      <c r="AB539" s="1">
        <f t="shared" si="283"/>
        <v>5.754064749546621E-2</v>
      </c>
      <c r="AC539" s="1">
        <f t="shared" si="284"/>
        <v>9.1246199997840449E-2</v>
      </c>
      <c r="AD539" s="1">
        <f t="shared" si="285"/>
        <v>3.3822240953227167E-2</v>
      </c>
      <c r="AE539" s="1">
        <f t="shared" si="286"/>
        <v>2.2878879661963143E-4</v>
      </c>
      <c r="AF539" s="1">
        <f t="shared" si="287"/>
        <v>9.1246199997840449E-2</v>
      </c>
      <c r="AG539" s="2"/>
      <c r="AH539" s="1">
        <f t="shared" si="288"/>
        <v>3.3705552502374239E-2</v>
      </c>
      <c r="AI539" s="1">
        <f t="shared" si="289"/>
        <v>1.1000198820126603</v>
      </c>
      <c r="AJ539" s="1">
        <f t="shared" si="290"/>
        <v>0.48538474076513927</v>
      </c>
      <c r="AK539" s="1">
        <f t="shared" si="291"/>
        <v>0.37437314108712971</v>
      </c>
      <c r="AL539" s="1">
        <f t="shared" si="292"/>
        <v>-1.8318651109040325</v>
      </c>
      <c r="AM539" s="1">
        <f t="shared" si="293"/>
        <v>-1.3022401126774059</v>
      </c>
      <c r="AN539" s="1">
        <f t="shared" si="277"/>
        <v>10.368332221020786</v>
      </c>
      <c r="AO539" s="1">
        <f t="shared" si="277"/>
        <v>10.368288928209147</v>
      </c>
      <c r="AP539" s="1">
        <f t="shared" si="277"/>
        <v>10.36809860911929</v>
      </c>
      <c r="AQ539" s="1">
        <f t="shared" si="277"/>
        <v>10.367262540890378</v>
      </c>
      <c r="AR539" s="1">
        <f t="shared" si="277"/>
        <v>10.363601040622699</v>
      </c>
      <c r="AS539" s="1">
        <f t="shared" si="277"/>
        <v>10.347776255460138</v>
      </c>
      <c r="AT539" s="1">
        <f t="shared" si="277"/>
        <v>10.282839962609724</v>
      </c>
      <c r="AU539" s="1">
        <f t="shared" si="294"/>
        <v>10.054599872454936</v>
      </c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s="4" customFormat="1" x14ac:dyDescent="0.2">
      <c r="A540" s="17" t="s">
        <v>257</v>
      </c>
      <c r="B540" s="17"/>
      <c r="C540" s="8">
        <v>47586.362999999998</v>
      </c>
      <c r="D540" s="8"/>
      <c r="E540" s="4">
        <f t="shared" si="278"/>
        <v>-2324.9676926092411</v>
      </c>
      <c r="F540" s="4">
        <f t="shared" si="279"/>
        <v>-2325</v>
      </c>
      <c r="G540" s="4">
        <f t="shared" si="272"/>
        <v>8.9452499996696133E-2</v>
      </c>
      <c r="I540" s="4">
        <f t="shared" si="295"/>
        <v>8.9452499996696133E-2</v>
      </c>
      <c r="Q540" s="66">
        <f t="shared" si="280"/>
        <v>32567.862999999998</v>
      </c>
      <c r="S540" s="2">
        <f t="shared" si="296"/>
        <v>0.2</v>
      </c>
      <c r="Z540" s="1">
        <f t="shared" si="281"/>
        <v>-2325</v>
      </c>
      <c r="AA540" s="1">
        <f t="shared" si="282"/>
        <v>5.7376014785520596E-2</v>
      </c>
      <c r="AB540" s="1">
        <f t="shared" si="283"/>
        <v>5.5774224178961614E-2</v>
      </c>
      <c r="AC540" s="1">
        <f t="shared" si="284"/>
        <v>8.9452499996696133E-2</v>
      </c>
      <c r="AD540" s="1">
        <f t="shared" si="285"/>
        <v>3.2076485211175537E-2</v>
      </c>
      <c r="AE540" s="1">
        <f t="shared" si="286"/>
        <v>2.0578018070055261E-4</v>
      </c>
      <c r="AF540" s="1">
        <f t="shared" si="287"/>
        <v>8.9452499996696133E-2</v>
      </c>
      <c r="AG540" s="2"/>
      <c r="AH540" s="1">
        <f t="shared" si="288"/>
        <v>3.367827581773452E-2</v>
      </c>
      <c r="AI540" s="1">
        <f t="shared" si="289"/>
        <v>1.0996048777991296</v>
      </c>
      <c r="AJ540" s="1">
        <f t="shared" si="290"/>
        <v>0.48441539675251799</v>
      </c>
      <c r="AK540" s="1">
        <f t="shared" si="291"/>
        <v>0.37448376985376935</v>
      </c>
      <c r="AL540" s="1">
        <f t="shared" si="292"/>
        <v>-1.8307567438315457</v>
      </c>
      <c r="AM540" s="1">
        <f t="shared" si="293"/>
        <v>-1.3007472057050071</v>
      </c>
      <c r="AN540" s="1">
        <f t="shared" si="277"/>
        <v>10.369261259697632</v>
      </c>
      <c r="AO540" s="1">
        <f t="shared" si="277"/>
        <v>10.369218229747776</v>
      </c>
      <c r="AP540" s="1">
        <f t="shared" si="277"/>
        <v>10.36902882327756</v>
      </c>
      <c r="AQ540" s="1">
        <f t="shared" si="277"/>
        <v>10.368195694488447</v>
      </c>
      <c r="AR540" s="1">
        <f t="shared" si="277"/>
        <v>10.364542370923282</v>
      </c>
      <c r="AS540" s="1">
        <f t="shared" si="277"/>
        <v>10.348732764060816</v>
      </c>
      <c r="AT540" s="1">
        <f t="shared" si="277"/>
        <v>10.283782498064804</v>
      </c>
      <c r="AU540" s="1">
        <f t="shared" si="294"/>
        <v>10.055317681621101</v>
      </c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s="4" customFormat="1" x14ac:dyDescent="0.2">
      <c r="A541" s="17" t="s">
        <v>258</v>
      </c>
      <c r="B541" s="17"/>
      <c r="C541" s="8">
        <v>47763.569000000003</v>
      </c>
      <c r="D541" s="8"/>
      <c r="E541" s="4">
        <f t="shared" si="278"/>
        <v>-2260.9665357155345</v>
      </c>
      <c r="F541" s="4">
        <f t="shared" si="279"/>
        <v>-2261</v>
      </c>
      <c r="G541" s="4">
        <f t="shared" si="272"/>
        <v>9.2655700005707331E-2</v>
      </c>
      <c r="I541" s="4">
        <f t="shared" si="295"/>
        <v>9.2655700005707331E-2</v>
      </c>
      <c r="Q541" s="66">
        <f t="shared" si="280"/>
        <v>32745.069000000003</v>
      </c>
      <c r="S541" s="2">
        <f t="shared" si="296"/>
        <v>0.2</v>
      </c>
      <c r="Z541" s="1">
        <f t="shared" si="281"/>
        <v>-2261</v>
      </c>
      <c r="AA541" s="1">
        <f t="shared" si="282"/>
        <v>5.425749817307654E-2</v>
      </c>
      <c r="AB541" s="1">
        <f t="shared" si="283"/>
        <v>6.0759919162204162E-2</v>
      </c>
      <c r="AC541" s="1">
        <f t="shared" si="284"/>
        <v>9.2655700005707331E-2</v>
      </c>
      <c r="AD541" s="1">
        <f t="shared" si="285"/>
        <v>3.8398201832630791E-2</v>
      </c>
      <c r="AE541" s="1">
        <f t="shared" si="286"/>
        <v>2.9488438079589013E-4</v>
      </c>
      <c r="AF541" s="1">
        <f t="shared" si="287"/>
        <v>9.2655700005707331E-2</v>
      </c>
      <c r="AG541" s="2"/>
      <c r="AH541" s="1">
        <f t="shared" si="288"/>
        <v>3.1895780843503169E-2</v>
      </c>
      <c r="AI541" s="1">
        <f t="shared" si="289"/>
        <v>1.0734629161331231</v>
      </c>
      <c r="AJ541" s="1">
        <f t="shared" si="290"/>
        <v>0.42274177088928699</v>
      </c>
      <c r="AK541" s="1">
        <f t="shared" si="291"/>
        <v>0.38047657683290853</v>
      </c>
      <c r="AL541" s="1">
        <f t="shared" si="292"/>
        <v>-1.7615305361066655</v>
      </c>
      <c r="AM541" s="1">
        <f t="shared" si="293"/>
        <v>-1.2115509432676608</v>
      </c>
      <c r="AN541" s="1">
        <f t="shared" ref="AN541:AT550" si="297">$AU541+$AB$7*SIN(AO541)</f>
        <v>10.427997098991373</v>
      </c>
      <c r="AO541" s="1">
        <f t="shared" si="297"/>
        <v>10.427968756462654</v>
      </c>
      <c r="AP541" s="1">
        <f t="shared" si="297"/>
        <v>10.427832723170866</v>
      </c>
      <c r="AQ541" s="1">
        <f t="shared" si="297"/>
        <v>10.427180218792859</v>
      </c>
      <c r="AR541" s="1">
        <f t="shared" si="297"/>
        <v>10.424059599603774</v>
      </c>
      <c r="AS541" s="1">
        <f t="shared" si="297"/>
        <v>10.409339324595727</v>
      </c>
      <c r="AT541" s="1">
        <f t="shared" si="297"/>
        <v>10.34385490341537</v>
      </c>
      <c r="AU541" s="1">
        <f t="shared" si="294"/>
        <v>10.10125746825563</v>
      </c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s="4" customFormat="1" x14ac:dyDescent="0.2">
      <c r="A542" s="17" t="s">
        <v>207</v>
      </c>
      <c r="B542" s="17"/>
      <c r="C542" s="8">
        <v>47807.862999999998</v>
      </c>
      <c r="D542" s="8"/>
      <c r="E542" s="4">
        <f t="shared" si="278"/>
        <v>-2244.968955252969</v>
      </c>
      <c r="F542" s="4">
        <f t="shared" si="279"/>
        <v>-2245</v>
      </c>
      <c r="G542" s="4">
        <f t="shared" si="272"/>
        <v>8.5956499999156222E-2</v>
      </c>
      <c r="I542" s="4">
        <f t="shared" si="295"/>
        <v>8.5956499999156222E-2</v>
      </c>
      <c r="Q542" s="66">
        <f t="shared" si="280"/>
        <v>32789.362999999998</v>
      </c>
      <c r="S542" s="2">
        <f t="shared" si="296"/>
        <v>0.2</v>
      </c>
      <c r="Z542" s="1">
        <f t="shared" si="281"/>
        <v>-2245</v>
      </c>
      <c r="AA542" s="1">
        <f t="shared" si="282"/>
        <v>5.346330606504722E-2</v>
      </c>
      <c r="AB542" s="1">
        <f t="shared" si="283"/>
        <v>5.4516814508522145E-2</v>
      </c>
      <c r="AC542" s="1">
        <f t="shared" si="284"/>
        <v>8.5956499999156222E-2</v>
      </c>
      <c r="AD542" s="1">
        <f t="shared" si="285"/>
        <v>3.2493193934109002E-2</v>
      </c>
      <c r="AE542" s="1">
        <f t="shared" si="286"/>
        <v>2.111615304079236E-4</v>
      </c>
      <c r="AF542" s="1">
        <f t="shared" si="287"/>
        <v>8.5956499999156222E-2</v>
      </c>
      <c r="AG542" s="2"/>
      <c r="AH542" s="1">
        <f t="shared" si="288"/>
        <v>3.1439685490634077E-2</v>
      </c>
      <c r="AI542" s="1">
        <f t="shared" si="289"/>
        <v>1.0670634936020769</v>
      </c>
      <c r="AJ542" s="1">
        <f t="shared" si="290"/>
        <v>0.40746416924843731</v>
      </c>
      <c r="AK542" s="1">
        <f t="shared" si="291"/>
        <v>0.38165653851487291</v>
      </c>
      <c r="AL542" s="1">
        <f t="shared" si="292"/>
        <v>-1.7447374798506168</v>
      </c>
      <c r="AM542" s="1">
        <f t="shared" si="293"/>
        <v>-1.1910377188635546</v>
      </c>
      <c r="AN542" s="1">
        <f t="shared" si="297"/>
        <v>10.44246176978986</v>
      </c>
      <c r="AO542" s="1">
        <f t="shared" si="297"/>
        <v>10.442436463179602</v>
      </c>
      <c r="AP542" s="1">
        <f t="shared" si="297"/>
        <v>10.44231216708565</v>
      </c>
      <c r="AQ542" s="1">
        <f t="shared" si="297"/>
        <v>10.441702036439491</v>
      </c>
      <c r="AR542" s="1">
        <f t="shared" si="297"/>
        <v>10.438715778816537</v>
      </c>
      <c r="AS542" s="1">
        <f t="shared" si="297"/>
        <v>10.424301117015386</v>
      </c>
      <c r="AT542" s="1">
        <f t="shared" si="297"/>
        <v>10.358794161520304</v>
      </c>
      <c r="AU542" s="1">
        <f t="shared" si="294"/>
        <v>10.112742414914262</v>
      </c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s="4" customFormat="1" x14ac:dyDescent="0.2">
      <c r="A543" s="17" t="s">
        <v>259</v>
      </c>
      <c r="B543" s="17"/>
      <c r="C543" s="8">
        <v>47824.476000000002</v>
      </c>
      <c r="D543" s="8"/>
      <c r="E543" s="4">
        <f t="shared" si="278"/>
        <v>-2238.9688693671897</v>
      </c>
      <c r="F543" s="4">
        <f t="shared" si="279"/>
        <v>-2239</v>
      </c>
      <c r="G543" s="4">
        <f t="shared" si="272"/>
        <v>8.6194299998169299E-2</v>
      </c>
      <c r="I543" s="4">
        <f t="shared" si="295"/>
        <v>8.6194299998169299E-2</v>
      </c>
      <c r="Q543" s="66">
        <f t="shared" si="280"/>
        <v>32805.976000000002</v>
      </c>
      <c r="S543" s="2">
        <f t="shared" si="296"/>
        <v>0.2</v>
      </c>
      <c r="Z543" s="1">
        <f t="shared" si="281"/>
        <v>-2239</v>
      </c>
      <c r="AA543" s="1">
        <f t="shared" si="282"/>
        <v>5.3164071989488859E-2</v>
      </c>
      <c r="AB543" s="1">
        <f t="shared" si="283"/>
        <v>5.4926640379892769E-2</v>
      </c>
      <c r="AC543" s="1">
        <f t="shared" si="284"/>
        <v>8.6194299998169299E-2</v>
      </c>
      <c r="AD543" s="1">
        <f t="shared" si="285"/>
        <v>3.303022800868044E-2</v>
      </c>
      <c r="AE543" s="1">
        <f t="shared" si="286"/>
        <v>2.1819919246108359E-4</v>
      </c>
      <c r="AF543" s="1">
        <f t="shared" si="287"/>
        <v>8.6194299998169299E-2</v>
      </c>
      <c r="AG543" s="2"/>
      <c r="AH543" s="1">
        <f t="shared" si="288"/>
        <v>3.126765961827653E-2</v>
      </c>
      <c r="AI543" s="1">
        <f t="shared" si="289"/>
        <v>1.064678444155263</v>
      </c>
      <c r="AJ543" s="1">
        <f t="shared" si="290"/>
        <v>0.40175244632672086</v>
      </c>
      <c r="AK543" s="1">
        <f t="shared" si="291"/>
        <v>0.3820679578647298</v>
      </c>
      <c r="AL543" s="1">
        <f t="shared" si="292"/>
        <v>-1.738491662924039</v>
      </c>
      <c r="AM543" s="1">
        <f t="shared" si="293"/>
        <v>-1.1835127083213683</v>
      </c>
      <c r="AN543" s="1">
        <f t="shared" si="297"/>
        <v>10.447863756269749</v>
      </c>
      <c r="AO543" s="1">
        <f t="shared" si="297"/>
        <v>10.447839525735178</v>
      </c>
      <c r="AP543" s="1">
        <f t="shared" si="297"/>
        <v>10.447719462225466</v>
      </c>
      <c r="AQ543" s="1">
        <f t="shared" si="297"/>
        <v>10.447124889726519</v>
      </c>
      <c r="AR543" s="1">
        <f t="shared" si="297"/>
        <v>10.444188960267057</v>
      </c>
      <c r="AS543" s="1">
        <f t="shared" si="297"/>
        <v>10.429891996182572</v>
      </c>
      <c r="AT543" s="1">
        <f t="shared" si="297"/>
        <v>10.364388040379474</v>
      </c>
      <c r="AU543" s="1">
        <f t="shared" si="294"/>
        <v>10.11704926991125</v>
      </c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s="4" customFormat="1" x14ac:dyDescent="0.2">
      <c r="A544" s="17" t="s">
        <v>253</v>
      </c>
      <c r="B544" s="17"/>
      <c r="C544" s="8">
        <v>47849.4</v>
      </c>
      <c r="D544" s="8"/>
      <c r="E544" s="4">
        <f t="shared" si="278"/>
        <v>-2229.9671152820083</v>
      </c>
      <c r="F544" s="4">
        <f t="shared" si="279"/>
        <v>-2230</v>
      </c>
      <c r="G544" s="4">
        <f t="shared" si="272"/>
        <v>9.1051000003062654E-2</v>
      </c>
      <c r="I544" s="4">
        <f t="shared" si="295"/>
        <v>9.1051000003062654E-2</v>
      </c>
      <c r="N544" s="4">
        <f>+G544</f>
        <v>9.1051000003062654E-2</v>
      </c>
      <c r="Q544" s="66">
        <f t="shared" si="280"/>
        <v>32830.9</v>
      </c>
      <c r="S544" s="2">
        <f t="shared" si="296"/>
        <v>0.2</v>
      </c>
      <c r="Z544" s="1">
        <f t="shared" si="281"/>
        <v>-2230</v>
      </c>
      <c r="AA544" s="1">
        <f t="shared" si="282"/>
        <v>5.2713808636576195E-2</v>
      </c>
      <c r="AB544" s="1">
        <f t="shared" si="283"/>
        <v>6.0042359923790568E-2</v>
      </c>
      <c r="AC544" s="1">
        <f t="shared" si="284"/>
        <v>9.1051000003062654E-2</v>
      </c>
      <c r="AD544" s="1">
        <f t="shared" si="285"/>
        <v>3.8337191366486459E-2</v>
      </c>
      <c r="AE544" s="1">
        <f t="shared" si="286"/>
        <v>2.9394804837412077E-4</v>
      </c>
      <c r="AF544" s="1">
        <f t="shared" si="287"/>
        <v>9.1051000003062654E-2</v>
      </c>
      <c r="AG544" s="2"/>
      <c r="AH544" s="1">
        <f t="shared" si="288"/>
        <v>3.1008640079272086E-2</v>
      </c>
      <c r="AI544" s="1">
        <f t="shared" si="289"/>
        <v>1.0611161585689572</v>
      </c>
      <c r="AJ544" s="1">
        <f t="shared" si="290"/>
        <v>0.39320357960644009</v>
      </c>
      <c r="AK544" s="1">
        <f t="shared" si="291"/>
        <v>0.38265394382789852</v>
      </c>
      <c r="AL544" s="1">
        <f t="shared" si="292"/>
        <v>-1.7291751785599567</v>
      </c>
      <c r="AM544" s="1">
        <f t="shared" si="293"/>
        <v>-1.1723908905817142</v>
      </c>
      <c r="AN544" s="1">
        <f t="shared" si="297"/>
        <v>10.455944098550892</v>
      </c>
      <c r="AO544" s="1">
        <f t="shared" si="297"/>
        <v>10.455921419786378</v>
      </c>
      <c r="AP544" s="1">
        <f t="shared" si="297"/>
        <v>10.455807532383565</v>
      </c>
      <c r="AQ544" s="1">
        <f t="shared" si="297"/>
        <v>10.455235943719439</v>
      </c>
      <c r="AR544" s="1">
        <f t="shared" si="297"/>
        <v>10.452375384702759</v>
      </c>
      <c r="AS544" s="1">
        <f t="shared" si="297"/>
        <v>10.438258001448713</v>
      </c>
      <c r="AT544" s="1">
        <f t="shared" si="297"/>
        <v>10.372770248956641</v>
      </c>
      <c r="AU544" s="1">
        <f t="shared" si="294"/>
        <v>10.12350955240673</v>
      </c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s="4" customFormat="1" x14ac:dyDescent="0.2">
      <c r="A545" s="17" t="s">
        <v>207</v>
      </c>
      <c r="B545" s="17"/>
      <c r="C545" s="8">
        <v>47907.538</v>
      </c>
      <c r="D545" s="8"/>
      <c r="E545" s="4">
        <f t="shared" si="278"/>
        <v>-2208.9695234426458</v>
      </c>
      <c r="F545" s="4">
        <f t="shared" si="279"/>
        <v>-2209</v>
      </c>
      <c r="G545" s="4">
        <f t="shared" si="272"/>
        <v>8.4383299996261485E-2</v>
      </c>
      <c r="I545" s="4">
        <f t="shared" si="295"/>
        <v>8.4383299996261485E-2</v>
      </c>
      <c r="Q545" s="66">
        <f t="shared" si="280"/>
        <v>32889.038</v>
      </c>
      <c r="S545" s="2">
        <f t="shared" si="296"/>
        <v>0.2</v>
      </c>
      <c r="Z545" s="1">
        <f t="shared" si="281"/>
        <v>-2209</v>
      </c>
      <c r="AA545" s="1">
        <f t="shared" si="282"/>
        <v>5.1656772971758386E-2</v>
      </c>
      <c r="AB545" s="1">
        <f t="shared" si="283"/>
        <v>5.3983446306855407E-2</v>
      </c>
      <c r="AC545" s="1">
        <f t="shared" si="284"/>
        <v>8.4383299996261485E-2</v>
      </c>
      <c r="AD545" s="1">
        <f t="shared" si="285"/>
        <v>3.2726527024503099E-2</v>
      </c>
      <c r="AE545" s="1">
        <f t="shared" si="286"/>
        <v>2.1420511421710634E-4</v>
      </c>
      <c r="AF545" s="1">
        <f t="shared" si="287"/>
        <v>8.4383299996261485E-2</v>
      </c>
      <c r="AG545" s="2"/>
      <c r="AH545" s="1">
        <f t="shared" si="288"/>
        <v>3.0399853689406075E-2</v>
      </c>
      <c r="AI545" s="1">
        <f t="shared" si="289"/>
        <v>1.0528765894930945</v>
      </c>
      <c r="AJ545" s="1">
        <f t="shared" si="290"/>
        <v>0.37334839369449202</v>
      </c>
      <c r="AK545" s="1">
        <f t="shared" si="291"/>
        <v>0.38387926728184896</v>
      </c>
      <c r="AL545" s="1">
        <f t="shared" si="292"/>
        <v>-1.7076777362196984</v>
      </c>
      <c r="AM545" s="1">
        <f t="shared" si="293"/>
        <v>-1.1471847178185828</v>
      </c>
      <c r="AN545" s="1">
        <f t="shared" si="297"/>
        <v>10.474693325876514</v>
      </c>
      <c r="AO545" s="1">
        <f t="shared" si="297"/>
        <v>10.47467398560892</v>
      </c>
      <c r="AP545" s="1">
        <f t="shared" si="297"/>
        <v>10.474573705521207</v>
      </c>
      <c r="AQ545" s="1">
        <f t="shared" si="297"/>
        <v>10.474054029813418</v>
      </c>
      <c r="AR545" s="1">
        <f t="shared" si="297"/>
        <v>10.471368435386987</v>
      </c>
      <c r="AS545" s="1">
        <f t="shared" si="297"/>
        <v>10.457683526597831</v>
      </c>
      <c r="AT545" s="1">
        <f t="shared" si="297"/>
        <v>10.392288142007407</v>
      </c>
      <c r="AU545" s="1">
        <f t="shared" si="294"/>
        <v>10.138583544896186</v>
      </c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s="4" customFormat="1" x14ac:dyDescent="0.2">
      <c r="A546" s="17" t="s">
        <v>260</v>
      </c>
      <c r="B546" s="17"/>
      <c r="C546" s="8">
        <v>47910.302000000003</v>
      </c>
      <c r="D546" s="8"/>
      <c r="E546" s="4">
        <f t="shared" si="278"/>
        <v>-2207.9712547742351</v>
      </c>
      <c r="F546" s="4">
        <f t="shared" si="279"/>
        <v>-2208</v>
      </c>
      <c r="G546" s="4">
        <f t="shared" si="272"/>
        <v>7.9589600005419925E-2</v>
      </c>
      <c r="I546" s="4">
        <f t="shared" si="295"/>
        <v>7.9589600005419925E-2</v>
      </c>
      <c r="Q546" s="66">
        <f t="shared" si="280"/>
        <v>32891.802000000003</v>
      </c>
      <c r="S546" s="2">
        <f t="shared" si="296"/>
        <v>0.2</v>
      </c>
      <c r="Z546" s="1">
        <f t="shared" si="281"/>
        <v>-2208</v>
      </c>
      <c r="AA546" s="1">
        <f t="shared" si="282"/>
        <v>5.160621872386284E-2</v>
      </c>
      <c r="AB546" s="1">
        <f t="shared" si="283"/>
        <v>4.921888504033764E-2</v>
      </c>
      <c r="AC546" s="1">
        <f t="shared" si="284"/>
        <v>7.9589600005419925E-2</v>
      </c>
      <c r="AD546" s="1">
        <f t="shared" si="285"/>
        <v>2.7983381281557085E-2</v>
      </c>
      <c r="AE546" s="1">
        <f t="shared" si="286"/>
        <v>1.566139255897999E-4</v>
      </c>
      <c r="AF546" s="1">
        <f t="shared" si="287"/>
        <v>7.9589600005419925E-2</v>
      </c>
      <c r="AG546" s="2"/>
      <c r="AH546" s="1">
        <f t="shared" si="288"/>
        <v>3.0370714965082288E-2</v>
      </c>
      <c r="AI546" s="1">
        <f t="shared" si="289"/>
        <v>1.0524867887777443</v>
      </c>
      <c r="AJ546" s="1">
        <f t="shared" si="290"/>
        <v>0.37240626600085697</v>
      </c>
      <c r="AK546" s="1">
        <f t="shared" si="291"/>
        <v>0.38393275787443676</v>
      </c>
      <c r="AL546" s="1">
        <f t="shared" si="292"/>
        <v>-1.7066623817602986</v>
      </c>
      <c r="AM546" s="1">
        <f t="shared" si="293"/>
        <v>-1.1460096049987967</v>
      </c>
      <c r="AN546" s="1">
        <f t="shared" si="297"/>
        <v>10.475582505285619</v>
      </c>
      <c r="AO546" s="1">
        <f t="shared" si="297"/>
        <v>10.475563314408415</v>
      </c>
      <c r="AP546" s="1">
        <f t="shared" si="297"/>
        <v>10.47546365436696</v>
      </c>
      <c r="AQ546" s="1">
        <f t="shared" si="297"/>
        <v>10.474946388943142</v>
      </c>
      <c r="AR546" s="1">
        <f t="shared" si="297"/>
        <v>10.47226908501181</v>
      </c>
      <c r="AS546" s="1">
        <f t="shared" si="297"/>
        <v>10.458605218563138</v>
      </c>
      <c r="AT546" s="1">
        <f t="shared" si="297"/>
        <v>10.393216135521977</v>
      </c>
      <c r="AU546" s="1">
        <f t="shared" si="294"/>
        <v>10.139301354062351</v>
      </c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s="4" customFormat="1" x14ac:dyDescent="0.2">
      <c r="A547" s="17" t="s">
        <v>260</v>
      </c>
      <c r="B547" s="17"/>
      <c r="C547" s="8">
        <v>47910.305</v>
      </c>
      <c r="D547" s="8"/>
      <c r="E547" s="4">
        <f t="shared" si="278"/>
        <v>-2207.9701712698929</v>
      </c>
      <c r="F547" s="4">
        <f t="shared" si="279"/>
        <v>-2208</v>
      </c>
      <c r="G547" s="4">
        <f t="shared" si="272"/>
        <v>8.2589600002393126E-2</v>
      </c>
      <c r="I547" s="4">
        <f t="shared" si="295"/>
        <v>8.2589600002393126E-2</v>
      </c>
      <c r="Q547" s="66">
        <f t="shared" si="280"/>
        <v>32891.805</v>
      </c>
      <c r="S547" s="2">
        <f t="shared" si="296"/>
        <v>0.2</v>
      </c>
      <c r="Z547" s="1">
        <f t="shared" si="281"/>
        <v>-2208</v>
      </c>
      <c r="AA547" s="1">
        <f t="shared" si="282"/>
        <v>5.160621872386284E-2</v>
      </c>
      <c r="AB547" s="1">
        <f t="shared" si="283"/>
        <v>5.2218885037310842E-2</v>
      </c>
      <c r="AC547" s="1">
        <f t="shared" si="284"/>
        <v>8.2589600002393126E-2</v>
      </c>
      <c r="AD547" s="1">
        <f t="shared" si="285"/>
        <v>3.0983381278530286E-2</v>
      </c>
      <c r="AE547" s="1">
        <f t="shared" si="286"/>
        <v>1.9199398309015621E-4</v>
      </c>
      <c r="AF547" s="1">
        <f t="shared" si="287"/>
        <v>8.2589600002393126E-2</v>
      </c>
      <c r="AG547" s="2"/>
      <c r="AH547" s="1">
        <f t="shared" si="288"/>
        <v>3.0370714965082288E-2</v>
      </c>
      <c r="AI547" s="1">
        <f t="shared" si="289"/>
        <v>1.0524867887777443</v>
      </c>
      <c r="AJ547" s="1">
        <f t="shared" si="290"/>
        <v>0.37240626600085697</v>
      </c>
      <c r="AK547" s="1">
        <f t="shared" si="291"/>
        <v>0.38393275787443676</v>
      </c>
      <c r="AL547" s="1">
        <f t="shared" si="292"/>
        <v>-1.7066623817602986</v>
      </c>
      <c r="AM547" s="1">
        <f t="shared" si="293"/>
        <v>-1.1460096049987967</v>
      </c>
      <c r="AN547" s="1">
        <f t="shared" si="297"/>
        <v>10.475582505285619</v>
      </c>
      <c r="AO547" s="1">
        <f t="shared" si="297"/>
        <v>10.475563314408415</v>
      </c>
      <c r="AP547" s="1">
        <f t="shared" si="297"/>
        <v>10.47546365436696</v>
      </c>
      <c r="AQ547" s="1">
        <f t="shared" si="297"/>
        <v>10.474946388943142</v>
      </c>
      <c r="AR547" s="1">
        <f t="shared" si="297"/>
        <v>10.47226908501181</v>
      </c>
      <c r="AS547" s="1">
        <f t="shared" si="297"/>
        <v>10.458605218563138</v>
      </c>
      <c r="AT547" s="1">
        <f t="shared" si="297"/>
        <v>10.393216135521977</v>
      </c>
      <c r="AU547" s="1">
        <f t="shared" si="294"/>
        <v>10.139301354062351</v>
      </c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s="4" customFormat="1" x14ac:dyDescent="0.2">
      <c r="A548" s="17" t="s">
        <v>207</v>
      </c>
      <c r="B548" s="17"/>
      <c r="C548" s="8">
        <v>47918.618000000002</v>
      </c>
      <c r="D548" s="8"/>
      <c r="E548" s="4">
        <f t="shared" si="278"/>
        <v>-2204.9677807342591</v>
      </c>
      <c r="F548" s="4">
        <f t="shared" si="279"/>
        <v>-2205</v>
      </c>
      <c r="G548" s="4">
        <f t="shared" si="272"/>
        <v>8.92085000014049E-2</v>
      </c>
      <c r="I548" s="4">
        <f t="shared" si="295"/>
        <v>8.92085000014049E-2</v>
      </c>
      <c r="Q548" s="66">
        <f t="shared" si="280"/>
        <v>32900.118000000002</v>
      </c>
      <c r="S548" s="2">
        <f t="shared" si="296"/>
        <v>0.2</v>
      </c>
      <c r="Z548" s="1">
        <f t="shared" si="281"/>
        <v>-2205</v>
      </c>
      <c r="AA548" s="1">
        <f t="shared" si="282"/>
        <v>5.1454438583686563E-2</v>
      </c>
      <c r="AB548" s="1">
        <f t="shared" si="283"/>
        <v>5.8925280249418552E-2</v>
      </c>
      <c r="AC548" s="1">
        <f t="shared" si="284"/>
        <v>8.92085000014049E-2</v>
      </c>
      <c r="AD548" s="1">
        <f t="shared" si="285"/>
        <v>3.7754061417718338E-2</v>
      </c>
      <c r="AE548" s="1">
        <f t="shared" si="286"/>
        <v>2.8507383070656972E-4</v>
      </c>
      <c r="AF548" s="1">
        <f t="shared" si="287"/>
        <v>8.92085000014049E-2</v>
      </c>
      <c r="AG548" s="2"/>
      <c r="AH548" s="1">
        <f t="shared" si="288"/>
        <v>3.0283219751986352E-2</v>
      </c>
      <c r="AI548" s="1">
        <f t="shared" si="289"/>
        <v>1.0513187953467271</v>
      </c>
      <c r="AJ548" s="1">
        <f t="shared" si="290"/>
        <v>0.36958177276159143</v>
      </c>
      <c r="AK548" s="1">
        <f t="shared" si="291"/>
        <v>0.38409062317301002</v>
      </c>
      <c r="AL548" s="1">
        <f t="shared" si="292"/>
        <v>-1.7036208271425393</v>
      </c>
      <c r="AM548" s="1">
        <f t="shared" si="293"/>
        <v>-1.1424976510533074</v>
      </c>
      <c r="AN548" s="1">
        <f t="shared" si="297"/>
        <v>10.478248067490757</v>
      </c>
      <c r="AO548" s="1">
        <f t="shared" si="297"/>
        <v>10.478229319680636</v>
      </c>
      <c r="AP548" s="1">
        <f t="shared" si="297"/>
        <v>10.478131504634058</v>
      </c>
      <c r="AQ548" s="1">
        <f t="shared" si="297"/>
        <v>10.477621435634543</v>
      </c>
      <c r="AR548" s="1">
        <f t="shared" si="297"/>
        <v>10.474968976558197</v>
      </c>
      <c r="AS548" s="1">
        <f t="shared" si="297"/>
        <v>10.46136847216304</v>
      </c>
      <c r="AT548" s="1">
        <f t="shared" si="297"/>
        <v>10.395999330655318</v>
      </c>
      <c r="AU548" s="1">
        <f t="shared" si="294"/>
        <v>10.141454781560844</v>
      </c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s="4" customFormat="1" x14ac:dyDescent="0.2">
      <c r="A549" s="17" t="s">
        <v>260</v>
      </c>
      <c r="B549" s="17"/>
      <c r="C549" s="8">
        <v>47946.300999999999</v>
      </c>
      <c r="D549" s="8"/>
      <c r="E549" s="4">
        <f t="shared" si="278"/>
        <v>-2194.9695638212411</v>
      </c>
      <c r="F549" s="4">
        <f t="shared" si="279"/>
        <v>-2195</v>
      </c>
      <c r="G549" s="4">
        <f t="shared" si="272"/>
        <v>8.4271499996248167E-2</v>
      </c>
      <c r="I549" s="4">
        <f t="shared" si="295"/>
        <v>8.4271499996248167E-2</v>
      </c>
      <c r="Q549" s="66">
        <f t="shared" si="280"/>
        <v>32927.800999999999</v>
      </c>
      <c r="S549" s="2">
        <f t="shared" si="296"/>
        <v>0.2</v>
      </c>
      <c r="Z549" s="1">
        <f t="shared" si="281"/>
        <v>-2195</v>
      </c>
      <c r="AA549" s="1">
        <f t="shared" si="282"/>
        <v>5.0947246002112659E-2</v>
      </c>
      <c r="AB549" s="1">
        <f t="shared" si="283"/>
        <v>5.4280774208279745E-2</v>
      </c>
      <c r="AC549" s="1">
        <f t="shared" si="284"/>
        <v>8.4271499996248167E-2</v>
      </c>
      <c r="AD549" s="1">
        <f t="shared" si="285"/>
        <v>3.3324253994135508E-2</v>
      </c>
      <c r="AE549" s="1">
        <f t="shared" si="286"/>
        <v>2.2210118085313129E-4</v>
      </c>
      <c r="AF549" s="1">
        <f t="shared" si="287"/>
        <v>8.4271499996248167E-2</v>
      </c>
      <c r="AG549" s="2"/>
      <c r="AH549" s="1">
        <f t="shared" si="288"/>
        <v>2.9990725787968422E-2</v>
      </c>
      <c r="AI549" s="1">
        <f t="shared" si="289"/>
        <v>1.0474408156374528</v>
      </c>
      <c r="AJ549" s="1">
        <f t="shared" si="290"/>
        <v>0.36018760887408491</v>
      </c>
      <c r="AK549" s="1">
        <f t="shared" si="291"/>
        <v>0.38458886434337075</v>
      </c>
      <c r="AL549" s="1">
        <f t="shared" si="292"/>
        <v>-1.6935309343534517</v>
      </c>
      <c r="AM549" s="1">
        <f t="shared" si="293"/>
        <v>-1.1309340841162807</v>
      </c>
      <c r="AN549" s="1">
        <f t="shared" si="297"/>
        <v>10.487111928804287</v>
      </c>
      <c r="AO549" s="1">
        <f t="shared" si="297"/>
        <v>10.487094603370492</v>
      </c>
      <c r="AP549" s="1">
        <f t="shared" si="297"/>
        <v>10.487002774909568</v>
      </c>
      <c r="AQ549" s="1">
        <f t="shared" si="297"/>
        <v>10.486516316965245</v>
      </c>
      <c r="AR549" s="1">
        <f t="shared" si="297"/>
        <v>10.483946360818495</v>
      </c>
      <c r="AS549" s="1">
        <f t="shared" si="297"/>
        <v>10.470559551390764</v>
      </c>
      <c r="AT549" s="1">
        <f t="shared" si="297"/>
        <v>10.405268106391008</v>
      </c>
      <c r="AU549" s="1">
        <f t="shared" si="294"/>
        <v>10.148632873222489</v>
      </c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s="4" customFormat="1" x14ac:dyDescent="0.2">
      <c r="A550" s="17" t="s">
        <v>260</v>
      </c>
      <c r="B550" s="17"/>
      <c r="C550" s="8">
        <v>47946.303</v>
      </c>
      <c r="D550" s="8"/>
      <c r="E550" s="4">
        <f t="shared" si="278"/>
        <v>-2194.968841485012</v>
      </c>
      <c r="F550" s="4">
        <f t="shared" si="279"/>
        <v>-2195</v>
      </c>
      <c r="G550" s="4">
        <f t="shared" si="272"/>
        <v>8.6271499996655621E-2</v>
      </c>
      <c r="I550" s="4">
        <f t="shared" si="295"/>
        <v>8.6271499996655621E-2</v>
      </c>
      <c r="Q550" s="66">
        <f t="shared" si="280"/>
        <v>32927.803</v>
      </c>
      <c r="S550" s="2">
        <f t="shared" si="296"/>
        <v>0.2</v>
      </c>
      <c r="Z550" s="1">
        <f t="shared" si="281"/>
        <v>-2195</v>
      </c>
      <c r="AA550" s="1">
        <f t="shared" si="282"/>
        <v>5.0947246002112659E-2</v>
      </c>
      <c r="AB550" s="1">
        <f t="shared" si="283"/>
        <v>5.6280774208687198E-2</v>
      </c>
      <c r="AC550" s="1">
        <f t="shared" si="284"/>
        <v>8.6271499996655621E-2</v>
      </c>
      <c r="AD550" s="1">
        <f t="shared" si="285"/>
        <v>3.5324253994542962E-2</v>
      </c>
      <c r="AE550" s="1">
        <f t="shared" si="286"/>
        <v>2.495605840541969E-4</v>
      </c>
      <c r="AF550" s="1">
        <f t="shared" si="287"/>
        <v>8.6271499996655621E-2</v>
      </c>
      <c r="AG550" s="2"/>
      <c r="AH550" s="1">
        <f t="shared" si="288"/>
        <v>2.9990725787968422E-2</v>
      </c>
      <c r="AI550" s="1">
        <f t="shared" si="289"/>
        <v>1.0474408156374528</v>
      </c>
      <c r="AJ550" s="1">
        <f t="shared" si="290"/>
        <v>0.36018760887408491</v>
      </c>
      <c r="AK550" s="1">
        <f t="shared" si="291"/>
        <v>0.38458886434337075</v>
      </c>
      <c r="AL550" s="1">
        <f t="shared" si="292"/>
        <v>-1.6935309343534517</v>
      </c>
      <c r="AM550" s="1">
        <f t="shared" si="293"/>
        <v>-1.1309340841162807</v>
      </c>
      <c r="AN550" s="1">
        <f t="shared" si="297"/>
        <v>10.487111928804287</v>
      </c>
      <c r="AO550" s="1">
        <f t="shared" si="297"/>
        <v>10.487094603370492</v>
      </c>
      <c r="AP550" s="1">
        <f t="shared" si="297"/>
        <v>10.487002774909568</v>
      </c>
      <c r="AQ550" s="1">
        <f t="shared" si="297"/>
        <v>10.486516316965245</v>
      </c>
      <c r="AR550" s="1">
        <f t="shared" si="297"/>
        <v>10.483946360818495</v>
      </c>
      <c r="AS550" s="1">
        <f t="shared" si="297"/>
        <v>10.470559551390764</v>
      </c>
      <c r="AT550" s="1">
        <f t="shared" si="297"/>
        <v>10.405268106391008</v>
      </c>
      <c r="AU550" s="1">
        <f t="shared" si="294"/>
        <v>10.148632873222489</v>
      </c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s="4" customFormat="1" x14ac:dyDescent="0.2">
      <c r="A551" s="17" t="s">
        <v>261</v>
      </c>
      <c r="B551" s="17"/>
      <c r="C551" s="8">
        <v>47946.31</v>
      </c>
      <c r="D551" s="8"/>
      <c r="E551" s="4">
        <f t="shared" si="278"/>
        <v>-2194.9663133082117</v>
      </c>
      <c r="F551" s="4">
        <f t="shared" si="279"/>
        <v>-2195</v>
      </c>
      <c r="G551" s="4">
        <f t="shared" si="272"/>
        <v>9.327149999444373E-2</v>
      </c>
      <c r="I551" s="4">
        <f t="shared" si="295"/>
        <v>9.327149999444373E-2</v>
      </c>
      <c r="N551" s="4">
        <f>+G551</f>
        <v>9.327149999444373E-2</v>
      </c>
      <c r="Q551" s="66">
        <f t="shared" si="280"/>
        <v>32927.81</v>
      </c>
      <c r="S551" s="2">
        <f t="shared" si="296"/>
        <v>0.2</v>
      </c>
      <c r="Z551" s="1">
        <f t="shared" si="281"/>
        <v>-2195</v>
      </c>
      <c r="AA551" s="1">
        <f t="shared" si="282"/>
        <v>5.0947246002112659E-2</v>
      </c>
      <c r="AB551" s="1">
        <f t="shared" si="283"/>
        <v>6.3280774206475307E-2</v>
      </c>
      <c r="AC551" s="1">
        <f t="shared" si="284"/>
        <v>9.327149999444373E-2</v>
      </c>
      <c r="AD551" s="1">
        <f t="shared" si="285"/>
        <v>4.2324253992331071E-2</v>
      </c>
      <c r="AE551" s="1">
        <f t="shared" si="286"/>
        <v>3.5826849520147051E-4</v>
      </c>
      <c r="AF551" s="1">
        <f t="shared" si="287"/>
        <v>9.327149999444373E-2</v>
      </c>
      <c r="AG551" s="2"/>
      <c r="AH551" s="1">
        <f t="shared" si="288"/>
        <v>2.9990725787968422E-2</v>
      </c>
      <c r="AI551" s="1">
        <f t="shared" si="289"/>
        <v>1.0474408156374528</v>
      </c>
      <c r="AJ551" s="1">
        <f t="shared" si="290"/>
        <v>0.36018760887408491</v>
      </c>
      <c r="AK551" s="1">
        <f t="shared" si="291"/>
        <v>0.38458886434337075</v>
      </c>
      <c r="AL551" s="1">
        <f t="shared" si="292"/>
        <v>-1.6935309343534517</v>
      </c>
      <c r="AM551" s="1">
        <f t="shared" si="293"/>
        <v>-1.1309340841162807</v>
      </c>
      <c r="AN551" s="1">
        <f t="shared" ref="AN551:AT560" si="298">$AU551+$AB$7*SIN(AO551)</f>
        <v>10.487111928804287</v>
      </c>
      <c r="AO551" s="1">
        <f t="shared" si="298"/>
        <v>10.487094603370492</v>
      </c>
      <c r="AP551" s="1">
        <f t="shared" si="298"/>
        <v>10.487002774909568</v>
      </c>
      <c r="AQ551" s="1">
        <f t="shared" si="298"/>
        <v>10.486516316965245</v>
      </c>
      <c r="AR551" s="1">
        <f t="shared" si="298"/>
        <v>10.483946360818495</v>
      </c>
      <c r="AS551" s="1">
        <f t="shared" si="298"/>
        <v>10.470559551390764</v>
      </c>
      <c r="AT551" s="1">
        <f t="shared" si="298"/>
        <v>10.405268106391008</v>
      </c>
      <c r="AU551" s="1">
        <f t="shared" si="294"/>
        <v>10.148632873222489</v>
      </c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s="4" customFormat="1" x14ac:dyDescent="0.2">
      <c r="A552" s="17" t="s">
        <v>262</v>
      </c>
      <c r="B552" s="17"/>
      <c r="C552" s="8">
        <v>48234.254999999997</v>
      </c>
      <c r="D552" s="8">
        <v>3.0000000000000001E-3</v>
      </c>
      <c r="E552" s="4">
        <f t="shared" si="278"/>
        <v>-2090.9697605856309</v>
      </c>
      <c r="F552" s="4">
        <f t="shared" si="279"/>
        <v>-2091</v>
      </c>
      <c r="G552" s="4">
        <f t="shared" si="272"/>
        <v>8.3726699995168019E-2</v>
      </c>
      <c r="I552" s="4">
        <f t="shared" si="295"/>
        <v>8.3726699995168019E-2</v>
      </c>
      <c r="Q552" s="66">
        <f t="shared" si="280"/>
        <v>33215.754999999997</v>
      </c>
      <c r="S552" s="2">
        <f t="shared" si="296"/>
        <v>0.2</v>
      </c>
      <c r="Z552" s="1">
        <f t="shared" si="281"/>
        <v>-2091</v>
      </c>
      <c r="AA552" s="1">
        <f t="shared" si="282"/>
        <v>4.5567093791707883E-2</v>
      </c>
      <c r="AB552" s="1">
        <f t="shared" si="283"/>
        <v>5.6845364706336797E-2</v>
      </c>
      <c r="AC552" s="1">
        <f t="shared" si="284"/>
        <v>8.3726699995168019E-2</v>
      </c>
      <c r="AD552" s="1">
        <f t="shared" si="285"/>
        <v>3.8159606203460136E-2</v>
      </c>
      <c r="AE552" s="1">
        <f t="shared" si="286"/>
        <v>2.9123110912063069E-4</v>
      </c>
      <c r="AF552" s="1">
        <f t="shared" si="287"/>
        <v>8.3726699995168019E-2</v>
      </c>
      <c r="AG552" s="2"/>
      <c r="AH552" s="1">
        <f t="shared" si="288"/>
        <v>2.6881335288831222E-2</v>
      </c>
      <c r="AI552" s="1">
        <f t="shared" si="289"/>
        <v>1.0085498350595103</v>
      </c>
      <c r="AJ552" s="1">
        <f t="shared" si="290"/>
        <v>0.26461054294585851</v>
      </c>
      <c r="AK552" s="1">
        <f t="shared" si="291"/>
        <v>0.38740950670540547</v>
      </c>
      <c r="AL552" s="1">
        <f t="shared" si="292"/>
        <v>-1.5928619892190785</v>
      </c>
      <c r="AM552" s="1">
        <f t="shared" si="293"/>
        <v>-1.0223127404581631</v>
      </c>
      <c r="AN552" s="1">
        <f t="shared" si="298"/>
        <v>10.577396800508675</v>
      </c>
      <c r="AO552" s="1">
        <f t="shared" si="298"/>
        <v>10.577389929281546</v>
      </c>
      <c r="AP552" s="1">
        <f t="shared" si="298"/>
        <v>10.577346267455312</v>
      </c>
      <c r="AQ552" s="1">
        <f t="shared" si="298"/>
        <v>10.577068927346609</v>
      </c>
      <c r="AR552" s="1">
        <f t="shared" si="298"/>
        <v>10.575311282980707</v>
      </c>
      <c r="AS552" s="1">
        <f t="shared" si="298"/>
        <v>10.56432884062626</v>
      </c>
      <c r="AT552" s="1">
        <f t="shared" si="298"/>
        <v>10.500859899117158</v>
      </c>
      <c r="AU552" s="1">
        <f t="shared" si="294"/>
        <v>10.2232850265036</v>
      </c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s="4" customFormat="1" x14ac:dyDescent="0.2">
      <c r="A553" s="17" t="s">
        <v>262</v>
      </c>
      <c r="B553" s="17"/>
      <c r="C553" s="8">
        <v>48292.396000000001</v>
      </c>
      <c r="D553" s="8"/>
      <c r="E553" s="4">
        <f t="shared" si="278"/>
        <v>-2069.971085241923</v>
      </c>
      <c r="F553" s="4">
        <f t="shared" si="279"/>
        <v>-2070</v>
      </c>
      <c r="G553" s="4">
        <f t="shared" si="272"/>
        <v>8.0058999999891967E-2</v>
      </c>
      <c r="I553" s="4">
        <f t="shared" si="295"/>
        <v>8.0058999999891967E-2</v>
      </c>
      <c r="Q553" s="66">
        <f t="shared" si="280"/>
        <v>33273.896000000001</v>
      </c>
      <c r="S553" s="2">
        <f t="shared" si="296"/>
        <v>0.2</v>
      </c>
      <c r="Z553" s="1">
        <f t="shared" si="281"/>
        <v>-2070</v>
      </c>
      <c r="AA553" s="1">
        <f t="shared" si="282"/>
        <v>4.4459670656166642E-2</v>
      </c>
      <c r="AB553" s="1">
        <f t="shared" si="283"/>
        <v>5.3818178200045502E-2</v>
      </c>
      <c r="AC553" s="1">
        <f t="shared" si="284"/>
        <v>8.0058999999891967E-2</v>
      </c>
      <c r="AD553" s="1">
        <f t="shared" si="285"/>
        <v>3.5599329343725325E-2</v>
      </c>
      <c r="AE553" s="1">
        <f t="shared" si="286"/>
        <v>2.5346244994460461E-4</v>
      </c>
      <c r="AF553" s="1">
        <f t="shared" si="287"/>
        <v>8.0058999999891967E-2</v>
      </c>
      <c r="AG553" s="2"/>
      <c r="AH553" s="1">
        <f t="shared" si="288"/>
        <v>2.6240821799846468E-2</v>
      </c>
      <c r="AI553" s="1">
        <f t="shared" si="289"/>
        <v>1.0010231010388142</v>
      </c>
      <c r="AJ553" s="1">
        <f t="shared" si="290"/>
        <v>0.24582878512026229</v>
      </c>
      <c r="AK553" s="1">
        <f t="shared" si="291"/>
        <v>0.38750248880431054</v>
      </c>
      <c r="AL553" s="1">
        <f t="shared" si="292"/>
        <v>-1.5734365644477535</v>
      </c>
      <c r="AM553" s="1">
        <f t="shared" si="293"/>
        <v>-1.0026437292253338</v>
      </c>
      <c r="AN553" s="1">
        <f t="shared" si="298"/>
        <v>10.59521925418257</v>
      </c>
      <c r="AO553" s="1">
        <f t="shared" si="298"/>
        <v>10.595213699582269</v>
      </c>
      <c r="AP553" s="1">
        <f t="shared" si="298"/>
        <v>10.595176923003979</v>
      </c>
      <c r="AQ553" s="1">
        <f t="shared" si="298"/>
        <v>10.594933508697064</v>
      </c>
      <c r="AR553" s="1">
        <f t="shared" si="298"/>
        <v>10.593325927754183</v>
      </c>
      <c r="AS553" s="1">
        <f t="shared" si="298"/>
        <v>10.582857641100805</v>
      </c>
      <c r="AT553" s="1">
        <f t="shared" si="298"/>
        <v>10.519978077164271</v>
      </c>
      <c r="AU553" s="1">
        <f t="shared" si="294"/>
        <v>10.238359018993055</v>
      </c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s="4" customFormat="1" x14ac:dyDescent="0.2">
      <c r="A554" s="17" t="s">
        <v>263</v>
      </c>
      <c r="B554" s="17"/>
      <c r="C554" s="8">
        <v>48519.434999999998</v>
      </c>
      <c r="D554" s="8">
        <v>3.0000000000000001E-3</v>
      </c>
      <c r="E554" s="4">
        <f t="shared" si="278"/>
        <v>-1987.9718376995738</v>
      </c>
      <c r="F554" s="4">
        <f t="shared" si="279"/>
        <v>-1988</v>
      </c>
      <c r="G554" s="4">
        <f t="shared" si="272"/>
        <v>7.7975599997444078E-2</v>
      </c>
      <c r="I554" s="4">
        <f t="shared" si="295"/>
        <v>7.7975599997444078E-2</v>
      </c>
      <c r="Q554" s="66">
        <f t="shared" si="280"/>
        <v>33500.934999999998</v>
      </c>
      <c r="S554" s="2">
        <f t="shared" si="296"/>
        <v>0.2</v>
      </c>
      <c r="Z554" s="1">
        <f t="shared" si="281"/>
        <v>-1988</v>
      </c>
      <c r="AA554" s="1">
        <f t="shared" si="282"/>
        <v>4.0077972838568746E-2</v>
      </c>
      <c r="AB554" s="1">
        <f t="shared" si="283"/>
        <v>5.426630852607689E-2</v>
      </c>
      <c r="AC554" s="1">
        <f t="shared" si="284"/>
        <v>7.7975599997444078E-2</v>
      </c>
      <c r="AD554" s="1">
        <f t="shared" si="285"/>
        <v>3.7897627158875333E-2</v>
      </c>
      <c r="AE554" s="1">
        <f t="shared" si="286"/>
        <v>2.8724602885462508E-4</v>
      </c>
      <c r="AF554" s="1">
        <f t="shared" si="287"/>
        <v>7.7975599997444078E-2</v>
      </c>
      <c r="AG554" s="2"/>
      <c r="AH554" s="1">
        <f t="shared" si="288"/>
        <v>2.3709291471367185E-2</v>
      </c>
      <c r="AI554" s="1">
        <f t="shared" si="289"/>
        <v>0.97269830611117813</v>
      </c>
      <c r="AJ554" s="1">
        <f t="shared" si="290"/>
        <v>0.17432544197723823</v>
      </c>
      <c r="AK554" s="1">
        <f t="shared" si="291"/>
        <v>0.38654086857158004</v>
      </c>
      <c r="AL554" s="1">
        <f t="shared" si="292"/>
        <v>-1.5002826206694633</v>
      </c>
      <c r="AM554" s="1">
        <f t="shared" si="293"/>
        <v>-0.93186044431033643</v>
      </c>
      <c r="AN554" s="1">
        <f t="shared" si="298"/>
        <v>10.663560528559969</v>
      </c>
      <c r="AO554" s="1">
        <f t="shared" si="298"/>
        <v>10.663558345269257</v>
      </c>
      <c r="AP554" s="1">
        <f t="shared" si="298"/>
        <v>10.663541060073399</v>
      </c>
      <c r="AQ554" s="1">
        <f t="shared" si="298"/>
        <v>10.663404243092904</v>
      </c>
      <c r="AR554" s="1">
        <f t="shared" si="298"/>
        <v>10.662323208314033</v>
      </c>
      <c r="AS554" s="1">
        <f t="shared" si="298"/>
        <v>10.653897390285811</v>
      </c>
      <c r="AT554" s="1">
        <f t="shared" si="298"/>
        <v>10.594008926825383</v>
      </c>
      <c r="AU554" s="1">
        <f t="shared" si="294"/>
        <v>10.297219370618546</v>
      </c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s="4" customFormat="1" x14ac:dyDescent="0.2">
      <c r="A555" s="17" t="s">
        <v>264</v>
      </c>
      <c r="B555" s="17"/>
      <c r="C555" s="8">
        <v>48552.661</v>
      </c>
      <c r="D555" s="8"/>
      <c r="E555" s="4">
        <f t="shared" si="278"/>
        <v>-1975.9716659280177</v>
      </c>
      <c r="F555" s="4">
        <f t="shared" si="279"/>
        <v>-1976</v>
      </c>
      <c r="G555" s="4">
        <f t="shared" si="272"/>
        <v>7.8451200002746191E-2</v>
      </c>
      <c r="J555" s="4">
        <f>G555</f>
        <v>7.8451200002746191E-2</v>
      </c>
      <c r="Q555" s="66">
        <f t="shared" si="280"/>
        <v>33534.161</v>
      </c>
      <c r="S555" s="2">
        <f>S$17</f>
        <v>1</v>
      </c>
      <c r="Z555" s="1">
        <f t="shared" si="281"/>
        <v>-1976</v>
      </c>
      <c r="AA555" s="1">
        <f t="shared" si="282"/>
        <v>3.9429762272055149E-2</v>
      </c>
      <c r="AB555" s="1">
        <f t="shared" si="283"/>
        <v>5.5115757381656597E-2</v>
      </c>
      <c r="AC555" s="1">
        <f t="shared" si="284"/>
        <v>7.8451200002746191E-2</v>
      </c>
      <c r="AD555" s="1">
        <f t="shared" si="285"/>
        <v>3.9021437730691041E-2</v>
      </c>
      <c r="AE555" s="1">
        <f t="shared" si="286"/>
        <v>1.5226726025701985E-3</v>
      </c>
      <c r="AF555" s="1">
        <f t="shared" si="287"/>
        <v>7.8451200002746191E-2</v>
      </c>
      <c r="AG555" s="2"/>
      <c r="AH555" s="1">
        <f t="shared" si="288"/>
        <v>2.3335442621089598E-2</v>
      </c>
      <c r="AI555" s="1">
        <f t="shared" si="289"/>
        <v>0.96869535691822084</v>
      </c>
      <c r="AJ555" s="1">
        <f t="shared" si="290"/>
        <v>0.16411509855337089</v>
      </c>
      <c r="AK555" s="1">
        <f t="shared" si="291"/>
        <v>0.38623729090650072</v>
      </c>
      <c r="AL555" s="1">
        <f t="shared" si="292"/>
        <v>-1.489922821179086</v>
      </c>
      <c r="AM555" s="1">
        <f t="shared" si="293"/>
        <v>-0.92222891140898755</v>
      </c>
      <c r="AN555" s="1">
        <f t="shared" si="298"/>
        <v>10.673399218011237</v>
      </c>
      <c r="AO555" s="1">
        <f t="shared" si="298"/>
        <v>10.673397343436994</v>
      </c>
      <c r="AP555" s="1">
        <f t="shared" si="298"/>
        <v>10.673382065611126</v>
      </c>
      <c r="AQ555" s="1">
        <f t="shared" si="298"/>
        <v>10.67325757701809</v>
      </c>
      <c r="AR555" s="1">
        <f t="shared" si="298"/>
        <v>10.67224492847415</v>
      </c>
      <c r="AS555" s="1">
        <f t="shared" si="298"/>
        <v>10.664118469107537</v>
      </c>
      <c r="AT555" s="1">
        <f t="shared" si="298"/>
        <v>10.604757696601748</v>
      </c>
      <c r="AU555" s="1">
        <f t="shared" si="294"/>
        <v>10.305833080612521</v>
      </c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s="4" customFormat="1" x14ac:dyDescent="0.2">
      <c r="A556" s="17" t="s">
        <v>265</v>
      </c>
      <c r="B556" s="17"/>
      <c r="C556" s="8">
        <v>48635.724000000002</v>
      </c>
      <c r="D556" s="8"/>
      <c r="E556" s="4">
        <f t="shared" si="278"/>
        <v>-1945.9719588353578</v>
      </c>
      <c r="F556" s="4">
        <f t="shared" si="279"/>
        <v>-1946</v>
      </c>
      <c r="G556" s="4">
        <f t="shared" si="272"/>
        <v>7.7640200004680082E-2</v>
      </c>
      <c r="I556" s="4">
        <f t="shared" ref="I556:I561" si="299">G556</f>
        <v>7.7640200004680082E-2</v>
      </c>
      <c r="Q556" s="66">
        <f t="shared" si="280"/>
        <v>33617.224000000002</v>
      </c>
      <c r="S556" s="2">
        <f t="shared" ref="S556:S561" si="300">S$16</f>
        <v>0.2</v>
      </c>
      <c r="Z556" s="1">
        <f t="shared" si="281"/>
        <v>-1946</v>
      </c>
      <c r="AA556" s="1">
        <f t="shared" si="282"/>
        <v>3.7802209763267099E-2</v>
      </c>
      <c r="AB556" s="1">
        <f t="shared" si="283"/>
        <v>5.5242378183456557E-2</v>
      </c>
      <c r="AC556" s="1">
        <f t="shared" si="284"/>
        <v>7.7640200004680082E-2</v>
      </c>
      <c r="AD556" s="1">
        <f t="shared" si="285"/>
        <v>3.9837990241412984E-2</v>
      </c>
      <c r="AE556" s="1">
        <f t="shared" si="286"/>
        <v>3.1741309329498323E-4</v>
      </c>
      <c r="AF556" s="1">
        <f t="shared" si="287"/>
        <v>7.7640200004680082E-2</v>
      </c>
      <c r="AG556" s="2"/>
      <c r="AH556" s="1">
        <f t="shared" si="288"/>
        <v>2.2397821821223525E-2</v>
      </c>
      <c r="AI556" s="1">
        <f t="shared" si="289"/>
        <v>0.95884578602035941</v>
      </c>
      <c r="AJ556" s="1">
        <f t="shared" si="290"/>
        <v>0.13887998210081426</v>
      </c>
      <c r="AK556" s="1">
        <f t="shared" si="291"/>
        <v>0.38531228404631535</v>
      </c>
      <c r="AL556" s="1">
        <f t="shared" si="292"/>
        <v>-1.4643922883156932</v>
      </c>
      <c r="AM556" s="1">
        <f t="shared" si="293"/>
        <v>-0.89888031028557924</v>
      </c>
      <c r="AN556" s="1">
        <f t="shared" si="298"/>
        <v>10.697820005664724</v>
      </c>
      <c r="AO556" s="1">
        <f t="shared" si="298"/>
        <v>10.697818751442188</v>
      </c>
      <c r="AP556" s="1">
        <f t="shared" si="298"/>
        <v>10.697807719110338</v>
      </c>
      <c r="AQ556" s="1">
        <f t="shared" si="298"/>
        <v>10.697710694125909</v>
      </c>
      <c r="AR556" s="1">
        <f t="shared" si="298"/>
        <v>10.696858714803927</v>
      </c>
      <c r="AS556" s="1">
        <f t="shared" si="298"/>
        <v>10.689476237497095</v>
      </c>
      <c r="AT556" s="1">
        <f t="shared" si="298"/>
        <v>10.631532245996961</v>
      </c>
      <c r="AU556" s="1">
        <f t="shared" si="294"/>
        <v>10.327367355597456</v>
      </c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s="4" customFormat="1" x14ac:dyDescent="0.2">
      <c r="A557" s="17" t="s">
        <v>266</v>
      </c>
      <c r="B557" s="17"/>
      <c r="C557" s="8">
        <v>48652.334000000003</v>
      </c>
      <c r="D557" s="8">
        <v>4.0000000000000001E-3</v>
      </c>
      <c r="E557" s="4">
        <f t="shared" si="278"/>
        <v>-1939.9729564539234</v>
      </c>
      <c r="F557" s="4">
        <f t="shared" si="279"/>
        <v>-1940</v>
      </c>
      <c r="G557" s="4">
        <f t="shared" si="272"/>
        <v>7.4877999999444E-2</v>
      </c>
      <c r="I557" s="4">
        <f t="shared" si="299"/>
        <v>7.4877999999444E-2</v>
      </c>
      <c r="Q557" s="66">
        <f t="shared" si="280"/>
        <v>33633.834000000003</v>
      </c>
      <c r="S557" s="2">
        <f t="shared" si="300"/>
        <v>0.2</v>
      </c>
      <c r="Z557" s="1">
        <f t="shared" si="281"/>
        <v>-1940</v>
      </c>
      <c r="AA557" s="1">
        <f t="shared" si="282"/>
        <v>3.7475543436396724E-2</v>
      </c>
      <c r="AB557" s="1">
        <f t="shared" si="283"/>
        <v>5.2668167748735256E-2</v>
      </c>
      <c r="AC557" s="1">
        <f t="shared" si="284"/>
        <v>7.4877999999444E-2</v>
      </c>
      <c r="AD557" s="1">
        <f t="shared" si="285"/>
        <v>3.7402456563047276E-2</v>
      </c>
      <c r="AE557" s="1">
        <f t="shared" si="286"/>
        <v>2.7978875139012763E-4</v>
      </c>
      <c r="AF557" s="1">
        <f t="shared" si="287"/>
        <v>7.4877999999444E-2</v>
      </c>
      <c r="AG557" s="2"/>
      <c r="AH557" s="1">
        <f t="shared" si="288"/>
        <v>2.2209832250708741E-2</v>
      </c>
      <c r="AI557" s="1">
        <f t="shared" si="289"/>
        <v>0.95690281732612381</v>
      </c>
      <c r="AJ557" s="1">
        <f t="shared" si="290"/>
        <v>0.13388315473485338</v>
      </c>
      <c r="AK557" s="1">
        <f t="shared" si="291"/>
        <v>0.38509980318203874</v>
      </c>
      <c r="AL557" s="1">
        <f t="shared" si="292"/>
        <v>-1.4593483265007141</v>
      </c>
      <c r="AM557" s="1">
        <f t="shared" si="293"/>
        <v>-0.8943309082486306</v>
      </c>
      <c r="AN557" s="1">
        <f t="shared" si="298"/>
        <v>10.702674368561425</v>
      </c>
      <c r="AO557" s="1">
        <f t="shared" si="298"/>
        <v>10.70267321560179</v>
      </c>
      <c r="AP557" s="1">
        <f t="shared" si="298"/>
        <v>10.702662910854878</v>
      </c>
      <c r="AQ557" s="1">
        <f t="shared" si="298"/>
        <v>10.70257082628998</v>
      </c>
      <c r="AR557" s="1">
        <f t="shared" si="298"/>
        <v>10.701749190929851</v>
      </c>
      <c r="AS557" s="1">
        <f t="shared" si="298"/>
        <v>10.694514435008402</v>
      </c>
      <c r="AT557" s="1">
        <f t="shared" si="298"/>
        <v>10.636870307280875</v>
      </c>
      <c r="AU557" s="1">
        <f t="shared" si="294"/>
        <v>10.331674210594445</v>
      </c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s="4" customFormat="1" x14ac:dyDescent="0.2">
      <c r="A558" s="17" t="s">
        <v>266</v>
      </c>
      <c r="B558" s="17"/>
      <c r="C558" s="8">
        <v>48652.338000000003</v>
      </c>
      <c r="D558" s="8">
        <v>2E-3</v>
      </c>
      <c r="E558" s="4">
        <f t="shared" si="278"/>
        <v>-1939.9715117814653</v>
      </c>
      <c r="F558" s="4">
        <f t="shared" si="279"/>
        <v>-1940</v>
      </c>
      <c r="G558" s="4">
        <f t="shared" si="272"/>
        <v>7.8878000000258908E-2</v>
      </c>
      <c r="I558" s="4">
        <f t="shared" si="299"/>
        <v>7.8878000000258908E-2</v>
      </c>
      <c r="Q558" s="66">
        <f t="shared" si="280"/>
        <v>33633.838000000003</v>
      </c>
      <c r="S558" s="2">
        <f t="shared" si="300"/>
        <v>0.2</v>
      </c>
      <c r="Z558" s="1">
        <f t="shared" si="281"/>
        <v>-1940</v>
      </c>
      <c r="AA558" s="1">
        <f t="shared" si="282"/>
        <v>3.7475543436396724E-2</v>
      </c>
      <c r="AB558" s="1">
        <f t="shared" si="283"/>
        <v>5.6668167749550163E-2</v>
      </c>
      <c r="AC558" s="1">
        <f t="shared" si="284"/>
        <v>7.8878000000258908E-2</v>
      </c>
      <c r="AD558" s="1">
        <f t="shared" si="285"/>
        <v>4.1402456563862183E-2</v>
      </c>
      <c r="AE558" s="1">
        <f t="shared" si="286"/>
        <v>3.4283268190449896E-4</v>
      </c>
      <c r="AF558" s="1">
        <f t="shared" si="287"/>
        <v>7.8878000000258908E-2</v>
      </c>
      <c r="AG558" s="2"/>
      <c r="AH558" s="1">
        <f t="shared" si="288"/>
        <v>2.2209832250708741E-2</v>
      </c>
      <c r="AI558" s="1">
        <f t="shared" si="289"/>
        <v>0.95690281732612381</v>
      </c>
      <c r="AJ558" s="1">
        <f t="shared" si="290"/>
        <v>0.13388315473485338</v>
      </c>
      <c r="AK558" s="1">
        <f t="shared" si="291"/>
        <v>0.38509980318203874</v>
      </c>
      <c r="AL558" s="1">
        <f t="shared" si="292"/>
        <v>-1.4593483265007141</v>
      </c>
      <c r="AM558" s="1">
        <f t="shared" si="293"/>
        <v>-0.8943309082486306</v>
      </c>
      <c r="AN558" s="1">
        <f t="shared" si="298"/>
        <v>10.702674368561425</v>
      </c>
      <c r="AO558" s="1">
        <f t="shared" si="298"/>
        <v>10.70267321560179</v>
      </c>
      <c r="AP558" s="1">
        <f t="shared" si="298"/>
        <v>10.702662910854878</v>
      </c>
      <c r="AQ558" s="1">
        <f t="shared" si="298"/>
        <v>10.70257082628998</v>
      </c>
      <c r="AR558" s="1">
        <f t="shared" si="298"/>
        <v>10.701749190929851</v>
      </c>
      <c r="AS558" s="1">
        <f t="shared" si="298"/>
        <v>10.694514435008402</v>
      </c>
      <c r="AT558" s="1">
        <f t="shared" si="298"/>
        <v>10.636870307280875</v>
      </c>
      <c r="AU558" s="1">
        <f t="shared" si="294"/>
        <v>10.331674210594445</v>
      </c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s="4" customFormat="1" x14ac:dyDescent="0.2">
      <c r="A559" s="17" t="s">
        <v>266</v>
      </c>
      <c r="B559" s="17"/>
      <c r="C559" s="8">
        <v>48677.269</v>
      </c>
      <c r="D559" s="8">
        <v>6.0000000000000001E-3</v>
      </c>
      <c r="E559" s="4">
        <f t="shared" si="278"/>
        <v>-1930.9672295194835</v>
      </c>
      <c r="F559" s="4">
        <f t="shared" si="279"/>
        <v>-1931</v>
      </c>
      <c r="G559" s="4">
        <f t="shared" si="272"/>
        <v>9.0734700002940372E-2</v>
      </c>
      <c r="I559" s="4">
        <f t="shared" si="299"/>
        <v>9.0734700002940372E-2</v>
      </c>
      <c r="Q559" s="66">
        <f t="shared" si="280"/>
        <v>33658.769</v>
      </c>
      <c r="S559" s="2">
        <f t="shared" si="300"/>
        <v>0.2</v>
      </c>
      <c r="Z559" s="1">
        <f t="shared" si="281"/>
        <v>-1931</v>
      </c>
      <c r="AA559" s="1">
        <f t="shared" si="282"/>
        <v>3.6984849327738864E-2</v>
      </c>
      <c r="AB559" s="1">
        <f t="shared" si="283"/>
        <v>6.8807115217249137E-2</v>
      </c>
      <c r="AC559" s="1">
        <f t="shared" si="284"/>
        <v>9.0734700002940372E-2</v>
      </c>
      <c r="AD559" s="1">
        <f t="shared" si="285"/>
        <v>5.3749850675201508E-2</v>
      </c>
      <c r="AE559" s="1">
        <f t="shared" si="286"/>
        <v>5.7780928952129201E-4</v>
      </c>
      <c r="AF559" s="1">
        <f t="shared" si="287"/>
        <v>9.0734700002940372E-2</v>
      </c>
      <c r="AG559" s="2"/>
      <c r="AH559" s="1">
        <f t="shared" si="288"/>
        <v>2.1927584785691241E-2</v>
      </c>
      <c r="AI559" s="1">
        <f t="shared" si="289"/>
        <v>0.95400513367748085</v>
      </c>
      <c r="AJ559" s="1">
        <f t="shared" si="290"/>
        <v>0.12641946077086766</v>
      </c>
      <c r="AK559" s="1">
        <f t="shared" si="291"/>
        <v>0.38476447060148894</v>
      </c>
      <c r="AL559" s="1">
        <f t="shared" si="292"/>
        <v>-1.4518205841083427</v>
      </c>
      <c r="AM559" s="1">
        <f t="shared" si="293"/>
        <v>-0.88757928340849557</v>
      </c>
      <c r="AN559" s="1">
        <f t="shared" si="298"/>
        <v>10.709937504748368</v>
      </c>
      <c r="AO559" s="1">
        <f t="shared" si="298"/>
        <v>10.709936491148067</v>
      </c>
      <c r="AP559" s="1">
        <f t="shared" si="298"/>
        <v>10.709927208114234</v>
      </c>
      <c r="AQ559" s="1">
        <f t="shared" si="298"/>
        <v>10.709842203319418</v>
      </c>
      <c r="AR559" s="1">
        <f t="shared" si="298"/>
        <v>10.70906495466707</v>
      </c>
      <c r="AS559" s="1">
        <f t="shared" si="298"/>
        <v>10.70205092518607</v>
      </c>
      <c r="AT559" s="1">
        <f t="shared" si="298"/>
        <v>10.644866778744932</v>
      </c>
      <c r="AU559" s="1">
        <f t="shared" si="294"/>
        <v>10.338134493089925</v>
      </c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s="4" customFormat="1" x14ac:dyDescent="0.2">
      <c r="A560" s="17" t="s">
        <v>267</v>
      </c>
      <c r="B560" s="17"/>
      <c r="C560" s="8">
        <v>48688.326999999997</v>
      </c>
      <c r="D560" s="8">
        <v>4.0000000000000001E-3</v>
      </c>
      <c r="E560" s="4">
        <f t="shared" si="278"/>
        <v>-1926.9734325096169</v>
      </c>
      <c r="F560" s="4">
        <f t="shared" si="279"/>
        <v>-1927</v>
      </c>
      <c r="G560" s="4">
        <f t="shared" si="272"/>
        <v>7.3559899996325839E-2</v>
      </c>
      <c r="I560" s="4">
        <f t="shared" si="299"/>
        <v>7.3559899996325839E-2</v>
      </c>
      <c r="Q560" s="66">
        <f t="shared" si="280"/>
        <v>33669.826999999997</v>
      </c>
      <c r="S560" s="2">
        <f t="shared" si="300"/>
        <v>0.2</v>
      </c>
      <c r="Z560" s="1">
        <f t="shared" si="281"/>
        <v>-1927</v>
      </c>
      <c r="AA560" s="1">
        <f t="shared" si="282"/>
        <v>3.676649991685467E-2</v>
      </c>
      <c r="AB560" s="1">
        <f t="shared" si="283"/>
        <v>5.1757855457874445E-2</v>
      </c>
      <c r="AC560" s="1">
        <f t="shared" si="284"/>
        <v>7.3559899996325839E-2</v>
      </c>
      <c r="AD560" s="1">
        <f t="shared" si="285"/>
        <v>3.679340007947117E-2</v>
      </c>
      <c r="AE560" s="1">
        <f t="shared" si="286"/>
        <v>2.7075085788160581E-4</v>
      </c>
      <c r="AF560" s="1">
        <f t="shared" si="287"/>
        <v>7.3559899996325839E-2</v>
      </c>
      <c r="AG560" s="2"/>
      <c r="AH560" s="1">
        <f t="shared" si="288"/>
        <v>2.1802044538451394E-2</v>
      </c>
      <c r="AI560" s="1">
        <f t="shared" si="289"/>
        <v>0.95272372075373557</v>
      </c>
      <c r="AJ560" s="1">
        <f t="shared" si="290"/>
        <v>0.12311443893011019</v>
      </c>
      <c r="AK560" s="1">
        <f t="shared" si="291"/>
        <v>0.38460912493842325</v>
      </c>
      <c r="AL560" s="1">
        <f t="shared" si="292"/>
        <v>-1.4484895320776947</v>
      </c>
      <c r="AM560" s="1">
        <f t="shared" si="293"/>
        <v>-0.88460605355695754</v>
      </c>
      <c r="AN560" s="1">
        <f t="shared" si="298"/>
        <v>10.713158509313939</v>
      </c>
      <c r="AO560" s="1">
        <f t="shared" si="298"/>
        <v>10.713157553084582</v>
      </c>
      <c r="AP560" s="1">
        <f t="shared" si="298"/>
        <v>10.713148698308153</v>
      </c>
      <c r="AQ560" s="1">
        <f t="shared" si="298"/>
        <v>10.713066715053056</v>
      </c>
      <c r="AR560" s="1">
        <f t="shared" si="298"/>
        <v>10.712308757691023</v>
      </c>
      <c r="AS560" s="1">
        <f t="shared" si="298"/>
        <v>10.705392469794216</v>
      </c>
      <c r="AT560" s="1">
        <f t="shared" si="298"/>
        <v>10.648416660729163</v>
      </c>
      <c r="AU560" s="1">
        <f t="shared" si="294"/>
        <v>10.341005729754583</v>
      </c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s="4" customFormat="1" x14ac:dyDescent="0.2">
      <c r="A561" s="17" t="s">
        <v>265</v>
      </c>
      <c r="B561" s="17"/>
      <c r="C561" s="8">
        <v>48898.754999999997</v>
      </c>
      <c r="D561" s="8"/>
      <c r="E561" s="4">
        <f t="shared" si="278"/>
        <v>-1850.9735485168153</v>
      </c>
      <c r="F561" s="4">
        <f t="shared" si="279"/>
        <v>-1851</v>
      </c>
      <c r="G561" s="4">
        <f t="shared" si="272"/>
        <v>7.3238699995272327E-2</v>
      </c>
      <c r="I561" s="4">
        <f t="shared" si="299"/>
        <v>7.3238699995272327E-2</v>
      </c>
      <c r="Q561" s="66">
        <f t="shared" si="280"/>
        <v>33880.254999999997</v>
      </c>
      <c r="S561" s="2">
        <f t="shared" si="300"/>
        <v>0.2</v>
      </c>
      <c r="Z561" s="1">
        <f t="shared" si="281"/>
        <v>-1851</v>
      </c>
      <c r="AA561" s="1">
        <f t="shared" si="282"/>
        <v>3.2589410374269628E-2</v>
      </c>
      <c r="AB561" s="1">
        <f t="shared" si="283"/>
        <v>5.3830936998530005E-2</v>
      </c>
      <c r="AC561" s="1">
        <f t="shared" si="284"/>
        <v>7.3238699995272327E-2</v>
      </c>
      <c r="AD561" s="1">
        <f t="shared" si="285"/>
        <v>4.0649289621002699E-2</v>
      </c>
      <c r="AE561" s="1">
        <f t="shared" si="286"/>
        <v>3.3047294933843155E-4</v>
      </c>
      <c r="AF561" s="1">
        <f t="shared" si="287"/>
        <v>7.3238699995272327E-2</v>
      </c>
      <c r="AG561" s="2"/>
      <c r="AH561" s="1">
        <f t="shared" si="288"/>
        <v>1.9407762996742323E-2</v>
      </c>
      <c r="AI561" s="1">
        <f t="shared" si="289"/>
        <v>0.92912245722420894</v>
      </c>
      <c r="AJ561" s="1">
        <f t="shared" si="290"/>
        <v>6.1751555158422913E-2</v>
      </c>
      <c r="AK561" s="1">
        <f t="shared" si="291"/>
        <v>0.38096666454604178</v>
      </c>
      <c r="AL561" s="1">
        <f t="shared" si="292"/>
        <v>-1.386852809899257</v>
      </c>
      <c r="AM561" s="1">
        <f t="shared" si="293"/>
        <v>-0.83111286658515704</v>
      </c>
      <c r="AN561" s="1">
        <f t="shared" ref="AN561:AT570" si="301">$AU561+$AB$7*SIN(AO561)</f>
        <v>10.773551370101767</v>
      </c>
      <c r="AO561" s="1">
        <f t="shared" si="301"/>
        <v>10.773551094828413</v>
      </c>
      <c r="AP561" s="1">
        <f t="shared" si="301"/>
        <v>10.773547868856067</v>
      </c>
      <c r="AQ561" s="1">
        <f t="shared" si="301"/>
        <v>10.7735100666068</v>
      </c>
      <c r="AR561" s="1">
        <f t="shared" si="301"/>
        <v>10.773067566945587</v>
      </c>
      <c r="AS561" s="1">
        <f t="shared" si="301"/>
        <v>10.76795072662334</v>
      </c>
      <c r="AT561" s="1">
        <f t="shared" si="301"/>
        <v>10.715376650531006</v>
      </c>
      <c r="AU561" s="1">
        <f t="shared" si="294"/>
        <v>10.395559226383089</v>
      </c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s="4" customFormat="1" x14ac:dyDescent="0.2">
      <c r="A562" s="17" t="s">
        <v>264</v>
      </c>
      <c r="B562" s="17"/>
      <c r="C562" s="8">
        <v>48909.83</v>
      </c>
      <c r="D562" s="8"/>
      <c r="E562" s="4">
        <f t="shared" si="278"/>
        <v>-1846.9736116490003</v>
      </c>
      <c r="F562" s="4">
        <f t="shared" si="279"/>
        <v>-1847</v>
      </c>
      <c r="G562" s="4">
        <f t="shared" si="272"/>
        <v>7.3063900003035087E-2</v>
      </c>
      <c r="J562" s="4">
        <f>G562</f>
        <v>7.3063900003035087E-2</v>
      </c>
      <c r="Q562" s="66">
        <f t="shared" si="280"/>
        <v>33891.33</v>
      </c>
      <c r="S562" s="2">
        <f>S$17</f>
        <v>1</v>
      </c>
      <c r="Z562" s="1">
        <f t="shared" si="281"/>
        <v>-1847</v>
      </c>
      <c r="AA562" s="1">
        <f t="shared" si="282"/>
        <v>3.2368176402205788E-2</v>
      </c>
      <c r="AB562" s="1">
        <f t="shared" si="283"/>
        <v>5.3782516141908737E-2</v>
      </c>
      <c r="AC562" s="1">
        <f t="shared" si="284"/>
        <v>7.3063900003035087E-2</v>
      </c>
      <c r="AD562" s="1">
        <f t="shared" si="285"/>
        <v>4.0695723600829299E-2</v>
      </c>
      <c r="AE562" s="1">
        <f t="shared" si="286"/>
        <v>1.6561419193950949E-3</v>
      </c>
      <c r="AF562" s="1">
        <f t="shared" si="287"/>
        <v>7.3063900003035087E-2</v>
      </c>
      <c r="AG562" s="2"/>
      <c r="AH562" s="1">
        <f t="shared" si="288"/>
        <v>1.9281383861126346E-2</v>
      </c>
      <c r="AI562" s="1">
        <f t="shared" si="289"/>
        <v>0.92791907239868421</v>
      </c>
      <c r="AJ562" s="1">
        <f t="shared" si="290"/>
        <v>5.8597581572093826E-2</v>
      </c>
      <c r="AK562" s="1">
        <f t="shared" si="291"/>
        <v>0.38074081136831694</v>
      </c>
      <c r="AL562" s="1">
        <f t="shared" si="292"/>
        <v>-1.3836931091942244</v>
      </c>
      <c r="AM562" s="1">
        <f t="shared" si="293"/>
        <v>-0.82844523728661068</v>
      </c>
      <c r="AN562" s="1">
        <f t="shared" si="301"/>
        <v>10.776688432790076</v>
      </c>
      <c r="AO562" s="1">
        <f t="shared" si="301"/>
        <v>10.776688177158077</v>
      </c>
      <c r="AP562" s="1">
        <f t="shared" si="301"/>
        <v>10.77668513913186</v>
      </c>
      <c r="AQ562" s="1">
        <f t="shared" si="301"/>
        <v>10.776649037269046</v>
      </c>
      <c r="AR562" s="1">
        <f t="shared" si="301"/>
        <v>10.776220474524168</v>
      </c>
      <c r="AS562" s="1">
        <f t="shared" si="301"/>
        <v>10.77119455563297</v>
      </c>
      <c r="AT562" s="1">
        <f t="shared" si="301"/>
        <v>10.718874811692482</v>
      </c>
      <c r="AU562" s="1">
        <f t="shared" si="294"/>
        <v>10.398430463047745</v>
      </c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s="4" customFormat="1" x14ac:dyDescent="0.2">
      <c r="A563" s="17" t="s">
        <v>264</v>
      </c>
      <c r="B563" s="17"/>
      <c r="C563" s="8">
        <v>48920.904000000002</v>
      </c>
      <c r="D563" s="8"/>
      <c r="E563" s="4">
        <f t="shared" si="278"/>
        <v>-1842.974035949301</v>
      </c>
      <c r="F563" s="4">
        <f t="shared" si="279"/>
        <v>-1843</v>
      </c>
      <c r="G563" s="4">
        <f t="shared" si="272"/>
        <v>7.1889099999680184E-2</v>
      </c>
      <c r="J563" s="4">
        <f>G563</f>
        <v>7.1889099999680184E-2</v>
      </c>
      <c r="Q563" s="66">
        <f t="shared" si="280"/>
        <v>33902.404000000002</v>
      </c>
      <c r="S563" s="2">
        <f>S$17</f>
        <v>1</v>
      </c>
      <c r="Z563" s="1">
        <f t="shared" si="281"/>
        <v>-1843</v>
      </c>
      <c r="AA563" s="1">
        <f t="shared" si="282"/>
        <v>3.214681429907236E-2</v>
      </c>
      <c r="AB563" s="1">
        <f t="shared" si="283"/>
        <v>5.2734121121599226E-2</v>
      </c>
      <c r="AC563" s="1">
        <f t="shared" si="284"/>
        <v>7.1889099999680184E-2</v>
      </c>
      <c r="AD563" s="1">
        <f t="shared" si="285"/>
        <v>3.9742285700607824E-2</v>
      </c>
      <c r="AE563" s="1">
        <f t="shared" si="286"/>
        <v>1.579449272708737E-3</v>
      </c>
      <c r="AF563" s="1">
        <f t="shared" si="287"/>
        <v>7.1889099999680184E-2</v>
      </c>
      <c r="AG563" s="2"/>
      <c r="AH563" s="1">
        <f t="shared" si="288"/>
        <v>1.9154978878080962E-2</v>
      </c>
      <c r="AI563" s="1">
        <f t="shared" si="289"/>
        <v>0.92671951672059893</v>
      </c>
      <c r="AJ563" s="1">
        <f t="shared" si="290"/>
        <v>5.5451182323799988E-2</v>
      </c>
      <c r="AK563" s="1">
        <f t="shared" si="291"/>
        <v>0.38051175584416291</v>
      </c>
      <c r="AL563" s="1">
        <f t="shared" si="292"/>
        <v>-1.3805415804194001</v>
      </c>
      <c r="AM563" s="1">
        <f t="shared" si="293"/>
        <v>-0.82579145404728482</v>
      </c>
      <c r="AN563" s="1">
        <f t="shared" si="301"/>
        <v>10.779821436083857</v>
      </c>
      <c r="AO563" s="1">
        <f t="shared" si="301"/>
        <v>10.779821198928273</v>
      </c>
      <c r="AP563" s="1">
        <f t="shared" si="301"/>
        <v>10.779818340205145</v>
      </c>
      <c r="AQ563" s="1">
        <f t="shared" si="301"/>
        <v>10.779783883490801</v>
      </c>
      <c r="AR563" s="1">
        <f t="shared" si="301"/>
        <v>10.779368995651515</v>
      </c>
      <c r="AS563" s="1">
        <f t="shared" si="301"/>
        <v>10.77443354687677</v>
      </c>
      <c r="AT563" s="1">
        <f t="shared" si="301"/>
        <v>10.722370331112572</v>
      </c>
      <c r="AU563" s="1">
        <f t="shared" si="294"/>
        <v>10.401301699712404</v>
      </c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s="4" customFormat="1" x14ac:dyDescent="0.2">
      <c r="A564" s="17" t="s">
        <v>264</v>
      </c>
      <c r="B564" s="17"/>
      <c r="C564" s="8">
        <v>48923.673999999999</v>
      </c>
      <c r="D564" s="8"/>
      <c r="E564" s="4">
        <f t="shared" si="278"/>
        <v>-1841.9736002722057</v>
      </c>
      <c r="F564" s="4">
        <f t="shared" si="279"/>
        <v>-1842</v>
      </c>
      <c r="G564" s="4">
        <f t="shared" si="272"/>
        <v>7.3095400002785027E-2</v>
      </c>
      <c r="J564" s="4">
        <f>G564</f>
        <v>7.3095400002785027E-2</v>
      </c>
      <c r="Q564" s="66">
        <f t="shared" si="280"/>
        <v>33905.173999999999</v>
      </c>
      <c r="S564" s="2">
        <f>S$17</f>
        <v>1</v>
      </c>
      <c r="Z564" s="1">
        <f t="shared" si="281"/>
        <v>-1842</v>
      </c>
      <c r="AA564" s="1">
        <f t="shared" si="282"/>
        <v>3.2091453923086509E-2</v>
      </c>
      <c r="AB564" s="1">
        <f t="shared" si="283"/>
        <v>5.397202623884912E-2</v>
      </c>
      <c r="AC564" s="1">
        <f t="shared" si="284"/>
        <v>7.3095400002785027E-2</v>
      </c>
      <c r="AD564" s="1">
        <f t="shared" si="285"/>
        <v>4.1003946079698518E-2</v>
      </c>
      <c r="AE564" s="1">
        <f t="shared" si="286"/>
        <v>1.6813235941068234E-3</v>
      </c>
      <c r="AF564" s="1">
        <f t="shared" si="287"/>
        <v>7.3095400002785027E-2</v>
      </c>
      <c r="AG564" s="2"/>
      <c r="AH564" s="1">
        <f t="shared" si="288"/>
        <v>1.9123373763935907E-2</v>
      </c>
      <c r="AI564" s="1">
        <f t="shared" si="289"/>
        <v>0.92642022521618506</v>
      </c>
      <c r="AJ564" s="1">
        <f t="shared" si="290"/>
        <v>5.4665765910181442E-2</v>
      </c>
      <c r="AK564" s="1">
        <f t="shared" si="291"/>
        <v>0.38045399499549681</v>
      </c>
      <c r="AL564" s="1">
        <f t="shared" si="292"/>
        <v>-1.3797549708022094</v>
      </c>
      <c r="AM564" s="1">
        <f t="shared" si="293"/>
        <v>-0.82513015703761639</v>
      </c>
      <c r="AN564" s="1">
        <f t="shared" si="301"/>
        <v>10.780604054143184</v>
      </c>
      <c r="AO564" s="1">
        <f t="shared" si="301"/>
        <v>10.780603821431097</v>
      </c>
      <c r="AP564" s="1">
        <f t="shared" si="301"/>
        <v>10.780601006216784</v>
      </c>
      <c r="AQ564" s="1">
        <f t="shared" si="301"/>
        <v>10.780566952280871</v>
      </c>
      <c r="AR564" s="1">
        <f t="shared" si="301"/>
        <v>10.780155442342958</v>
      </c>
      <c r="AS564" s="1">
        <f t="shared" si="301"/>
        <v>10.775242539406561</v>
      </c>
      <c r="AT564" s="1">
        <f t="shared" si="301"/>
        <v>10.723243797591905</v>
      </c>
      <c r="AU564" s="1">
        <f t="shared" si="294"/>
        <v>10.402019508878567</v>
      </c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s="4" customFormat="1" x14ac:dyDescent="0.2">
      <c r="A565" s="17" t="s">
        <v>268</v>
      </c>
      <c r="B565" s="17"/>
      <c r="C565" s="8">
        <v>49023.347999999998</v>
      </c>
      <c r="D565" s="8">
        <v>2E-3</v>
      </c>
      <c r="E565" s="4">
        <f t="shared" si="278"/>
        <v>-1805.9745296299982</v>
      </c>
      <c r="F565" s="4">
        <f t="shared" si="279"/>
        <v>-1806</v>
      </c>
      <c r="G565" s="4">
        <f t="shared" si="272"/>
        <v>7.0522199996048585E-2</v>
      </c>
      <c r="I565" s="4">
        <f t="shared" ref="I565:I574" si="302">G565</f>
        <v>7.0522199996048585E-2</v>
      </c>
      <c r="Q565" s="66">
        <f t="shared" si="280"/>
        <v>34004.847999999998</v>
      </c>
      <c r="S565" s="2">
        <f t="shared" ref="S565:S574" si="303">S$16</f>
        <v>0.2</v>
      </c>
      <c r="Z565" s="1">
        <f t="shared" si="281"/>
        <v>-1806</v>
      </c>
      <c r="AA565" s="1">
        <f t="shared" si="282"/>
        <v>3.0093394681882876E-2</v>
      </c>
      <c r="AB565" s="1">
        <f t="shared" si="283"/>
        <v>5.2537438490525584E-2</v>
      </c>
      <c r="AC565" s="1">
        <f t="shared" si="284"/>
        <v>7.0522199996048585E-2</v>
      </c>
      <c r="AD565" s="1">
        <f t="shared" si="285"/>
        <v>4.0428805314165706E-2</v>
      </c>
      <c r="AE565" s="1">
        <f t="shared" si="286"/>
        <v>3.2689765982614266E-4</v>
      </c>
      <c r="AF565" s="1">
        <f t="shared" si="287"/>
        <v>7.0522199996048585E-2</v>
      </c>
      <c r="AG565" s="2"/>
      <c r="AH565" s="1">
        <f t="shared" si="288"/>
        <v>1.7984761505522997E-2</v>
      </c>
      <c r="AI565" s="1">
        <f t="shared" si="289"/>
        <v>0.9158037705692339</v>
      </c>
      <c r="AJ565" s="1">
        <f t="shared" si="290"/>
        <v>2.6705779816939609E-2</v>
      </c>
      <c r="AK565" s="1">
        <f t="shared" si="291"/>
        <v>0.37824624322643607</v>
      </c>
      <c r="AL565" s="1">
        <f t="shared" si="292"/>
        <v>-1.3517708967673314</v>
      </c>
      <c r="AM565" s="1">
        <f t="shared" si="293"/>
        <v>-0.80187871108001307</v>
      </c>
      <c r="AN565" s="1">
        <f t="shared" si="301"/>
        <v>10.808611565414319</v>
      </c>
      <c r="AO565" s="1">
        <f t="shared" si="301"/>
        <v>10.808611452969002</v>
      </c>
      <c r="AP565" s="1">
        <f t="shared" si="301"/>
        <v>10.808609891830699</v>
      </c>
      <c r="AQ565" s="1">
        <f t="shared" si="301"/>
        <v>10.808588219046143</v>
      </c>
      <c r="AR565" s="1">
        <f t="shared" si="301"/>
        <v>10.808287598759918</v>
      </c>
      <c r="AS565" s="1">
        <f t="shared" si="301"/>
        <v>10.804165854280606</v>
      </c>
      <c r="AT565" s="1">
        <f t="shared" si="301"/>
        <v>10.754577743792938</v>
      </c>
      <c r="AU565" s="1">
        <f t="shared" si="294"/>
        <v>10.427860638860491</v>
      </c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s="4" customFormat="1" x14ac:dyDescent="0.2">
      <c r="A566" s="17" t="s">
        <v>268</v>
      </c>
      <c r="B566" s="17"/>
      <c r="C566" s="8">
        <v>49059.343000000001</v>
      </c>
      <c r="D566" s="8">
        <v>4.0000000000000001E-3</v>
      </c>
      <c r="E566" s="4">
        <f t="shared" si="278"/>
        <v>-1792.9742833494599</v>
      </c>
      <c r="F566" s="4">
        <f t="shared" si="279"/>
        <v>-1793</v>
      </c>
      <c r="G566" s="4">
        <f t="shared" si="272"/>
        <v>7.1204100000613835E-2</v>
      </c>
      <c r="I566" s="4">
        <f t="shared" si="302"/>
        <v>7.1204100000613835E-2</v>
      </c>
      <c r="Q566" s="66">
        <f t="shared" si="280"/>
        <v>34040.843000000001</v>
      </c>
      <c r="S566" s="2">
        <f t="shared" si="303"/>
        <v>0.2</v>
      </c>
      <c r="Z566" s="1">
        <f t="shared" si="281"/>
        <v>-1793</v>
      </c>
      <c r="AA566" s="1">
        <f t="shared" si="282"/>
        <v>2.9369556273721623E-2</v>
      </c>
      <c r="AB566" s="1">
        <f t="shared" si="283"/>
        <v>5.3630784964643186E-2</v>
      </c>
      <c r="AC566" s="1">
        <f t="shared" si="284"/>
        <v>7.1204100000613835E-2</v>
      </c>
      <c r="AD566" s="1">
        <f t="shared" si="285"/>
        <v>4.1834543726892215E-2</v>
      </c>
      <c r="AE566" s="1">
        <f t="shared" si="286"/>
        <v>3.5002580976745135E-4</v>
      </c>
      <c r="AF566" s="1">
        <f t="shared" si="287"/>
        <v>7.1204100000613835E-2</v>
      </c>
      <c r="AG566" s="2"/>
      <c r="AH566" s="1">
        <f t="shared" si="288"/>
        <v>1.7573315035970649E-2</v>
      </c>
      <c r="AI566" s="1">
        <f t="shared" si="289"/>
        <v>0.91204496012935687</v>
      </c>
      <c r="AJ566" s="1">
        <f t="shared" si="290"/>
        <v>1.6759521432330338E-2</v>
      </c>
      <c r="AK566" s="1">
        <f t="shared" si="291"/>
        <v>0.37738989987362409</v>
      </c>
      <c r="AL566" s="1">
        <f t="shared" si="292"/>
        <v>-1.3418222476149611</v>
      </c>
      <c r="AM566" s="1">
        <f t="shared" si="293"/>
        <v>-0.7937382522682882</v>
      </c>
      <c r="AN566" s="1">
        <f t="shared" si="301"/>
        <v>10.81864670900773</v>
      </c>
      <c r="AO566" s="1">
        <f t="shared" si="301"/>
        <v>10.818646624670111</v>
      </c>
      <c r="AP566" s="1">
        <f t="shared" si="301"/>
        <v>10.818645388107031</v>
      </c>
      <c r="AQ566" s="1">
        <f t="shared" si="301"/>
        <v>10.818627258529323</v>
      </c>
      <c r="AR566" s="1">
        <f t="shared" si="301"/>
        <v>10.818361666714081</v>
      </c>
      <c r="AS566" s="1">
        <f t="shared" si="301"/>
        <v>10.814515027668225</v>
      </c>
      <c r="AT566" s="1">
        <f t="shared" si="301"/>
        <v>10.76583935378029</v>
      </c>
      <c r="AU566" s="1">
        <f t="shared" si="294"/>
        <v>10.437192158020629</v>
      </c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s="4" customFormat="1" x14ac:dyDescent="0.2">
      <c r="A567" s="17" t="s">
        <v>269</v>
      </c>
      <c r="B567" s="17"/>
      <c r="C567" s="8">
        <v>49200.553</v>
      </c>
      <c r="D567" s="8">
        <v>2E-3</v>
      </c>
      <c r="E567" s="4">
        <f t="shared" si="278"/>
        <v>-1741.9737339044077</v>
      </c>
      <c r="F567" s="4">
        <f t="shared" si="279"/>
        <v>-1742</v>
      </c>
      <c r="G567" s="4">
        <f t="shared" si="272"/>
        <v>7.2725400001218077E-2</v>
      </c>
      <c r="I567" s="4">
        <f t="shared" si="302"/>
        <v>7.2725400001218077E-2</v>
      </c>
      <c r="Q567" s="66">
        <f t="shared" si="280"/>
        <v>34182.053</v>
      </c>
      <c r="S567" s="2">
        <f t="shared" si="303"/>
        <v>0.2</v>
      </c>
      <c r="Z567" s="1">
        <f t="shared" si="281"/>
        <v>-1742</v>
      </c>
      <c r="AA567" s="1">
        <f t="shared" si="282"/>
        <v>2.6519135806600442E-2</v>
      </c>
      <c r="AB567" s="1">
        <f t="shared" si="283"/>
        <v>5.6766534895758738E-2</v>
      </c>
      <c r="AC567" s="1">
        <f t="shared" si="284"/>
        <v>7.2725400001218077E-2</v>
      </c>
      <c r="AD567" s="1">
        <f t="shared" si="285"/>
        <v>4.6206264194617638E-2</v>
      </c>
      <c r="AE567" s="1">
        <f t="shared" si="286"/>
        <v>4.2700377016456083E-4</v>
      </c>
      <c r="AF567" s="1">
        <f t="shared" si="287"/>
        <v>7.2725400001218077E-2</v>
      </c>
      <c r="AG567" s="2"/>
      <c r="AH567" s="1">
        <f t="shared" si="288"/>
        <v>1.5958865105459335E-2</v>
      </c>
      <c r="AI567" s="1">
        <f t="shared" si="289"/>
        <v>0.8976754802775847</v>
      </c>
      <c r="AJ567" s="1">
        <f t="shared" si="290"/>
        <v>-2.1493844233403753E-2</v>
      </c>
      <c r="AK567" s="1">
        <f t="shared" si="291"/>
        <v>0.37374980699506388</v>
      </c>
      <c r="AL567" s="1">
        <f t="shared" si="292"/>
        <v>-1.3035664419589839</v>
      </c>
      <c r="AM567" s="1">
        <f t="shared" si="293"/>
        <v>-0.76302198518965103</v>
      </c>
      <c r="AN567" s="1">
        <f t="shared" si="301"/>
        <v>10.857622894739603</v>
      </c>
      <c r="AO567" s="1">
        <f t="shared" si="301"/>
        <v>10.857622871653122</v>
      </c>
      <c r="AP567" s="1">
        <f t="shared" si="301"/>
        <v>10.857622438408432</v>
      </c>
      <c r="AQ567" s="1">
        <f t="shared" si="301"/>
        <v>10.85761430831832</v>
      </c>
      <c r="AR567" s="1">
        <f t="shared" si="301"/>
        <v>10.857461830612428</v>
      </c>
      <c r="AS567" s="1">
        <f t="shared" si="301"/>
        <v>10.854632511662659</v>
      </c>
      <c r="AT567" s="1">
        <f t="shared" si="301"/>
        <v>10.809741615994021</v>
      </c>
      <c r="AU567" s="1">
        <f t="shared" si="294"/>
        <v>10.473800425495021</v>
      </c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x14ac:dyDescent="0.2">
      <c r="A568" s="5" t="s">
        <v>270</v>
      </c>
      <c r="B568" s="6" t="s">
        <v>97</v>
      </c>
      <c r="C568" s="7">
        <v>49374.983</v>
      </c>
      <c r="D568" s="9"/>
      <c r="E568" s="4">
        <f t="shared" si="278"/>
        <v>-1678.9751796964865</v>
      </c>
      <c r="F568" s="4">
        <f t="shared" si="279"/>
        <v>-1679</v>
      </c>
      <c r="G568" s="4">
        <f t="shared" si="272"/>
        <v>6.8722299998626113E-2</v>
      </c>
      <c r="H568" s="4"/>
      <c r="I568" s="4">
        <f t="shared" si="302"/>
        <v>6.8722299998626113E-2</v>
      </c>
      <c r="J568" s="4"/>
      <c r="K568" s="4"/>
      <c r="M568" s="4"/>
      <c r="N568" s="4"/>
      <c r="O568" s="4"/>
      <c r="P568" s="4"/>
      <c r="Q568" s="66">
        <f t="shared" si="280"/>
        <v>34356.483</v>
      </c>
      <c r="S568" s="2">
        <f t="shared" si="303"/>
        <v>0.2</v>
      </c>
      <c r="Z568" s="1">
        <f t="shared" si="281"/>
        <v>-1679</v>
      </c>
      <c r="AA568" s="1">
        <f t="shared" si="282"/>
        <v>2.297729772870092E-2</v>
      </c>
      <c r="AB568" s="1">
        <f t="shared" si="283"/>
        <v>5.4755529553114982E-2</v>
      </c>
      <c r="AC568" s="1">
        <f t="shared" si="284"/>
        <v>6.8722299998626113E-2</v>
      </c>
      <c r="AD568" s="1">
        <f t="shared" si="285"/>
        <v>4.5745002269925193E-2</v>
      </c>
      <c r="AE568" s="1">
        <f t="shared" si="286"/>
        <v>4.1852104653509223E-4</v>
      </c>
      <c r="AF568" s="1">
        <f t="shared" si="287"/>
        <v>6.8722299998626113E-2</v>
      </c>
      <c r="AG568" s="2"/>
      <c r="AH568" s="1">
        <f t="shared" si="288"/>
        <v>1.3966770445511133E-2</v>
      </c>
      <c r="AI568" s="1">
        <f t="shared" si="289"/>
        <v>0.88073225839130165</v>
      </c>
      <c r="AJ568" s="1">
        <f t="shared" si="290"/>
        <v>-6.707900372921928E-2</v>
      </c>
      <c r="AK568" s="1">
        <f t="shared" si="291"/>
        <v>0.36869286862757622</v>
      </c>
      <c r="AL568" s="1">
        <f t="shared" si="292"/>
        <v>-1.2579325309496536</v>
      </c>
      <c r="AM568" s="1">
        <f t="shared" si="293"/>
        <v>-0.72753264474526591</v>
      </c>
      <c r="AN568" s="1">
        <f t="shared" si="301"/>
        <v>10.904935587240759</v>
      </c>
      <c r="AO568" s="1">
        <f t="shared" si="301"/>
        <v>10.904935584597315</v>
      </c>
      <c r="AP568" s="1">
        <f t="shared" si="301"/>
        <v>10.904935509231393</v>
      </c>
      <c r="AQ568" s="1">
        <f t="shared" si="301"/>
        <v>10.904933360537038</v>
      </c>
      <c r="AR568" s="1">
        <f t="shared" si="301"/>
        <v>10.904872122275334</v>
      </c>
      <c r="AS568" s="1">
        <f t="shared" si="301"/>
        <v>10.903143825892231</v>
      </c>
      <c r="AT568" s="1">
        <f t="shared" si="301"/>
        <v>10.863351306491685</v>
      </c>
      <c r="AU568" s="1">
        <f t="shared" si="294"/>
        <v>10.519022402963387</v>
      </c>
    </row>
    <row r="569" spans="1:66" x14ac:dyDescent="0.2">
      <c r="A569" s="5" t="s">
        <v>270</v>
      </c>
      <c r="B569" s="6" t="s">
        <v>97</v>
      </c>
      <c r="C569" s="7">
        <v>49374.985000000001</v>
      </c>
      <c r="D569" s="9"/>
      <c r="E569" s="4">
        <f t="shared" si="278"/>
        <v>-1678.9744573602575</v>
      </c>
      <c r="F569" s="4">
        <f t="shared" si="279"/>
        <v>-1679</v>
      </c>
      <c r="G569" s="4">
        <f t="shared" si="272"/>
        <v>7.0722299999033567E-2</v>
      </c>
      <c r="H569" s="4"/>
      <c r="I569" s="4">
        <f t="shared" si="302"/>
        <v>7.0722299999033567E-2</v>
      </c>
      <c r="J569" s="4"/>
      <c r="K569" s="4"/>
      <c r="M569" s="4"/>
      <c r="N569" s="4"/>
      <c r="O569" s="4"/>
      <c r="P569" s="4"/>
      <c r="Q569" s="66">
        <f t="shared" si="280"/>
        <v>34356.485000000001</v>
      </c>
      <c r="S569" s="2">
        <f t="shared" si="303"/>
        <v>0.2</v>
      </c>
      <c r="Z569" s="1">
        <f t="shared" si="281"/>
        <v>-1679</v>
      </c>
      <c r="AA569" s="1">
        <f t="shared" si="282"/>
        <v>2.297729772870092E-2</v>
      </c>
      <c r="AB569" s="1">
        <f t="shared" si="283"/>
        <v>5.6755529553522435E-2</v>
      </c>
      <c r="AC569" s="1">
        <f t="shared" si="284"/>
        <v>7.0722299999033567E-2</v>
      </c>
      <c r="AD569" s="1">
        <f t="shared" si="285"/>
        <v>4.7745002270332647E-2</v>
      </c>
      <c r="AE569" s="1">
        <f t="shared" si="286"/>
        <v>4.5591704835881399E-4</v>
      </c>
      <c r="AF569" s="1">
        <f t="shared" si="287"/>
        <v>7.0722299999033567E-2</v>
      </c>
      <c r="AG569" s="2"/>
      <c r="AH569" s="1">
        <f t="shared" si="288"/>
        <v>1.3966770445511133E-2</v>
      </c>
      <c r="AI569" s="1">
        <f t="shared" si="289"/>
        <v>0.88073225839130165</v>
      </c>
      <c r="AJ569" s="1">
        <f t="shared" si="290"/>
        <v>-6.707900372921928E-2</v>
      </c>
      <c r="AK569" s="1">
        <f t="shared" si="291"/>
        <v>0.36869286862757622</v>
      </c>
      <c r="AL569" s="1">
        <f t="shared" si="292"/>
        <v>-1.2579325309496536</v>
      </c>
      <c r="AM569" s="1">
        <f t="shared" si="293"/>
        <v>-0.72753264474526591</v>
      </c>
      <c r="AN569" s="1">
        <f t="shared" si="301"/>
        <v>10.904935587240759</v>
      </c>
      <c r="AO569" s="1">
        <f t="shared" si="301"/>
        <v>10.904935584597315</v>
      </c>
      <c r="AP569" s="1">
        <f t="shared" si="301"/>
        <v>10.904935509231393</v>
      </c>
      <c r="AQ569" s="1">
        <f t="shared" si="301"/>
        <v>10.904933360537038</v>
      </c>
      <c r="AR569" s="1">
        <f t="shared" si="301"/>
        <v>10.904872122275334</v>
      </c>
      <c r="AS569" s="1">
        <f t="shared" si="301"/>
        <v>10.903143825892231</v>
      </c>
      <c r="AT569" s="1">
        <f t="shared" si="301"/>
        <v>10.863351306491685</v>
      </c>
      <c r="AU569" s="1">
        <f t="shared" si="294"/>
        <v>10.519022402963387</v>
      </c>
    </row>
    <row r="570" spans="1:66" x14ac:dyDescent="0.2">
      <c r="A570" s="5" t="s">
        <v>271</v>
      </c>
      <c r="B570" s="6" t="s">
        <v>97</v>
      </c>
      <c r="C570" s="7">
        <v>49599.254000000001</v>
      </c>
      <c r="D570" s="9"/>
      <c r="E570" s="4">
        <f t="shared" si="278"/>
        <v>-1597.9756454950036</v>
      </c>
      <c r="F570" s="4">
        <f t="shared" si="279"/>
        <v>-1598</v>
      </c>
      <c r="G570" s="4">
        <f t="shared" si="272"/>
        <v>6.7432600000756793E-2</v>
      </c>
      <c r="H570" s="4"/>
      <c r="I570" s="4">
        <f t="shared" si="302"/>
        <v>6.7432600000756793E-2</v>
      </c>
      <c r="J570" s="4"/>
      <c r="K570" s="4"/>
      <c r="M570" s="4"/>
      <c r="N570" s="4"/>
      <c r="O570" s="4"/>
      <c r="P570" s="4"/>
      <c r="Q570" s="66">
        <f t="shared" si="280"/>
        <v>34580.754000000001</v>
      </c>
      <c r="S570" s="2">
        <f t="shared" si="303"/>
        <v>0.2</v>
      </c>
      <c r="Z570" s="1">
        <f t="shared" si="281"/>
        <v>-1598</v>
      </c>
      <c r="AA570" s="1">
        <f t="shared" si="282"/>
        <v>1.839644215621071E-2</v>
      </c>
      <c r="AB570" s="1">
        <f t="shared" si="283"/>
        <v>5.6016875489239906E-2</v>
      </c>
      <c r="AC570" s="1">
        <f t="shared" si="284"/>
        <v>6.7432600000756793E-2</v>
      </c>
      <c r="AD570" s="1">
        <f t="shared" si="285"/>
        <v>4.9036157844546083E-2</v>
      </c>
      <c r="AE570" s="1">
        <f t="shared" si="286"/>
        <v>4.8090895523104769E-4</v>
      </c>
      <c r="AF570" s="1">
        <f t="shared" si="287"/>
        <v>6.7432600000756793E-2</v>
      </c>
      <c r="AG570" s="2"/>
      <c r="AH570" s="1">
        <f t="shared" si="288"/>
        <v>1.141572451151689E-2</v>
      </c>
      <c r="AI570" s="1">
        <f t="shared" si="289"/>
        <v>0.86020333257957482</v>
      </c>
      <c r="AJ570" s="1">
        <f t="shared" si="290"/>
        <v>-0.1230378542897239</v>
      </c>
      <c r="AK570" s="1">
        <f t="shared" si="291"/>
        <v>0.36140851863703138</v>
      </c>
      <c r="AL570" s="1">
        <f t="shared" si="292"/>
        <v>-1.2017115222988437</v>
      </c>
      <c r="AM570" s="1">
        <f t="shared" si="293"/>
        <v>-0.68539383889948935</v>
      </c>
      <c r="AN570" s="1">
        <f t="shared" si="301"/>
        <v>10.964481487902249</v>
      </c>
      <c r="AO570" s="1">
        <f t="shared" si="301"/>
        <v>10.964481487889339</v>
      </c>
      <c r="AP570" s="1">
        <f t="shared" si="301"/>
        <v>10.964481486817709</v>
      </c>
      <c r="AQ570" s="1">
        <f t="shared" si="301"/>
        <v>10.964481397861043</v>
      </c>
      <c r="AR570" s="1">
        <f t="shared" si="301"/>
        <v>10.964474014402517</v>
      </c>
      <c r="AS570" s="1">
        <f t="shared" si="301"/>
        <v>10.963867173991808</v>
      </c>
      <c r="AT570" s="1">
        <f t="shared" si="301"/>
        <v>10.93124130564232</v>
      </c>
      <c r="AU570" s="1">
        <f t="shared" si="294"/>
        <v>10.577164945422712</v>
      </c>
    </row>
    <row r="571" spans="1:66" s="4" customFormat="1" x14ac:dyDescent="0.2">
      <c r="A571" s="17" t="s">
        <v>272</v>
      </c>
      <c r="B571" s="17"/>
      <c r="C571" s="8">
        <v>49693.39</v>
      </c>
      <c r="D571" s="8">
        <v>4.0000000000000001E-3</v>
      </c>
      <c r="E571" s="4">
        <f t="shared" si="278"/>
        <v>-1563.9767238707602</v>
      </c>
      <c r="F571" s="4">
        <f t="shared" si="279"/>
        <v>-1564</v>
      </c>
      <c r="G571" s="4">
        <f t="shared" si="272"/>
        <v>6.4446799995494075E-2</v>
      </c>
      <c r="I571" s="4">
        <f t="shared" si="302"/>
        <v>6.4446799995494075E-2</v>
      </c>
      <c r="Q571" s="66">
        <f t="shared" si="280"/>
        <v>34674.89</v>
      </c>
      <c r="S571" s="2">
        <f t="shared" si="303"/>
        <v>0.2</v>
      </c>
      <c r="Z571" s="1">
        <f t="shared" si="281"/>
        <v>-1564</v>
      </c>
      <c r="AA571" s="1">
        <f t="shared" si="282"/>
        <v>1.646635643602512E-2</v>
      </c>
      <c r="AB571" s="1">
        <f t="shared" si="283"/>
        <v>5.4096644561275484E-2</v>
      </c>
      <c r="AC571" s="1">
        <f t="shared" si="284"/>
        <v>6.4446799995494075E-2</v>
      </c>
      <c r="AD571" s="1">
        <f t="shared" si="285"/>
        <v>4.7980443559468955E-2</v>
      </c>
      <c r="AE571" s="1">
        <f t="shared" si="286"/>
        <v>4.6042459283267723E-4</v>
      </c>
      <c r="AF571" s="1">
        <f t="shared" si="287"/>
        <v>6.4446799995494075E-2</v>
      </c>
      <c r="AG571" s="2"/>
      <c r="AH571" s="1">
        <f t="shared" si="288"/>
        <v>1.0350155434218593E-2</v>
      </c>
      <c r="AI571" s="1">
        <f t="shared" si="289"/>
        <v>0.8519894353905898</v>
      </c>
      <c r="AJ571" s="1">
        <f t="shared" si="290"/>
        <v>-0.14566060223911548</v>
      </c>
      <c r="AK571" s="1">
        <f t="shared" si="291"/>
        <v>0.35812302122214096</v>
      </c>
      <c r="AL571" s="1">
        <f t="shared" si="292"/>
        <v>-1.1788812780073104</v>
      </c>
      <c r="AM571" s="1">
        <f t="shared" si="293"/>
        <v>-0.66874582369300339</v>
      </c>
      <c r="AN571" s="1">
        <f t="shared" ref="AN571:AT580" si="304">$AU571+$AB$7*SIN(AO571)</f>
        <v>10.989066089841463</v>
      </c>
      <c r="AO571" s="1">
        <f t="shared" si="304"/>
        <v>10.989066089841453</v>
      </c>
      <c r="AP571" s="1">
        <f t="shared" si="304"/>
        <v>10.989066089837451</v>
      </c>
      <c r="AQ571" s="1">
        <f t="shared" si="304"/>
        <v>10.989066088250281</v>
      </c>
      <c r="AR571" s="1">
        <f t="shared" si="304"/>
        <v>10.989065458934736</v>
      </c>
      <c r="AS571" s="1">
        <f t="shared" si="304"/>
        <v>10.98882055363422</v>
      </c>
      <c r="AT571" s="1">
        <f t="shared" si="304"/>
        <v>10.959383535513147</v>
      </c>
      <c r="AU571" s="1">
        <f t="shared" si="294"/>
        <v>10.601570457072306</v>
      </c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x14ac:dyDescent="0.2">
      <c r="A572" s="22" t="s">
        <v>270</v>
      </c>
      <c r="B572" s="23" t="s">
        <v>97</v>
      </c>
      <c r="C572" s="24">
        <v>49696.160000000003</v>
      </c>
      <c r="D572" s="25"/>
      <c r="E572" s="4">
        <f t="shared" si="278"/>
        <v>-1562.9762881936624</v>
      </c>
      <c r="F572" s="4">
        <f t="shared" si="279"/>
        <v>-1563</v>
      </c>
      <c r="G572" s="4">
        <f t="shared" ref="G572:G635" si="305">+C572-(C$7+F572*C$8)</f>
        <v>6.5653100005874876E-2</v>
      </c>
      <c r="H572" s="4"/>
      <c r="I572" s="4">
        <f t="shared" si="302"/>
        <v>6.5653100005874876E-2</v>
      </c>
      <c r="J572" s="4"/>
      <c r="K572" s="4"/>
      <c r="M572" s="4"/>
      <c r="N572" s="4"/>
      <c r="O572" s="4"/>
      <c r="P572" s="4"/>
      <c r="Q572" s="66">
        <f t="shared" si="280"/>
        <v>34677.660000000003</v>
      </c>
      <c r="S572" s="2">
        <f t="shared" si="303"/>
        <v>0.2</v>
      </c>
      <c r="Z572" s="1">
        <f t="shared" si="281"/>
        <v>-1563</v>
      </c>
      <c r="AA572" s="1">
        <f t="shared" si="282"/>
        <v>1.6409533971230562E-2</v>
      </c>
      <c r="AB572" s="1">
        <f t="shared" si="283"/>
        <v>5.5334228203634483E-2</v>
      </c>
      <c r="AC572" s="1">
        <f t="shared" si="284"/>
        <v>6.5653100005874876E-2</v>
      </c>
      <c r="AD572" s="1">
        <f t="shared" si="285"/>
        <v>4.9243566034644318E-2</v>
      </c>
      <c r="AE572" s="1">
        <f t="shared" si="286"/>
        <v>4.8498575916167515E-4</v>
      </c>
      <c r="AF572" s="1">
        <f t="shared" si="287"/>
        <v>6.5653100005874876E-2</v>
      </c>
      <c r="AG572" s="2"/>
      <c r="AH572" s="1">
        <f t="shared" si="288"/>
        <v>1.0318871802240396E-2</v>
      </c>
      <c r="AI572" s="1">
        <f t="shared" si="289"/>
        <v>0.851751355769095</v>
      </c>
      <c r="AJ572" s="1">
        <f t="shared" si="290"/>
        <v>-0.14631836852211347</v>
      </c>
      <c r="AK572" s="1">
        <f t="shared" si="291"/>
        <v>0.35802453135081258</v>
      </c>
      <c r="AL572" s="1">
        <f t="shared" si="292"/>
        <v>-1.1782163881759657</v>
      </c>
      <c r="AM572" s="1">
        <f t="shared" si="293"/>
        <v>-0.6682648093593816</v>
      </c>
      <c r="AN572" s="1">
        <f t="shared" si="304"/>
        <v>10.989785613292032</v>
      </c>
      <c r="AO572" s="1">
        <f t="shared" si="304"/>
        <v>10.989785613292025</v>
      </c>
      <c r="AP572" s="1">
        <f t="shared" si="304"/>
        <v>10.989785613289316</v>
      </c>
      <c r="AQ572" s="1">
        <f t="shared" si="304"/>
        <v>10.989785612081247</v>
      </c>
      <c r="AR572" s="1">
        <f t="shared" si="304"/>
        <v>10.989785073540357</v>
      </c>
      <c r="AS572" s="1">
        <f t="shared" si="304"/>
        <v>10.989549791441794</v>
      </c>
      <c r="AT572" s="1">
        <f t="shared" si="304"/>
        <v>10.960208032546912</v>
      </c>
      <c r="AU572" s="1">
        <f t="shared" si="294"/>
        <v>10.602288266238471</v>
      </c>
    </row>
    <row r="573" spans="1:66" x14ac:dyDescent="0.2">
      <c r="A573" s="22" t="s">
        <v>270</v>
      </c>
      <c r="B573" s="23" t="s">
        <v>97</v>
      </c>
      <c r="C573" s="24">
        <v>49710.004999999997</v>
      </c>
      <c r="D573" s="25"/>
      <c r="E573" s="4">
        <f t="shared" si="278"/>
        <v>-1557.9759156487544</v>
      </c>
      <c r="F573" s="4">
        <f t="shared" si="279"/>
        <v>-1558</v>
      </c>
      <c r="G573" s="4">
        <f t="shared" si="305"/>
        <v>6.6684599994914606E-2</v>
      </c>
      <c r="H573" s="4"/>
      <c r="I573" s="4">
        <f t="shared" si="302"/>
        <v>6.6684599994914606E-2</v>
      </c>
      <c r="J573" s="4"/>
      <c r="K573" s="4"/>
      <c r="M573" s="4"/>
      <c r="N573" s="4"/>
      <c r="O573" s="4"/>
      <c r="P573" s="4"/>
      <c r="Q573" s="66">
        <f t="shared" si="280"/>
        <v>34691.504999999997</v>
      </c>
      <c r="S573" s="2">
        <f t="shared" si="303"/>
        <v>0.2</v>
      </c>
      <c r="Z573" s="1">
        <f t="shared" si="281"/>
        <v>-1558</v>
      </c>
      <c r="AA573" s="1">
        <f t="shared" si="282"/>
        <v>1.6125377015417958E-2</v>
      </c>
      <c r="AB573" s="1">
        <f t="shared" si="283"/>
        <v>5.6522095093492326E-2</v>
      </c>
      <c r="AC573" s="1">
        <f t="shared" si="284"/>
        <v>6.6684599994914606E-2</v>
      </c>
      <c r="AD573" s="1">
        <f t="shared" si="285"/>
        <v>5.0559222979496651E-2</v>
      </c>
      <c r="AE573" s="1">
        <f t="shared" si="286"/>
        <v>5.1124700565809253E-4</v>
      </c>
      <c r="AF573" s="1">
        <f t="shared" si="287"/>
        <v>6.6684599994914606E-2</v>
      </c>
      <c r="AG573" s="2"/>
      <c r="AH573" s="1">
        <f t="shared" si="288"/>
        <v>1.0162504901422278E-2</v>
      </c>
      <c r="AI573" s="1">
        <f t="shared" si="289"/>
        <v>0.85056393188126833</v>
      </c>
      <c r="AJ573" s="1">
        <f t="shared" si="290"/>
        <v>-0.14960072315367998</v>
      </c>
      <c r="AK573" s="1">
        <f t="shared" si="291"/>
        <v>0.35753054010879159</v>
      </c>
      <c r="AL573" s="1">
        <f t="shared" si="292"/>
        <v>-1.1748975023341039</v>
      </c>
      <c r="AM573" s="1">
        <f t="shared" si="293"/>
        <v>-0.66586695287307607</v>
      </c>
      <c r="AN573" s="1">
        <f t="shared" si="304"/>
        <v>10.993380218780011</v>
      </c>
      <c r="AO573" s="1">
        <f t="shared" si="304"/>
        <v>10.993380218780011</v>
      </c>
      <c r="AP573" s="1">
        <f t="shared" si="304"/>
        <v>10.99338021877989</v>
      </c>
      <c r="AQ573" s="1">
        <f t="shared" si="304"/>
        <v>10.993380218638112</v>
      </c>
      <c r="AR573" s="1">
        <f t="shared" si="304"/>
        <v>10.993380051888845</v>
      </c>
      <c r="AS573" s="1">
        <f t="shared" si="304"/>
        <v>10.993191997951167</v>
      </c>
      <c r="AT573" s="1">
        <f t="shared" si="304"/>
        <v>10.964327750347366</v>
      </c>
      <c r="AU573" s="1">
        <f t="shared" si="294"/>
        <v>10.605877312069294</v>
      </c>
    </row>
    <row r="574" spans="1:66" s="4" customFormat="1" x14ac:dyDescent="0.2">
      <c r="A574" s="17" t="s">
        <v>265</v>
      </c>
      <c r="B574" s="17"/>
      <c r="C574" s="8">
        <v>49712.773999999998</v>
      </c>
      <c r="D574" s="8"/>
      <c r="E574" s="4">
        <f t="shared" si="278"/>
        <v>-1556.9758411397725</v>
      </c>
      <c r="F574" s="4">
        <f t="shared" si="279"/>
        <v>-1557</v>
      </c>
      <c r="G574" s="4">
        <f t="shared" si="305"/>
        <v>6.6890900001453701E-2</v>
      </c>
      <c r="I574" s="4">
        <f t="shared" si="302"/>
        <v>6.6890900001453701E-2</v>
      </c>
      <c r="Q574" s="66">
        <f t="shared" si="280"/>
        <v>34694.273999999998</v>
      </c>
      <c r="S574" s="2">
        <f t="shared" si="303"/>
        <v>0.2</v>
      </c>
      <c r="Z574" s="1">
        <f t="shared" si="281"/>
        <v>-1557</v>
      </c>
      <c r="AA574" s="1">
        <f t="shared" si="282"/>
        <v>1.6068536791094087E-2</v>
      </c>
      <c r="AB574" s="1">
        <f t="shared" si="283"/>
        <v>5.675965813517387E-2</v>
      </c>
      <c r="AC574" s="1">
        <f t="shared" si="284"/>
        <v>6.6890900001453701E-2</v>
      </c>
      <c r="AD574" s="1">
        <f t="shared" si="285"/>
        <v>5.0822363210359614E-2</v>
      </c>
      <c r="AE574" s="1">
        <f t="shared" si="286"/>
        <v>5.165825204571429E-4</v>
      </c>
      <c r="AF574" s="1">
        <f t="shared" si="287"/>
        <v>6.6890900001453701E-2</v>
      </c>
      <c r="AG574" s="2"/>
      <c r="AH574" s="1">
        <f t="shared" si="288"/>
        <v>1.0131241866279832E-2</v>
      </c>
      <c r="AI574" s="1">
        <f t="shared" si="289"/>
        <v>0.85032704087892008</v>
      </c>
      <c r="AJ574" s="1">
        <f t="shared" si="290"/>
        <v>-0.15025590031710553</v>
      </c>
      <c r="AK574" s="1">
        <f t="shared" si="291"/>
        <v>0.35743143520570486</v>
      </c>
      <c r="AL574" s="1">
        <f t="shared" si="292"/>
        <v>-1.1742348349423863</v>
      </c>
      <c r="AM574" s="1">
        <f t="shared" si="293"/>
        <v>-0.66538881831164132</v>
      </c>
      <c r="AN574" s="1">
        <f t="shared" si="304"/>
        <v>10.994098538695914</v>
      </c>
      <c r="AO574" s="1">
        <f t="shared" si="304"/>
        <v>10.994098538695914</v>
      </c>
      <c r="AP574" s="1">
        <f t="shared" si="304"/>
        <v>10.994098538695878</v>
      </c>
      <c r="AQ574" s="1">
        <f t="shared" si="304"/>
        <v>10.994098538633864</v>
      </c>
      <c r="AR574" s="1">
        <f t="shared" si="304"/>
        <v>10.994098430192784</v>
      </c>
      <c r="AS574" s="1">
        <f t="shared" si="304"/>
        <v>10.993919643928612</v>
      </c>
      <c r="AT574" s="1">
        <f t="shared" si="304"/>
        <v>10.965151140050983</v>
      </c>
      <c r="AU574" s="1">
        <f t="shared" si="294"/>
        <v>10.606595121235458</v>
      </c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x14ac:dyDescent="0.2">
      <c r="A575" s="22" t="s">
        <v>273</v>
      </c>
      <c r="B575" s="23" t="s">
        <v>97</v>
      </c>
      <c r="C575" s="24">
        <v>49726.616699999999</v>
      </c>
      <c r="D575" s="25"/>
      <c r="E575" s="4">
        <f t="shared" si="278"/>
        <v>-1551.9762992815251</v>
      </c>
      <c r="F575" s="4">
        <f t="shared" si="279"/>
        <v>-1552</v>
      </c>
      <c r="G575" s="4">
        <f t="shared" si="305"/>
        <v>6.5622399997664616E-2</v>
      </c>
      <c r="H575" s="4"/>
      <c r="I575" s="4"/>
      <c r="J575" s="4">
        <f>G575</f>
        <v>6.5622399997664616E-2</v>
      </c>
      <c r="K575" s="4"/>
      <c r="M575" s="4"/>
      <c r="N575" s="4"/>
      <c r="O575" s="4"/>
      <c r="P575" s="4"/>
      <c r="Q575" s="66">
        <f t="shared" si="280"/>
        <v>34708.116699999999</v>
      </c>
      <c r="S575" s="2">
        <f>S$17</f>
        <v>1</v>
      </c>
      <c r="Z575" s="1">
        <f t="shared" si="281"/>
        <v>-1552</v>
      </c>
      <c r="AA575" s="1">
        <f t="shared" si="282"/>
        <v>1.5784292231912148E-2</v>
      </c>
      <c r="AB575" s="1">
        <f t="shared" si="283"/>
        <v>5.5647420853746909E-2</v>
      </c>
      <c r="AC575" s="1">
        <f t="shared" si="284"/>
        <v>6.5622399997664616E-2</v>
      </c>
      <c r="AD575" s="1">
        <f t="shared" si="285"/>
        <v>4.9838107765752468E-2</v>
      </c>
      <c r="AE575" s="1">
        <f t="shared" si="286"/>
        <v>2.4838369856707565E-3</v>
      </c>
      <c r="AF575" s="1">
        <f t="shared" si="287"/>
        <v>6.5622399997664616E-2</v>
      </c>
      <c r="AG575" s="2"/>
      <c r="AH575" s="1">
        <f t="shared" si="288"/>
        <v>9.9749791439177025E-3</v>
      </c>
      <c r="AI575" s="1">
        <f t="shared" si="289"/>
        <v>0.84914554635014028</v>
      </c>
      <c r="AJ575" s="1">
        <f t="shared" si="290"/>
        <v>-0.15352532988860484</v>
      </c>
      <c r="AK575" s="1">
        <f t="shared" si="291"/>
        <v>0.35693439086094353</v>
      </c>
      <c r="AL575" s="1">
        <f t="shared" si="292"/>
        <v>-1.1709270242706549</v>
      </c>
      <c r="AM575" s="1">
        <f t="shared" si="293"/>
        <v>-0.66300528004423454</v>
      </c>
      <c r="AN575" s="1">
        <f t="shared" si="304"/>
        <v>10.99768714154863</v>
      </c>
      <c r="AO575" s="1">
        <f t="shared" si="304"/>
        <v>10.99768714154863</v>
      </c>
      <c r="AP575" s="1">
        <f t="shared" si="304"/>
        <v>10.997687141548701</v>
      </c>
      <c r="AQ575" s="1">
        <f t="shared" si="304"/>
        <v>10.997687141462132</v>
      </c>
      <c r="AR575" s="1">
        <f t="shared" si="304"/>
        <v>10.99768724719388</v>
      </c>
      <c r="AS575" s="1">
        <f t="shared" si="304"/>
        <v>10.997553906511202</v>
      </c>
      <c r="AT575" s="1">
        <f t="shared" si="304"/>
        <v>10.969265316294695</v>
      </c>
      <c r="AU575" s="1">
        <f t="shared" si="294"/>
        <v>10.610184167066283</v>
      </c>
    </row>
    <row r="576" spans="1:66" s="4" customFormat="1" x14ac:dyDescent="0.2">
      <c r="A576" s="17" t="s">
        <v>265</v>
      </c>
      <c r="B576" s="17"/>
      <c r="C576" s="8">
        <v>49748.767</v>
      </c>
      <c r="D576" s="8"/>
      <c r="E576" s="4">
        <f t="shared" si="278"/>
        <v>-1543.9763171954633</v>
      </c>
      <c r="F576" s="4">
        <f t="shared" si="279"/>
        <v>-1544</v>
      </c>
      <c r="G576" s="4">
        <f t="shared" si="305"/>
        <v>6.557279999833554E-2</v>
      </c>
      <c r="I576" s="4">
        <f t="shared" ref="I576:I597" si="306">G576</f>
        <v>6.557279999833554E-2</v>
      </c>
      <c r="Q576" s="66">
        <f t="shared" si="280"/>
        <v>34730.267</v>
      </c>
      <c r="S576" s="2">
        <f t="shared" ref="S576:S597" si="307">S$16</f>
        <v>0.2</v>
      </c>
      <c r="Z576" s="1">
        <f t="shared" si="281"/>
        <v>-1544</v>
      </c>
      <c r="AA576" s="1">
        <f t="shared" si="282"/>
        <v>1.5329353538416565E-2</v>
      </c>
      <c r="AB576" s="1">
        <f t="shared" si="283"/>
        <v>5.5847656187171142E-2</v>
      </c>
      <c r="AC576" s="1">
        <f t="shared" si="284"/>
        <v>6.557279999833554E-2</v>
      </c>
      <c r="AD576" s="1">
        <f t="shared" si="285"/>
        <v>5.0243446459918975E-2</v>
      </c>
      <c r="AE576" s="1">
        <f t="shared" si="286"/>
        <v>5.0488078243414892E-4</v>
      </c>
      <c r="AF576" s="1">
        <f t="shared" si="287"/>
        <v>6.557279999833554E-2</v>
      </c>
      <c r="AG576" s="2"/>
      <c r="AH576" s="1">
        <f t="shared" si="288"/>
        <v>9.7251438111643981E-3</v>
      </c>
      <c r="AI576" s="1">
        <f t="shared" si="289"/>
        <v>0.84726538111028094</v>
      </c>
      <c r="AJ576" s="1">
        <f t="shared" si="290"/>
        <v>-0.15873409131838107</v>
      </c>
      <c r="AK576" s="1">
        <f t="shared" si="291"/>
        <v>0.35613390986801957</v>
      </c>
      <c r="AL576" s="1">
        <f t="shared" si="292"/>
        <v>-1.1656535858615007</v>
      </c>
      <c r="AM576" s="1">
        <f t="shared" si="293"/>
        <v>-0.65921613759645159</v>
      </c>
      <c r="AN576" s="1">
        <f t="shared" si="304"/>
        <v>11.003418557822068</v>
      </c>
      <c r="AO576" s="1">
        <f t="shared" si="304"/>
        <v>11.003418557822062</v>
      </c>
      <c r="AP576" s="1">
        <f t="shared" si="304"/>
        <v>11.003418557823846</v>
      </c>
      <c r="AQ576" s="1">
        <f t="shared" si="304"/>
        <v>11.003418557237332</v>
      </c>
      <c r="AR576" s="1">
        <f t="shared" si="304"/>
        <v>11.003418750188919</v>
      </c>
      <c r="AS576" s="1">
        <f t="shared" si="304"/>
        <v>11.0033550146798</v>
      </c>
      <c r="AT576" s="1">
        <f t="shared" si="304"/>
        <v>10.975838374642086</v>
      </c>
      <c r="AU576" s="1">
        <f t="shared" si="294"/>
        <v>10.615926640395598</v>
      </c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s="4" customFormat="1" x14ac:dyDescent="0.2">
      <c r="A577" s="17" t="s">
        <v>265</v>
      </c>
      <c r="B577" s="17"/>
      <c r="C577" s="8">
        <v>49773.684000000001</v>
      </c>
      <c r="D577" s="8"/>
      <c r="E577" s="4">
        <f t="shared" si="278"/>
        <v>-1534.9770912870827</v>
      </c>
      <c r="F577" s="4">
        <f t="shared" si="279"/>
        <v>-1535</v>
      </c>
      <c r="G577" s="4">
        <f t="shared" si="305"/>
        <v>6.3429499998164829E-2</v>
      </c>
      <c r="I577" s="4">
        <f t="shared" si="306"/>
        <v>6.3429499998164829E-2</v>
      </c>
      <c r="Q577" s="66">
        <f t="shared" si="280"/>
        <v>34755.184000000001</v>
      </c>
      <c r="S577" s="2">
        <f t="shared" si="307"/>
        <v>0.2</v>
      </c>
      <c r="Z577" s="1">
        <f t="shared" si="281"/>
        <v>-1535</v>
      </c>
      <c r="AA577" s="1">
        <f t="shared" si="282"/>
        <v>1.4817337945923961E-2</v>
      </c>
      <c r="AB577" s="1">
        <f t="shared" si="283"/>
        <v>5.398514145500339E-2</v>
      </c>
      <c r="AC577" s="1">
        <f t="shared" si="284"/>
        <v>6.3429499998164829E-2</v>
      </c>
      <c r="AD577" s="1">
        <f t="shared" si="285"/>
        <v>4.8612162052240865E-2</v>
      </c>
      <c r="AE577" s="1">
        <f t="shared" si="286"/>
        <v>4.7262845987866542E-4</v>
      </c>
      <c r="AF577" s="1">
        <f t="shared" si="287"/>
        <v>6.3429499998164829E-2</v>
      </c>
      <c r="AG577" s="2"/>
      <c r="AH577" s="1">
        <f t="shared" si="288"/>
        <v>9.4443585431614394E-3</v>
      </c>
      <c r="AI577" s="1">
        <f t="shared" si="289"/>
        <v>0.8451651537976882</v>
      </c>
      <c r="AJ577" s="1">
        <f t="shared" si="290"/>
        <v>-0.16456123287323665</v>
      </c>
      <c r="AK577" s="1">
        <f t="shared" si="291"/>
        <v>0.35522583797744345</v>
      </c>
      <c r="AL577" s="1">
        <f t="shared" si="292"/>
        <v>-1.1597487782965292</v>
      </c>
      <c r="AM577" s="1">
        <f t="shared" si="293"/>
        <v>-0.65498893476465048</v>
      </c>
      <c r="AN577" s="1">
        <f t="shared" si="304"/>
        <v>11.009851270096036</v>
      </c>
      <c r="AO577" s="1">
        <f t="shared" si="304"/>
        <v>11.009851270096044</v>
      </c>
      <c r="AP577" s="1">
        <f t="shared" si="304"/>
        <v>11.009851270094357</v>
      </c>
      <c r="AQ577" s="1">
        <f t="shared" si="304"/>
        <v>11.009851270399595</v>
      </c>
      <c r="AR577" s="1">
        <f t="shared" si="304"/>
        <v>11.009851215224323</v>
      </c>
      <c r="AS577" s="1">
        <f t="shared" si="304"/>
        <v>11.009861185263581</v>
      </c>
      <c r="AT577" s="1">
        <f t="shared" si="304"/>
        <v>10.983218877467158</v>
      </c>
      <c r="AU577" s="1">
        <f t="shared" si="294"/>
        <v>10.622386922891078</v>
      </c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s="4" customFormat="1" x14ac:dyDescent="0.2">
      <c r="A578" s="17" t="s">
        <v>272</v>
      </c>
      <c r="B578" s="17"/>
      <c r="C578" s="8">
        <v>49790.302000000003</v>
      </c>
      <c r="D578" s="8">
        <v>5.0000000000000001E-3</v>
      </c>
      <c r="E578" s="4">
        <f t="shared" si="278"/>
        <v>-1528.9751995607317</v>
      </c>
      <c r="F578" s="4">
        <f t="shared" si="279"/>
        <v>-1529</v>
      </c>
      <c r="G578" s="4">
        <f t="shared" si="305"/>
        <v>6.8667300001834519E-2</v>
      </c>
      <c r="I578" s="4">
        <f t="shared" si="306"/>
        <v>6.8667300001834519E-2</v>
      </c>
      <c r="Q578" s="66">
        <f t="shared" si="280"/>
        <v>34771.802000000003</v>
      </c>
      <c r="S578" s="2">
        <f t="shared" si="307"/>
        <v>0.2</v>
      </c>
      <c r="Z578" s="1">
        <f t="shared" si="281"/>
        <v>-1529</v>
      </c>
      <c r="AA578" s="1">
        <f t="shared" si="282"/>
        <v>1.4475875366983771E-2</v>
      </c>
      <c r="AB578" s="1">
        <f t="shared" si="283"/>
        <v>5.9409962815215503E-2</v>
      </c>
      <c r="AC578" s="1">
        <f t="shared" si="284"/>
        <v>6.8667300001834519E-2</v>
      </c>
      <c r="AD578" s="1">
        <f t="shared" si="285"/>
        <v>5.419142463485075E-2</v>
      </c>
      <c r="AE578" s="1">
        <f t="shared" si="286"/>
        <v>5.8734210079094181E-4</v>
      </c>
      <c r="AF578" s="1">
        <f t="shared" si="287"/>
        <v>6.8667300001834519E-2</v>
      </c>
      <c r="AG578" s="2"/>
      <c r="AH578" s="1">
        <f t="shared" si="288"/>
        <v>9.2573371866190128E-3</v>
      </c>
      <c r="AI578" s="1">
        <f t="shared" si="289"/>
        <v>0.8437737489532553</v>
      </c>
      <c r="AJ578" s="1">
        <f t="shared" si="290"/>
        <v>-0.16842683015379753</v>
      </c>
      <c r="AK578" s="1">
        <f t="shared" si="291"/>
        <v>0.35461610799447613</v>
      </c>
      <c r="AL578" s="1">
        <f t="shared" si="292"/>
        <v>-1.1558284603432194</v>
      </c>
      <c r="AM578" s="1">
        <f t="shared" si="293"/>
        <v>-0.65219143507405419</v>
      </c>
      <c r="AN578" s="1">
        <f t="shared" si="304"/>
        <v>11.014130901154388</v>
      </c>
      <c r="AO578" s="1">
        <f t="shared" si="304"/>
        <v>11.014130901154539</v>
      </c>
      <c r="AP578" s="1">
        <f t="shared" si="304"/>
        <v>11.014130901133546</v>
      </c>
      <c r="AQ578" s="1">
        <f t="shared" si="304"/>
        <v>11.014130904053022</v>
      </c>
      <c r="AR578" s="1">
        <f t="shared" si="304"/>
        <v>11.01413049802149</v>
      </c>
      <c r="AS578" s="1">
        <f t="shared" si="304"/>
        <v>11.014186882574819</v>
      </c>
      <c r="AT578" s="1">
        <f t="shared" si="304"/>
        <v>10.988130848717942</v>
      </c>
      <c r="AU578" s="1">
        <f t="shared" si="294"/>
        <v>10.626693777888065</v>
      </c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s="4" customFormat="1" x14ac:dyDescent="0.2">
      <c r="A579" s="17" t="s">
        <v>274</v>
      </c>
      <c r="B579" s="17"/>
      <c r="C579" s="8">
        <v>49978.574999999997</v>
      </c>
      <c r="D579" s="8">
        <v>3.0000000000000001E-3</v>
      </c>
      <c r="E579" s="4">
        <f t="shared" si="278"/>
        <v>-1460.9769951441319</v>
      </c>
      <c r="F579" s="4">
        <f t="shared" si="279"/>
        <v>-1461</v>
      </c>
      <c r="G579" s="4">
        <f t="shared" si="305"/>
        <v>6.369569999515079E-2</v>
      </c>
      <c r="I579" s="4">
        <f t="shared" si="306"/>
        <v>6.369569999515079E-2</v>
      </c>
      <c r="Q579" s="66">
        <f t="shared" si="280"/>
        <v>34960.074999999997</v>
      </c>
      <c r="S579" s="2">
        <f t="shared" si="307"/>
        <v>0.2</v>
      </c>
      <c r="Z579" s="1">
        <f t="shared" si="281"/>
        <v>-1461</v>
      </c>
      <c r="AA579" s="1">
        <f t="shared" si="282"/>
        <v>1.0600176400636721E-2</v>
      </c>
      <c r="AB579" s="1">
        <f t="shared" si="283"/>
        <v>5.6547643818619792E-2</v>
      </c>
      <c r="AC579" s="1">
        <f t="shared" si="284"/>
        <v>6.369569999515079E-2</v>
      </c>
      <c r="AD579" s="1">
        <f t="shared" si="285"/>
        <v>5.3095523594514069E-2</v>
      </c>
      <c r="AE579" s="1">
        <f t="shared" si="286"/>
        <v>5.6382692515512007E-4</v>
      </c>
      <c r="AF579" s="1">
        <f t="shared" si="287"/>
        <v>6.369569999515079E-2</v>
      </c>
      <c r="AG579" s="2"/>
      <c r="AH579" s="1">
        <f t="shared" si="288"/>
        <v>7.1480561765309997E-3</v>
      </c>
      <c r="AI579" s="1">
        <f t="shared" si="289"/>
        <v>0.82848301194954321</v>
      </c>
      <c r="AJ579" s="1">
        <f t="shared" si="290"/>
        <v>-0.21118201823892213</v>
      </c>
      <c r="AK579" s="1">
        <f t="shared" si="291"/>
        <v>0.34747827036430623</v>
      </c>
      <c r="AL579" s="1">
        <f t="shared" si="292"/>
        <v>-1.1122778477008377</v>
      </c>
      <c r="AM579" s="1">
        <f t="shared" si="293"/>
        <v>-0.62158376448442132</v>
      </c>
      <c r="AN579" s="1">
        <f t="shared" si="304"/>
        <v>11.06215018150108</v>
      </c>
      <c r="AO579" s="1">
        <f t="shared" si="304"/>
        <v>11.062150181690436</v>
      </c>
      <c r="AP579" s="1">
        <f t="shared" si="304"/>
        <v>11.062150174345138</v>
      </c>
      <c r="AQ579" s="1">
        <f t="shared" si="304"/>
        <v>11.062150459273958</v>
      </c>
      <c r="AR579" s="1">
        <f t="shared" si="304"/>
        <v>11.062139405809333</v>
      </c>
      <c r="AS579" s="1">
        <f t="shared" si="304"/>
        <v>11.062566876449331</v>
      </c>
      <c r="AT579" s="1">
        <f t="shared" si="304"/>
        <v>11.043328699225636</v>
      </c>
      <c r="AU579" s="1">
        <f t="shared" si="294"/>
        <v>10.675504801187254</v>
      </c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x14ac:dyDescent="0.2">
      <c r="A580" s="22" t="s">
        <v>270</v>
      </c>
      <c r="B580" s="23" t="s">
        <v>97</v>
      </c>
      <c r="C580" s="24">
        <v>50031.182000000001</v>
      </c>
      <c r="D580" s="25"/>
      <c r="E580" s="4">
        <f t="shared" si="278"/>
        <v>-1441.9770241459303</v>
      </c>
      <c r="F580" s="4">
        <f t="shared" si="279"/>
        <v>-1442</v>
      </c>
      <c r="G580" s="4">
        <f t="shared" si="305"/>
        <v>6.3615400002163369E-2</v>
      </c>
      <c r="H580" s="4"/>
      <c r="I580" s="4">
        <f t="shared" si="306"/>
        <v>6.3615400002163369E-2</v>
      </c>
      <c r="J580" s="4"/>
      <c r="K580" s="4"/>
      <c r="M580" s="4"/>
      <c r="N580" s="4"/>
      <c r="O580" s="4">
        <f ca="1">+C$11+C$12*$F580</f>
        <v>2.4677924540209048E-2</v>
      </c>
      <c r="P580" s="4"/>
      <c r="Q580" s="66">
        <f t="shared" si="280"/>
        <v>35012.682000000001</v>
      </c>
      <c r="S580" s="2">
        <f t="shared" si="307"/>
        <v>0.2</v>
      </c>
      <c r="Z580" s="1">
        <f t="shared" si="281"/>
        <v>-1442</v>
      </c>
      <c r="AA580" s="1">
        <f t="shared" si="282"/>
        <v>9.5156588933649165E-3</v>
      </c>
      <c r="AB580" s="1">
        <f t="shared" si="283"/>
        <v>5.7053019785249827E-2</v>
      </c>
      <c r="AC580" s="1">
        <f t="shared" si="284"/>
        <v>6.3615400002163369E-2</v>
      </c>
      <c r="AD580" s="1">
        <f t="shared" si="285"/>
        <v>5.4099741108798449E-2</v>
      </c>
      <c r="AE580" s="1">
        <f t="shared" si="286"/>
        <v>5.8535639760780333E-4</v>
      </c>
      <c r="AF580" s="1">
        <f t="shared" si="287"/>
        <v>6.3615400002163369E-2</v>
      </c>
      <c r="AG580" s="2"/>
      <c r="AH580" s="1">
        <f t="shared" si="288"/>
        <v>6.562380216913544E-3</v>
      </c>
      <c r="AI580" s="1">
        <f t="shared" si="289"/>
        <v>0.82436395418737396</v>
      </c>
      <c r="AJ580" s="1">
        <f t="shared" si="290"/>
        <v>-0.22278798767885385</v>
      </c>
      <c r="AK580" s="1">
        <f t="shared" si="291"/>
        <v>0.34541454077177403</v>
      </c>
      <c r="AL580" s="1">
        <f t="shared" si="292"/>
        <v>-1.1003885361801506</v>
      </c>
      <c r="AM580" s="1">
        <f t="shared" si="293"/>
        <v>-0.61337253820880477</v>
      </c>
      <c r="AN580" s="1">
        <f t="shared" si="304"/>
        <v>11.075412663666235</v>
      </c>
      <c r="AO580" s="1">
        <f t="shared" si="304"/>
        <v>11.075412664104842</v>
      </c>
      <c r="AP580" s="1">
        <f t="shared" si="304"/>
        <v>11.075412649912613</v>
      </c>
      <c r="AQ580" s="1">
        <f t="shared" si="304"/>
        <v>11.075413109135198</v>
      </c>
      <c r="AR580" s="1">
        <f t="shared" si="304"/>
        <v>11.075398248583731</v>
      </c>
      <c r="AS580" s="1">
        <f t="shared" si="304"/>
        <v>11.075877747127961</v>
      </c>
      <c r="AT580" s="1">
        <f t="shared" si="304"/>
        <v>11.058595622207344</v>
      </c>
      <c r="AU580" s="1">
        <f t="shared" si="294"/>
        <v>10.68914317534438</v>
      </c>
    </row>
    <row r="581" spans="1:66" s="4" customFormat="1" x14ac:dyDescent="0.2">
      <c r="A581" s="17" t="s">
        <v>275</v>
      </c>
      <c r="B581" s="17"/>
      <c r="C581" s="8">
        <v>50089.32</v>
      </c>
      <c r="D581" s="8">
        <v>3.0000000000000001E-3</v>
      </c>
      <c r="E581" s="4">
        <f t="shared" si="278"/>
        <v>-1420.9794323065676</v>
      </c>
      <c r="F581" s="4">
        <f t="shared" si="279"/>
        <v>-1421</v>
      </c>
      <c r="G581" s="4">
        <f t="shared" si="305"/>
        <v>5.6947700002638157E-2</v>
      </c>
      <c r="I581" s="4">
        <f t="shared" si="306"/>
        <v>5.6947700002638157E-2</v>
      </c>
      <c r="Q581" s="66">
        <f t="shared" si="280"/>
        <v>35070.82</v>
      </c>
      <c r="S581" s="2">
        <f t="shared" si="307"/>
        <v>0.2</v>
      </c>
      <c r="Z581" s="1">
        <f t="shared" si="281"/>
        <v>-1421</v>
      </c>
      <c r="AA581" s="1">
        <f t="shared" si="282"/>
        <v>8.3163358328598065E-3</v>
      </c>
      <c r="AB581" s="1">
        <f t="shared" si="283"/>
        <v>5.103060671642555E-2</v>
      </c>
      <c r="AC581" s="1">
        <f t="shared" si="284"/>
        <v>5.6947700002638157E-2</v>
      </c>
      <c r="AD581" s="1">
        <f t="shared" si="285"/>
        <v>4.8631364169778354E-2</v>
      </c>
      <c r="AE581" s="1">
        <f t="shared" si="286"/>
        <v>4.7300191620272037E-4</v>
      </c>
      <c r="AF581" s="1">
        <f t="shared" si="287"/>
        <v>5.6947700002638157E-2</v>
      </c>
      <c r="AG581" s="2"/>
      <c r="AH581" s="1">
        <f t="shared" si="288"/>
        <v>5.9170932862126109E-3</v>
      </c>
      <c r="AI581" s="1">
        <f t="shared" si="289"/>
        <v>0.8198870027316556</v>
      </c>
      <c r="AJ581" s="1">
        <f t="shared" si="290"/>
        <v>-0.23544640915363502</v>
      </c>
      <c r="AK581" s="1">
        <f t="shared" si="291"/>
        <v>0.34310134622336269</v>
      </c>
      <c r="AL581" s="1">
        <f t="shared" si="292"/>
        <v>-1.0873840770342107</v>
      </c>
      <c r="AM581" s="1">
        <f t="shared" si="293"/>
        <v>-0.60445942411627762</v>
      </c>
      <c r="AN581" s="1">
        <f t="shared" ref="AN581:AT590" si="308">$AU581+$AB$7*SIN(AO581)</f>
        <v>11.089994941436798</v>
      </c>
      <c r="AO581" s="1">
        <f t="shared" si="308"/>
        <v>11.089994942348396</v>
      </c>
      <c r="AP581" s="1">
        <f t="shared" si="308"/>
        <v>11.089994917396398</v>
      </c>
      <c r="AQ581" s="1">
        <f t="shared" si="308"/>
        <v>11.089995600373816</v>
      </c>
      <c r="AR581" s="1">
        <f t="shared" si="308"/>
        <v>11.089976904374662</v>
      </c>
      <c r="AS581" s="1">
        <f t="shared" si="308"/>
        <v>11.090487367991166</v>
      </c>
      <c r="AT581" s="1">
        <f t="shared" si="308"/>
        <v>11.075389627635225</v>
      </c>
      <c r="AU581" s="1">
        <f t="shared" si="294"/>
        <v>10.704217167833836</v>
      </c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s="4" customFormat="1" x14ac:dyDescent="0.2">
      <c r="A582" s="17" t="s">
        <v>265</v>
      </c>
      <c r="B582" s="17"/>
      <c r="C582" s="8">
        <v>50133.623</v>
      </c>
      <c r="D582" s="8"/>
      <c r="E582" s="4">
        <f t="shared" si="278"/>
        <v>-1404.9786013309697</v>
      </c>
      <c r="F582" s="4">
        <f t="shared" si="279"/>
        <v>-1405</v>
      </c>
      <c r="G582" s="4">
        <f t="shared" si="305"/>
        <v>5.9248500001558568E-2</v>
      </c>
      <c r="I582" s="4">
        <f t="shared" si="306"/>
        <v>5.9248500001558568E-2</v>
      </c>
      <c r="Q582" s="66">
        <f t="shared" si="280"/>
        <v>35115.123</v>
      </c>
      <c r="S582" s="2">
        <f t="shared" si="307"/>
        <v>0.2</v>
      </c>
      <c r="Z582" s="1">
        <f t="shared" si="281"/>
        <v>-1405</v>
      </c>
      <c r="AA582" s="1">
        <f t="shared" si="282"/>
        <v>7.4021687022143411E-3</v>
      </c>
      <c r="AB582" s="1">
        <f t="shared" si="283"/>
        <v>5.3821558833083073E-2</v>
      </c>
      <c r="AC582" s="1">
        <f t="shared" si="284"/>
        <v>5.9248500001558568E-2</v>
      </c>
      <c r="AD582" s="1">
        <f t="shared" si="285"/>
        <v>5.1846331299344225E-2</v>
      </c>
      <c r="AE582" s="1">
        <f t="shared" si="286"/>
        <v>5.3760841384027213E-4</v>
      </c>
      <c r="AF582" s="1">
        <f t="shared" si="287"/>
        <v>5.9248500001558568E-2</v>
      </c>
      <c r="AG582" s="2"/>
      <c r="AH582" s="1">
        <f t="shared" si="288"/>
        <v>5.4269411684754968E-3</v>
      </c>
      <c r="AI582" s="1">
        <f t="shared" si="289"/>
        <v>0.81652853078227916</v>
      </c>
      <c r="AJ582" s="1">
        <f t="shared" si="290"/>
        <v>-0.24497302869436555</v>
      </c>
      <c r="AK582" s="1">
        <f t="shared" si="291"/>
        <v>0.3413172212888787</v>
      </c>
      <c r="AL582" s="1">
        <f t="shared" si="292"/>
        <v>-1.0775700680260429</v>
      </c>
      <c r="AM582" s="1">
        <f t="shared" si="293"/>
        <v>-0.5977793017060552</v>
      </c>
      <c r="AN582" s="1">
        <f t="shared" si="308"/>
        <v>11.10105234145054</v>
      </c>
      <c r="AO582" s="1">
        <f t="shared" si="308"/>
        <v>11.101052342881186</v>
      </c>
      <c r="AP582" s="1">
        <f t="shared" si="308"/>
        <v>11.101052307814101</v>
      </c>
      <c r="AQ582" s="1">
        <f t="shared" si="308"/>
        <v>11.101053167352999</v>
      </c>
      <c r="AR582" s="1">
        <f t="shared" si="308"/>
        <v>11.101032096949787</v>
      </c>
      <c r="AS582" s="1">
        <f t="shared" si="308"/>
        <v>11.10154740574148</v>
      </c>
      <c r="AT582" s="1">
        <f t="shared" si="308"/>
        <v>11.088128472532718</v>
      </c>
      <c r="AU582" s="1">
        <f t="shared" si="294"/>
        <v>10.715702114492467</v>
      </c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s="4" customFormat="1" x14ac:dyDescent="0.2">
      <c r="A583" s="17" t="s">
        <v>265</v>
      </c>
      <c r="B583" s="17"/>
      <c r="C583" s="8">
        <v>50133.625999999997</v>
      </c>
      <c r="D583" s="8"/>
      <c r="E583" s="4">
        <f t="shared" si="278"/>
        <v>-1404.9775178266273</v>
      </c>
      <c r="F583" s="4">
        <f t="shared" si="279"/>
        <v>-1405</v>
      </c>
      <c r="G583" s="4">
        <f t="shared" si="305"/>
        <v>6.224849999853177E-2</v>
      </c>
      <c r="I583" s="4">
        <f t="shared" si="306"/>
        <v>6.224849999853177E-2</v>
      </c>
      <c r="Q583" s="66">
        <f t="shared" si="280"/>
        <v>35115.125999999997</v>
      </c>
      <c r="S583" s="2">
        <f t="shared" si="307"/>
        <v>0.2</v>
      </c>
      <c r="Z583" s="1">
        <f t="shared" si="281"/>
        <v>-1405</v>
      </c>
      <c r="AA583" s="1">
        <f t="shared" si="282"/>
        <v>7.4021687022143411E-3</v>
      </c>
      <c r="AB583" s="1">
        <f t="shared" si="283"/>
        <v>5.6821558830056275E-2</v>
      </c>
      <c r="AC583" s="1">
        <f t="shared" si="284"/>
        <v>6.224849999853177E-2</v>
      </c>
      <c r="AD583" s="1">
        <f t="shared" si="285"/>
        <v>5.4846331296317427E-2</v>
      </c>
      <c r="AE583" s="1">
        <f t="shared" si="286"/>
        <v>6.0162401133308176E-4</v>
      </c>
      <c r="AF583" s="1">
        <f t="shared" si="287"/>
        <v>6.224849999853177E-2</v>
      </c>
      <c r="AG583" s="2"/>
      <c r="AH583" s="1">
        <f t="shared" si="288"/>
        <v>5.4269411684754968E-3</v>
      </c>
      <c r="AI583" s="1">
        <f t="shared" si="289"/>
        <v>0.81652853078227916</v>
      </c>
      <c r="AJ583" s="1">
        <f t="shared" si="290"/>
        <v>-0.24497302869436555</v>
      </c>
      <c r="AK583" s="1">
        <f t="shared" si="291"/>
        <v>0.3413172212888787</v>
      </c>
      <c r="AL583" s="1">
        <f t="shared" si="292"/>
        <v>-1.0775700680260429</v>
      </c>
      <c r="AM583" s="1">
        <f t="shared" si="293"/>
        <v>-0.5977793017060552</v>
      </c>
      <c r="AN583" s="1">
        <f t="shared" si="308"/>
        <v>11.10105234145054</v>
      </c>
      <c r="AO583" s="1">
        <f t="shared" si="308"/>
        <v>11.101052342881186</v>
      </c>
      <c r="AP583" s="1">
        <f t="shared" si="308"/>
        <v>11.101052307814101</v>
      </c>
      <c r="AQ583" s="1">
        <f t="shared" si="308"/>
        <v>11.101053167352999</v>
      </c>
      <c r="AR583" s="1">
        <f t="shared" si="308"/>
        <v>11.101032096949787</v>
      </c>
      <c r="AS583" s="1">
        <f t="shared" si="308"/>
        <v>11.10154740574148</v>
      </c>
      <c r="AT583" s="1">
        <f t="shared" si="308"/>
        <v>11.088128472532718</v>
      </c>
      <c r="AU583" s="1">
        <f t="shared" si="294"/>
        <v>10.715702114492467</v>
      </c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s="4" customFormat="1" x14ac:dyDescent="0.2">
      <c r="A584" s="17" t="s">
        <v>265</v>
      </c>
      <c r="B584" s="17"/>
      <c r="C584" s="8">
        <v>50139.159</v>
      </c>
      <c r="D584" s="8"/>
      <c r="E584" s="4">
        <f t="shared" si="278"/>
        <v>-1402.9791746492347</v>
      </c>
      <c r="F584" s="4">
        <f t="shared" si="279"/>
        <v>-1403</v>
      </c>
      <c r="G584" s="4">
        <f t="shared" si="305"/>
        <v>5.766109999967739E-2</v>
      </c>
      <c r="I584" s="4">
        <f t="shared" si="306"/>
        <v>5.766109999967739E-2</v>
      </c>
      <c r="Q584" s="66">
        <f t="shared" si="280"/>
        <v>35120.659</v>
      </c>
      <c r="S584" s="2">
        <f t="shared" si="307"/>
        <v>0.2</v>
      </c>
      <c r="Z584" s="1">
        <f t="shared" si="281"/>
        <v>-1403</v>
      </c>
      <c r="AA584" s="1">
        <f t="shared" si="282"/>
        <v>7.2878760478521107E-3</v>
      </c>
      <c r="AB584" s="1">
        <f t="shared" si="283"/>
        <v>5.2295334539855381E-2</v>
      </c>
      <c r="AC584" s="1">
        <f t="shared" si="284"/>
        <v>5.766109999967739E-2</v>
      </c>
      <c r="AD584" s="1">
        <f t="shared" si="285"/>
        <v>5.037322395182528E-2</v>
      </c>
      <c r="AE584" s="1">
        <f t="shared" si="286"/>
        <v>5.0749233826014885E-4</v>
      </c>
      <c r="AF584" s="1">
        <f t="shared" si="287"/>
        <v>5.766109999967739E-2</v>
      </c>
      <c r="AG584" s="2"/>
      <c r="AH584" s="1">
        <f t="shared" si="288"/>
        <v>5.3657654598220049E-3</v>
      </c>
      <c r="AI584" s="1">
        <f t="shared" si="289"/>
        <v>0.81611188285529479</v>
      </c>
      <c r="AJ584" s="1">
        <f t="shared" si="290"/>
        <v>-0.24615674541453811</v>
      </c>
      <c r="AK584" s="1">
        <f t="shared" si="291"/>
        <v>0.34109292859607276</v>
      </c>
      <c r="AL584" s="1">
        <f t="shared" si="292"/>
        <v>-1.0763489611146564</v>
      </c>
      <c r="AM584" s="1">
        <f t="shared" si="293"/>
        <v>-0.5969508752743955</v>
      </c>
      <c r="AN584" s="1">
        <f t="shared" si="308"/>
        <v>11.102431334083555</v>
      </c>
      <c r="AO584" s="1">
        <f t="shared" si="308"/>
        <v>11.102431335588587</v>
      </c>
      <c r="AP584" s="1">
        <f t="shared" si="308"/>
        <v>11.102431299172478</v>
      </c>
      <c r="AQ584" s="1">
        <f t="shared" si="308"/>
        <v>11.102432180301566</v>
      </c>
      <c r="AR584" s="1">
        <f t="shared" si="308"/>
        <v>11.102410858352082</v>
      </c>
      <c r="AS584" s="1">
        <f t="shared" si="308"/>
        <v>11.10292563213039</v>
      </c>
      <c r="AT584" s="1">
        <f t="shared" si="308"/>
        <v>11.089717377435949</v>
      </c>
      <c r="AU584" s="1">
        <f t="shared" si="294"/>
        <v>10.717137732824796</v>
      </c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s="4" customFormat="1" x14ac:dyDescent="0.2">
      <c r="A585" s="17" t="s">
        <v>276</v>
      </c>
      <c r="B585" s="17"/>
      <c r="C585" s="8">
        <v>50396.652000000002</v>
      </c>
      <c r="D585" s="8">
        <v>3.0000000000000001E-3</v>
      </c>
      <c r="E585" s="4">
        <f t="shared" si="278"/>
        <v>-1309.9809133486538</v>
      </c>
      <c r="F585" s="4">
        <f t="shared" si="279"/>
        <v>-1310</v>
      </c>
      <c r="G585" s="4">
        <f t="shared" si="305"/>
        <v>5.2846999999019317E-2</v>
      </c>
      <c r="I585" s="4">
        <f t="shared" si="306"/>
        <v>5.2846999999019317E-2</v>
      </c>
      <c r="Q585" s="66">
        <f t="shared" si="280"/>
        <v>35378.152000000002</v>
      </c>
      <c r="S585" s="2">
        <f t="shared" si="307"/>
        <v>0.2</v>
      </c>
      <c r="Z585" s="1">
        <f t="shared" si="281"/>
        <v>-1310</v>
      </c>
      <c r="AA585" s="1">
        <f t="shared" si="282"/>
        <v>1.969498223315378E-3</v>
      </c>
      <c r="AB585" s="1">
        <f t="shared" si="283"/>
        <v>5.0301434514497603E-2</v>
      </c>
      <c r="AC585" s="1">
        <f t="shared" si="284"/>
        <v>5.2846999999019317E-2</v>
      </c>
      <c r="AD585" s="1">
        <f t="shared" si="285"/>
        <v>5.0877501775703937E-2</v>
      </c>
      <c r="AE585" s="1">
        <f t="shared" si="286"/>
        <v>5.1770403738735148E-4</v>
      </c>
      <c r="AF585" s="1">
        <f t="shared" si="287"/>
        <v>5.2846999999019317E-2</v>
      </c>
      <c r="AG585" s="2"/>
      <c r="AH585" s="1">
        <f t="shared" si="288"/>
        <v>2.5455654845217119E-3</v>
      </c>
      <c r="AI585" s="1">
        <f t="shared" si="289"/>
        <v>0.79749035144361269</v>
      </c>
      <c r="AJ585" s="1">
        <f t="shared" si="290"/>
        <v>-0.29949539630695088</v>
      </c>
      <c r="AK585" s="1">
        <f t="shared" si="291"/>
        <v>0.33037715993518518</v>
      </c>
      <c r="AL585" s="1">
        <f t="shared" si="292"/>
        <v>-1.0208982119288812</v>
      </c>
      <c r="AM585" s="1">
        <f t="shared" si="293"/>
        <v>-0.55994848705625844</v>
      </c>
      <c r="AN585" s="1">
        <f t="shared" si="308"/>
        <v>11.165797240265851</v>
      </c>
      <c r="AO585" s="1">
        <f t="shared" si="308"/>
        <v>11.165797244193014</v>
      </c>
      <c r="AP585" s="1">
        <f t="shared" si="308"/>
        <v>11.165797184367809</v>
      </c>
      <c r="AQ585" s="1">
        <f t="shared" si="308"/>
        <v>11.16579809572457</v>
      </c>
      <c r="AR585" s="1">
        <f t="shared" si="308"/>
        <v>11.165784211902464</v>
      </c>
      <c r="AS585" s="1">
        <f t="shared" si="308"/>
        <v>11.165995599847104</v>
      </c>
      <c r="AT585" s="1">
        <f t="shared" si="308"/>
        <v>11.162748451687195</v>
      </c>
      <c r="AU585" s="1">
        <f t="shared" si="294"/>
        <v>10.783893985278098</v>
      </c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x14ac:dyDescent="0.2">
      <c r="A586" s="22" t="s">
        <v>277</v>
      </c>
      <c r="B586" s="23" t="s">
        <v>97</v>
      </c>
      <c r="C586" s="24">
        <v>50416.035000000003</v>
      </c>
      <c r="D586" s="25"/>
      <c r="E586" s="4">
        <f t="shared" si="278"/>
        <v>-1302.9803917857789</v>
      </c>
      <c r="F586" s="4">
        <f t="shared" si="279"/>
        <v>-1303</v>
      </c>
      <c r="G586" s="4">
        <f t="shared" si="305"/>
        <v>5.4291100001137238E-2</v>
      </c>
      <c r="H586" s="4"/>
      <c r="I586" s="4">
        <f t="shared" si="306"/>
        <v>5.4291100001137238E-2</v>
      </c>
      <c r="J586" s="4"/>
      <c r="K586" s="4"/>
      <c r="M586" s="4"/>
      <c r="N586" s="4"/>
      <c r="O586" s="4">
        <f ca="1">+C$11+C$12*$F586</f>
        <v>2.3246288436167696E-2</v>
      </c>
      <c r="P586" s="4"/>
      <c r="Q586" s="66">
        <f t="shared" si="280"/>
        <v>35397.535000000003</v>
      </c>
      <c r="S586" s="2">
        <f t="shared" si="307"/>
        <v>0.2</v>
      </c>
      <c r="Z586" s="1">
        <f t="shared" si="281"/>
        <v>-1303</v>
      </c>
      <c r="AA586" s="1">
        <f t="shared" si="282"/>
        <v>1.5689999665916194E-3</v>
      </c>
      <c r="AB586" s="1">
        <f t="shared" si="283"/>
        <v>5.1955760426832413E-2</v>
      </c>
      <c r="AC586" s="1">
        <f t="shared" si="284"/>
        <v>5.4291100001137238E-2</v>
      </c>
      <c r="AD586" s="1">
        <f t="shared" si="285"/>
        <v>5.2722100034545617E-2</v>
      </c>
      <c r="AE586" s="1">
        <f t="shared" si="286"/>
        <v>5.5592396641052696E-4</v>
      </c>
      <c r="AF586" s="1">
        <f t="shared" si="287"/>
        <v>5.4291100001137238E-2</v>
      </c>
      <c r="AG586" s="2"/>
      <c r="AH586" s="1">
        <f t="shared" si="288"/>
        <v>2.3353395743048217E-3</v>
      </c>
      <c r="AI586" s="1">
        <f t="shared" si="289"/>
        <v>0.79614670380789332</v>
      </c>
      <c r="AJ586" s="1">
        <f t="shared" si="290"/>
        <v>-0.3033780882973417</v>
      </c>
      <c r="AK586" s="1">
        <f t="shared" si="291"/>
        <v>0.32954978257750928</v>
      </c>
      <c r="AL586" s="1">
        <f t="shared" si="292"/>
        <v>-1.01682610729893</v>
      </c>
      <c r="AM586" s="1">
        <f t="shared" si="293"/>
        <v>-0.55727708812776078</v>
      </c>
      <c r="AN586" s="1">
        <f t="shared" si="308"/>
        <v>11.170508407736929</v>
      </c>
      <c r="AO586" s="1">
        <f t="shared" si="308"/>
        <v>11.17050841118723</v>
      </c>
      <c r="AP586" s="1">
        <f t="shared" si="308"/>
        <v>11.170508360028034</v>
      </c>
      <c r="AQ586" s="1">
        <f t="shared" si="308"/>
        <v>11.170509118587553</v>
      </c>
      <c r="AR586" s="1">
        <f t="shared" si="308"/>
        <v>11.170497870763691</v>
      </c>
      <c r="AS586" s="1">
        <f t="shared" si="308"/>
        <v>11.170664578743201</v>
      </c>
      <c r="AT586" s="1">
        <f t="shared" si="308"/>
        <v>11.168177418253913</v>
      </c>
      <c r="AU586" s="1">
        <f t="shared" si="294"/>
        <v>10.78891864944125</v>
      </c>
    </row>
    <row r="587" spans="1:66" s="4" customFormat="1" x14ac:dyDescent="0.2">
      <c r="A587" s="17" t="s">
        <v>265</v>
      </c>
      <c r="B587" s="17"/>
      <c r="C587" s="8">
        <v>50504.635000000002</v>
      </c>
      <c r="D587" s="8"/>
      <c r="E587" s="4">
        <f t="shared" si="278"/>
        <v>-1270.9808968432708</v>
      </c>
      <c r="F587" s="4">
        <f t="shared" si="279"/>
        <v>-1271</v>
      </c>
      <c r="G587" s="4">
        <f t="shared" si="305"/>
        <v>5.2892700005031656E-2</v>
      </c>
      <c r="I587" s="4">
        <f t="shared" si="306"/>
        <v>5.2892700005031656E-2</v>
      </c>
      <c r="Q587" s="66">
        <f t="shared" si="280"/>
        <v>35486.135000000002</v>
      </c>
      <c r="S587" s="2">
        <f t="shared" si="307"/>
        <v>0.2</v>
      </c>
      <c r="Z587" s="1">
        <f t="shared" si="281"/>
        <v>-1271</v>
      </c>
      <c r="AA587" s="1">
        <f t="shared" si="282"/>
        <v>-2.6195316772898293E-4</v>
      </c>
      <c r="AB587" s="1">
        <f t="shared" si="283"/>
        <v>5.1514508061906307E-2</v>
      </c>
      <c r="AC587" s="1">
        <f t="shared" si="284"/>
        <v>5.2892700005031656E-2</v>
      </c>
      <c r="AD587" s="1">
        <f t="shared" si="285"/>
        <v>5.3154653172760642E-2</v>
      </c>
      <c r="AE587" s="1">
        <f t="shared" si="286"/>
        <v>5.6508343078329464E-4</v>
      </c>
      <c r="AF587" s="1">
        <f t="shared" si="287"/>
        <v>5.2892700005031656E-2</v>
      </c>
      <c r="AG587" s="2"/>
      <c r="AH587" s="1">
        <f t="shared" si="288"/>
        <v>1.3781919431253523E-3</v>
      </c>
      <c r="AI587" s="1">
        <f t="shared" si="289"/>
        <v>0.79010394142441454</v>
      </c>
      <c r="AJ587" s="1">
        <f t="shared" si="290"/>
        <v>-0.32089896106552546</v>
      </c>
      <c r="AK587" s="1">
        <f t="shared" si="291"/>
        <v>0.32573435520329269</v>
      </c>
      <c r="AL587" s="1">
        <f t="shared" si="292"/>
        <v>-0.99838344782892541</v>
      </c>
      <c r="AM587" s="1">
        <f t="shared" si="293"/>
        <v>-0.5452534496510395</v>
      </c>
      <c r="AN587" s="1">
        <f t="shared" si="308"/>
        <v>11.191945003838146</v>
      </c>
      <c r="AO587" s="1">
        <f t="shared" si="308"/>
        <v>11.19194500136558</v>
      </c>
      <c r="AP587" s="1">
        <f t="shared" si="308"/>
        <v>11.191945034068743</v>
      </c>
      <c r="AQ587" s="1">
        <f t="shared" si="308"/>
        <v>11.191944601522849</v>
      </c>
      <c r="AR587" s="1">
        <f t="shared" si="308"/>
        <v>11.191950322482203</v>
      </c>
      <c r="AS587" s="1">
        <f t="shared" si="308"/>
        <v>11.191874642346891</v>
      </c>
      <c r="AT587" s="1">
        <f t="shared" si="308"/>
        <v>11.192873464899739</v>
      </c>
      <c r="AU587" s="1">
        <f t="shared" si="294"/>
        <v>10.811888542758513</v>
      </c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s="4" customFormat="1" x14ac:dyDescent="0.2">
      <c r="A588" s="17" t="s">
        <v>265</v>
      </c>
      <c r="B588" s="17"/>
      <c r="C588" s="8">
        <v>50504.635000000002</v>
      </c>
      <c r="D588" s="8"/>
      <c r="E588" s="4">
        <f t="shared" si="278"/>
        <v>-1270.9808968432708</v>
      </c>
      <c r="F588" s="4">
        <f t="shared" si="279"/>
        <v>-1271</v>
      </c>
      <c r="G588" s="4">
        <f t="shared" si="305"/>
        <v>5.2892700005031656E-2</v>
      </c>
      <c r="I588" s="4">
        <f t="shared" si="306"/>
        <v>5.2892700005031656E-2</v>
      </c>
      <c r="Q588" s="66">
        <f t="shared" si="280"/>
        <v>35486.135000000002</v>
      </c>
      <c r="S588" s="2">
        <f t="shared" si="307"/>
        <v>0.2</v>
      </c>
      <c r="Z588" s="1">
        <f t="shared" si="281"/>
        <v>-1271</v>
      </c>
      <c r="AA588" s="1">
        <f t="shared" si="282"/>
        <v>-2.6195316772898293E-4</v>
      </c>
      <c r="AB588" s="1">
        <f t="shared" si="283"/>
        <v>5.1514508061906307E-2</v>
      </c>
      <c r="AC588" s="1">
        <f t="shared" si="284"/>
        <v>5.2892700005031656E-2</v>
      </c>
      <c r="AD588" s="1">
        <f t="shared" si="285"/>
        <v>5.3154653172760642E-2</v>
      </c>
      <c r="AE588" s="1">
        <f t="shared" si="286"/>
        <v>5.6508343078329464E-4</v>
      </c>
      <c r="AF588" s="1">
        <f t="shared" si="287"/>
        <v>5.2892700005031656E-2</v>
      </c>
      <c r="AG588" s="2"/>
      <c r="AH588" s="1">
        <f t="shared" si="288"/>
        <v>1.3781919431253523E-3</v>
      </c>
      <c r="AI588" s="1">
        <f t="shared" si="289"/>
        <v>0.79010394142441454</v>
      </c>
      <c r="AJ588" s="1">
        <f t="shared" si="290"/>
        <v>-0.32089896106552546</v>
      </c>
      <c r="AK588" s="1">
        <f t="shared" si="291"/>
        <v>0.32573435520329269</v>
      </c>
      <c r="AL588" s="1">
        <f t="shared" si="292"/>
        <v>-0.99838344782892541</v>
      </c>
      <c r="AM588" s="1">
        <f t="shared" si="293"/>
        <v>-0.5452534496510395</v>
      </c>
      <c r="AN588" s="1">
        <f t="shared" si="308"/>
        <v>11.191945003838146</v>
      </c>
      <c r="AO588" s="1">
        <f t="shared" si="308"/>
        <v>11.19194500136558</v>
      </c>
      <c r="AP588" s="1">
        <f t="shared" si="308"/>
        <v>11.191945034068743</v>
      </c>
      <c r="AQ588" s="1">
        <f t="shared" si="308"/>
        <v>11.191944601522849</v>
      </c>
      <c r="AR588" s="1">
        <f t="shared" si="308"/>
        <v>11.191950322482203</v>
      </c>
      <c r="AS588" s="1">
        <f t="shared" si="308"/>
        <v>11.191874642346891</v>
      </c>
      <c r="AT588" s="1">
        <f t="shared" si="308"/>
        <v>11.192873464899739</v>
      </c>
      <c r="AU588" s="1">
        <f t="shared" si="294"/>
        <v>10.811888542758513</v>
      </c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s="4" customFormat="1" x14ac:dyDescent="0.2">
      <c r="A589" s="17" t="s">
        <v>278</v>
      </c>
      <c r="B589" s="17"/>
      <c r="C589" s="8">
        <v>50792.582999999999</v>
      </c>
      <c r="D589" s="8">
        <v>6.0000000000000001E-3</v>
      </c>
      <c r="E589" s="4">
        <f t="shared" si="278"/>
        <v>-1166.9832606163477</v>
      </c>
      <c r="F589" s="4">
        <f t="shared" si="279"/>
        <v>-1167</v>
      </c>
      <c r="G589" s="4">
        <f t="shared" si="305"/>
        <v>4.634789999545319E-2</v>
      </c>
      <c r="I589" s="4">
        <f t="shared" si="306"/>
        <v>4.634789999545319E-2</v>
      </c>
      <c r="Q589" s="66">
        <f t="shared" si="280"/>
        <v>35774.082999999999</v>
      </c>
      <c r="S589" s="2">
        <f t="shared" si="307"/>
        <v>0.2</v>
      </c>
      <c r="Z589" s="1">
        <f t="shared" si="281"/>
        <v>-1167</v>
      </c>
      <c r="AA589" s="1">
        <f t="shared" si="282"/>
        <v>-6.2111346589179923E-3</v>
      </c>
      <c r="AB589" s="1">
        <f t="shared" si="283"/>
        <v>4.8033812289350226E-2</v>
      </c>
      <c r="AC589" s="1">
        <f t="shared" si="284"/>
        <v>4.634789999545319E-2</v>
      </c>
      <c r="AD589" s="1">
        <f t="shared" si="285"/>
        <v>5.255903465437118E-2</v>
      </c>
      <c r="AE589" s="1">
        <f t="shared" si="286"/>
        <v>5.5249042475987819E-4</v>
      </c>
      <c r="AF589" s="1">
        <f t="shared" si="287"/>
        <v>4.634789999545319E-2</v>
      </c>
      <c r="AG589" s="2"/>
      <c r="AH589" s="1">
        <f t="shared" si="288"/>
        <v>-1.685912293897034E-3</v>
      </c>
      <c r="AI589" s="1">
        <f t="shared" si="289"/>
        <v>0.77155029015006904</v>
      </c>
      <c r="AJ589" s="1">
        <f t="shared" si="290"/>
        <v>-0.37533397952038239</v>
      </c>
      <c r="AK589" s="1">
        <f t="shared" si="291"/>
        <v>0.31300152656936481</v>
      </c>
      <c r="AL589" s="1">
        <f t="shared" si="292"/>
        <v>-0.94030487043576549</v>
      </c>
      <c r="AM589" s="1">
        <f t="shared" si="293"/>
        <v>-0.50815767997495231</v>
      </c>
      <c r="AN589" s="1">
        <f t="shared" si="308"/>
        <v>11.260522967313062</v>
      </c>
      <c r="AO589" s="1">
        <f t="shared" si="308"/>
        <v>11.260522831874617</v>
      </c>
      <c r="AP589" s="1">
        <f t="shared" si="308"/>
        <v>11.260524166613662</v>
      </c>
      <c r="AQ589" s="1">
        <f t="shared" si="308"/>
        <v>11.260511012541135</v>
      </c>
      <c r="AR589" s="1">
        <f t="shared" si="308"/>
        <v>11.260640620272509</v>
      </c>
      <c r="AS589" s="1">
        <f t="shared" si="308"/>
        <v>11.259360876747079</v>
      </c>
      <c r="AT589" s="1">
        <f t="shared" si="308"/>
        <v>11.271743430892339</v>
      </c>
      <c r="AU589" s="1">
        <f t="shared" si="294"/>
        <v>10.886540696039624</v>
      </c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s="4" customFormat="1" x14ac:dyDescent="0.2">
      <c r="A590" s="17" t="s">
        <v>279</v>
      </c>
      <c r="B590" s="17"/>
      <c r="C590" s="8">
        <v>50831.339</v>
      </c>
      <c r="D590" s="8">
        <v>5.0000000000000001E-3</v>
      </c>
      <c r="E590" s="4">
        <f t="shared" si="278"/>
        <v>-1152.9858291717437</v>
      </c>
      <c r="F590" s="4">
        <f t="shared" si="279"/>
        <v>-1153</v>
      </c>
      <c r="G590" s="4">
        <f t="shared" si="305"/>
        <v>3.9236099997651763E-2</v>
      </c>
      <c r="I590" s="4">
        <f t="shared" si="306"/>
        <v>3.9236099997651763E-2</v>
      </c>
      <c r="Q590" s="66">
        <f t="shared" si="280"/>
        <v>35812.839</v>
      </c>
      <c r="S590" s="2">
        <f t="shared" si="307"/>
        <v>0.2</v>
      </c>
      <c r="Z590" s="1">
        <f t="shared" si="281"/>
        <v>-1153</v>
      </c>
      <c r="AA590" s="1">
        <f t="shared" si="282"/>
        <v>-7.0115244544038252E-3</v>
      </c>
      <c r="AB590" s="1">
        <f t="shared" si="283"/>
        <v>4.1328745909895791E-2</v>
      </c>
      <c r="AC590" s="1">
        <f t="shared" si="284"/>
        <v>3.9236099997651763E-2</v>
      </c>
      <c r="AD590" s="1">
        <f t="shared" si="285"/>
        <v>4.6247624452055588E-2</v>
      </c>
      <c r="AE590" s="1">
        <f t="shared" si="286"/>
        <v>4.2776855349167402E-4</v>
      </c>
      <c r="AF590" s="1">
        <f t="shared" si="287"/>
        <v>3.9236099997651763E-2</v>
      </c>
      <c r="AG590" s="2"/>
      <c r="AH590" s="1">
        <f t="shared" si="288"/>
        <v>-2.0926459122440262E-3</v>
      </c>
      <c r="AI590" s="1">
        <f t="shared" si="289"/>
        <v>0.76917425564671249</v>
      </c>
      <c r="AJ590" s="1">
        <f t="shared" si="290"/>
        <v>-0.38237884309070003</v>
      </c>
      <c r="AK590" s="1">
        <f t="shared" si="291"/>
        <v>0.31125343581882142</v>
      </c>
      <c r="AL590" s="1">
        <f t="shared" si="292"/>
        <v>-0.93269252236434275</v>
      </c>
      <c r="AM590" s="1">
        <f t="shared" si="293"/>
        <v>-0.50337788129012517</v>
      </c>
      <c r="AN590" s="1">
        <f t="shared" si="308"/>
        <v>11.269632443055817</v>
      </c>
      <c r="AO590" s="1">
        <f t="shared" si="308"/>
        <v>11.269632263396916</v>
      </c>
      <c r="AP590" s="1">
        <f t="shared" si="308"/>
        <v>11.269633976482723</v>
      </c>
      <c r="AQ590" s="1">
        <f t="shared" si="308"/>
        <v>11.269617641420616</v>
      </c>
      <c r="AR590" s="1">
        <f t="shared" si="308"/>
        <v>11.269773365155473</v>
      </c>
      <c r="AS590" s="1">
        <f t="shared" si="308"/>
        <v>11.268285309972223</v>
      </c>
      <c r="AT590" s="1">
        <f t="shared" si="308"/>
        <v>11.282197054367559</v>
      </c>
      <c r="AU590" s="1">
        <f t="shared" si="294"/>
        <v>10.896590024365928</v>
      </c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s="4" customFormat="1" x14ac:dyDescent="0.2">
      <c r="A591" s="17" t="s">
        <v>280</v>
      </c>
      <c r="B591" s="17"/>
      <c r="C591" s="8">
        <v>50831.345999999998</v>
      </c>
      <c r="D591" s="8"/>
      <c r="E591" s="4">
        <f t="shared" si="278"/>
        <v>-1152.9833009949432</v>
      </c>
      <c r="F591" s="4">
        <f t="shared" si="279"/>
        <v>-1153</v>
      </c>
      <c r="G591" s="4">
        <f t="shared" si="305"/>
        <v>4.6236099995439872E-2</v>
      </c>
      <c r="I591" s="4">
        <f t="shared" si="306"/>
        <v>4.6236099995439872E-2</v>
      </c>
      <c r="Q591" s="66">
        <f t="shared" si="280"/>
        <v>35812.845999999998</v>
      </c>
      <c r="S591" s="2">
        <f t="shared" si="307"/>
        <v>0.2</v>
      </c>
      <c r="Z591" s="1">
        <f t="shared" si="281"/>
        <v>-1153</v>
      </c>
      <c r="AA591" s="1">
        <f t="shared" si="282"/>
        <v>-7.0115244544038252E-3</v>
      </c>
      <c r="AB591" s="1">
        <f t="shared" si="283"/>
        <v>4.83287459076839E-2</v>
      </c>
      <c r="AC591" s="1">
        <f t="shared" si="284"/>
        <v>4.6236099995439872E-2</v>
      </c>
      <c r="AD591" s="1">
        <f t="shared" si="285"/>
        <v>5.3247624449843697E-2</v>
      </c>
      <c r="AE591" s="1">
        <f t="shared" si="286"/>
        <v>5.6706190191031845E-4</v>
      </c>
      <c r="AF591" s="1">
        <f t="shared" si="287"/>
        <v>4.6236099995439872E-2</v>
      </c>
      <c r="AG591" s="2"/>
      <c r="AH591" s="1">
        <f t="shared" si="288"/>
        <v>-2.0926459122440262E-3</v>
      </c>
      <c r="AI591" s="1">
        <f t="shared" si="289"/>
        <v>0.76917425564671249</v>
      </c>
      <c r="AJ591" s="1">
        <f t="shared" si="290"/>
        <v>-0.38237884309070003</v>
      </c>
      <c r="AK591" s="1">
        <f t="shared" si="291"/>
        <v>0.31125343581882142</v>
      </c>
      <c r="AL591" s="1">
        <f t="shared" si="292"/>
        <v>-0.93269252236434275</v>
      </c>
      <c r="AM591" s="1">
        <f t="shared" si="293"/>
        <v>-0.50337788129012517</v>
      </c>
      <c r="AN591" s="1">
        <f t="shared" ref="AN591:AT600" si="309">$AU591+$AB$7*SIN(AO591)</f>
        <v>11.269632443055817</v>
      </c>
      <c r="AO591" s="1">
        <f t="shared" si="309"/>
        <v>11.269632263396916</v>
      </c>
      <c r="AP591" s="1">
        <f t="shared" si="309"/>
        <v>11.269633976482723</v>
      </c>
      <c r="AQ591" s="1">
        <f t="shared" si="309"/>
        <v>11.269617641420616</v>
      </c>
      <c r="AR591" s="1">
        <f t="shared" si="309"/>
        <v>11.269773365155473</v>
      </c>
      <c r="AS591" s="1">
        <f t="shared" si="309"/>
        <v>11.268285309972223</v>
      </c>
      <c r="AT591" s="1">
        <f t="shared" si="309"/>
        <v>11.282197054367559</v>
      </c>
      <c r="AU591" s="1">
        <f t="shared" si="294"/>
        <v>10.896590024365928</v>
      </c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s="4" customFormat="1" x14ac:dyDescent="0.2">
      <c r="A592" s="17" t="s">
        <v>265</v>
      </c>
      <c r="B592" s="17"/>
      <c r="C592" s="8">
        <v>50839.648000000001</v>
      </c>
      <c r="D592" s="8"/>
      <c r="E592" s="4">
        <f t="shared" si="278"/>
        <v>-1149.9848833085682</v>
      </c>
      <c r="F592" s="4">
        <f t="shared" si="279"/>
        <v>-1150</v>
      </c>
      <c r="G592" s="4">
        <f t="shared" si="305"/>
        <v>4.1855000003124587E-2</v>
      </c>
      <c r="I592" s="4">
        <f t="shared" si="306"/>
        <v>4.1855000003124587E-2</v>
      </c>
      <c r="Q592" s="66">
        <f t="shared" si="280"/>
        <v>35821.148000000001</v>
      </c>
      <c r="S592" s="2">
        <f t="shared" si="307"/>
        <v>0.2</v>
      </c>
      <c r="Z592" s="1">
        <f t="shared" si="281"/>
        <v>-1150</v>
      </c>
      <c r="AA592" s="1">
        <f t="shared" si="282"/>
        <v>-7.1830154243647665E-3</v>
      </c>
      <c r="AB592" s="1">
        <f t="shared" si="283"/>
        <v>4.4034618975676842E-2</v>
      </c>
      <c r="AC592" s="1">
        <f t="shared" si="284"/>
        <v>4.1855000003124587E-2</v>
      </c>
      <c r="AD592" s="1">
        <f t="shared" si="285"/>
        <v>4.9038015427489354E-2</v>
      </c>
      <c r="AE592" s="1">
        <f t="shared" si="286"/>
        <v>4.8094539141333684E-4</v>
      </c>
      <c r="AF592" s="1">
        <f t="shared" si="287"/>
        <v>4.1855000003124587E-2</v>
      </c>
      <c r="AG592" s="2"/>
      <c r="AH592" s="1">
        <f t="shared" si="288"/>
        <v>-2.1796189725522544E-3</v>
      </c>
      <c r="AI592" s="1">
        <f t="shared" si="289"/>
        <v>0.76866873343750575</v>
      </c>
      <c r="AJ592" s="1">
        <f t="shared" si="290"/>
        <v>-0.38387996661426116</v>
      </c>
      <c r="AK592" s="1">
        <f t="shared" si="291"/>
        <v>0.31087790316434943</v>
      </c>
      <c r="AL592" s="1">
        <f t="shared" si="292"/>
        <v>-0.93106739253637416</v>
      </c>
      <c r="AM592" s="1">
        <f t="shared" si="293"/>
        <v>-0.50235983731201672</v>
      </c>
      <c r="AN592" s="1">
        <f t="shared" si="309"/>
        <v>11.2715808285456</v>
      </c>
      <c r="AO592" s="1">
        <f t="shared" si="309"/>
        <v>11.271580638154683</v>
      </c>
      <c r="AP592" s="1">
        <f t="shared" si="309"/>
        <v>11.271582441080623</v>
      </c>
      <c r="AQ592" s="1">
        <f t="shared" si="309"/>
        <v>11.271565367631901</v>
      </c>
      <c r="AR592" s="1">
        <f t="shared" si="309"/>
        <v>11.271727009476862</v>
      </c>
      <c r="AS592" s="1">
        <f t="shared" si="309"/>
        <v>11.270192958890116</v>
      </c>
      <c r="AT592" s="1">
        <f t="shared" si="309"/>
        <v>11.284432051457971</v>
      </c>
      <c r="AU592" s="1">
        <f t="shared" si="294"/>
        <v>10.898743451864423</v>
      </c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x14ac:dyDescent="0.2">
      <c r="A593" s="22" t="s">
        <v>281</v>
      </c>
      <c r="B593" s="23" t="s">
        <v>97</v>
      </c>
      <c r="C593" s="24">
        <v>51130.370999999999</v>
      </c>
      <c r="D593" s="25"/>
      <c r="E593" s="4">
        <f t="shared" si="278"/>
        <v>-1044.9850055639756</v>
      </c>
      <c r="F593" s="4">
        <f t="shared" si="279"/>
        <v>-1045</v>
      </c>
      <c r="G593" s="4">
        <f t="shared" si="305"/>
        <v>4.1516500001307577E-2</v>
      </c>
      <c r="H593" s="4"/>
      <c r="I593" s="4">
        <f t="shared" si="306"/>
        <v>4.1516500001307577E-2</v>
      </c>
      <c r="J593" s="4"/>
      <c r="K593" s="4"/>
      <c r="L593" s="4"/>
      <c r="M593" s="4"/>
      <c r="N593" s="4"/>
      <c r="O593" s="4">
        <f ca="1">+C$11+C$12*$F593</f>
        <v>2.0589007034421878E-2</v>
      </c>
      <c r="P593" s="4"/>
      <c r="Q593" s="66">
        <f t="shared" si="280"/>
        <v>36111.870999999999</v>
      </c>
      <c r="S593" s="2">
        <f t="shared" si="307"/>
        <v>0.2</v>
      </c>
      <c r="Z593" s="1">
        <f t="shared" si="281"/>
        <v>-1045</v>
      </c>
      <c r="AA593" s="1">
        <f t="shared" si="282"/>
        <v>-1.317910723246543E-2</v>
      </c>
      <c r="AB593" s="1">
        <f t="shared" si="283"/>
        <v>4.6697837179128114E-2</v>
      </c>
      <c r="AC593" s="1">
        <f t="shared" si="284"/>
        <v>4.1516500001307577E-2</v>
      </c>
      <c r="AD593" s="1">
        <f t="shared" si="285"/>
        <v>5.4695607233773008E-2</v>
      </c>
      <c r="AE593" s="1">
        <f t="shared" si="286"/>
        <v>5.9832189013423256E-4</v>
      </c>
      <c r="AF593" s="1">
        <f t="shared" si="287"/>
        <v>4.1516500001307577E-2</v>
      </c>
      <c r="AG593" s="2"/>
      <c r="AH593" s="1">
        <f t="shared" si="288"/>
        <v>-5.1813371778205389E-3</v>
      </c>
      <c r="AI593" s="1">
        <f t="shared" si="289"/>
        <v>0.75175551386866768</v>
      </c>
      <c r="AJ593" s="1">
        <f t="shared" si="290"/>
        <v>-0.43458462417752153</v>
      </c>
      <c r="AK593" s="1">
        <f t="shared" si="291"/>
        <v>0.29754646808634982</v>
      </c>
      <c r="AL593" s="1">
        <f t="shared" si="292"/>
        <v>-0.87548492142055767</v>
      </c>
      <c r="AM593" s="1">
        <f t="shared" si="293"/>
        <v>-0.46802556314764104</v>
      </c>
      <c r="AN593" s="1">
        <f t="shared" si="309"/>
        <v>11.338990939128822</v>
      </c>
      <c r="AO593" s="1">
        <f t="shared" si="309"/>
        <v>11.338989949209331</v>
      </c>
      <c r="AP593" s="1">
        <f t="shared" si="309"/>
        <v>11.338997536196372</v>
      </c>
      <c r="AQ593" s="1">
        <f t="shared" si="309"/>
        <v>11.338939383545489</v>
      </c>
      <c r="AR593" s="1">
        <f t="shared" si="309"/>
        <v>11.339384870035454</v>
      </c>
      <c r="AS593" s="1">
        <f t="shared" si="309"/>
        <v>11.335957873979503</v>
      </c>
      <c r="AT593" s="1">
        <f t="shared" si="309"/>
        <v>11.361528021013077</v>
      </c>
      <c r="AU593" s="1">
        <f t="shared" si="294"/>
        <v>10.974113414311699</v>
      </c>
    </row>
    <row r="594" spans="1:66" s="4" customFormat="1" x14ac:dyDescent="0.2">
      <c r="A594" s="17" t="s">
        <v>265</v>
      </c>
      <c r="B594" s="17"/>
      <c r="C594" s="8">
        <v>51160.824999999997</v>
      </c>
      <c r="D594" s="8"/>
      <c r="E594" s="4">
        <f t="shared" si="278"/>
        <v>-1033.9859918057466</v>
      </c>
      <c r="F594" s="4">
        <f t="shared" si="279"/>
        <v>-1034</v>
      </c>
      <c r="G594" s="4">
        <f t="shared" si="305"/>
        <v>3.8785799995821435E-2</v>
      </c>
      <c r="I594" s="4">
        <f t="shared" si="306"/>
        <v>3.8785799995821435E-2</v>
      </c>
      <c r="Q594" s="66">
        <f t="shared" si="280"/>
        <v>36142.324999999997</v>
      </c>
      <c r="S594" s="2">
        <f t="shared" si="307"/>
        <v>0.2</v>
      </c>
      <c r="Z594" s="1">
        <f t="shared" si="281"/>
        <v>-1034</v>
      </c>
      <c r="AA594" s="1">
        <f t="shared" si="282"/>
        <v>-1.3806439469084008E-2</v>
      </c>
      <c r="AB594" s="1">
        <f t="shared" si="283"/>
        <v>4.4276694567907039E-2</v>
      </c>
      <c r="AC594" s="1">
        <f t="shared" si="284"/>
        <v>3.8785799995821435E-2</v>
      </c>
      <c r="AD594" s="1">
        <f t="shared" si="285"/>
        <v>5.2592239464905446E-2</v>
      </c>
      <c r="AE594" s="1">
        <f t="shared" si="286"/>
        <v>5.5318873038679166E-4</v>
      </c>
      <c r="AF594" s="1">
        <f t="shared" si="287"/>
        <v>3.8785799995821435E-2</v>
      </c>
      <c r="AG594" s="2"/>
      <c r="AH594" s="1">
        <f t="shared" si="288"/>
        <v>-5.4908945720856016E-3</v>
      </c>
      <c r="AI594" s="1">
        <f t="shared" si="289"/>
        <v>0.75006859156880079</v>
      </c>
      <c r="AJ594" s="1">
        <f t="shared" si="290"/>
        <v>-0.4396958148941168</v>
      </c>
      <c r="AK594" s="1">
        <f t="shared" si="291"/>
        <v>0.29613091132954616</v>
      </c>
      <c r="AL594" s="1">
        <f t="shared" si="292"/>
        <v>-0.86980197705277973</v>
      </c>
      <c r="AM594" s="1">
        <f t="shared" si="293"/>
        <v>-0.46456626351898328</v>
      </c>
      <c r="AN594" s="1">
        <f t="shared" si="309"/>
        <v>11.345967697496791</v>
      </c>
      <c r="AO594" s="1">
        <f t="shared" si="309"/>
        <v>11.345966557139986</v>
      </c>
      <c r="AP594" s="1">
        <f t="shared" si="309"/>
        <v>11.345975130055141</v>
      </c>
      <c r="AQ594" s="1">
        <f t="shared" si="309"/>
        <v>11.345910676111318</v>
      </c>
      <c r="AR594" s="1">
        <f t="shared" si="309"/>
        <v>11.346394983479483</v>
      </c>
      <c r="AS594" s="1">
        <f t="shared" si="309"/>
        <v>11.342740043157903</v>
      </c>
      <c r="AT594" s="1">
        <f t="shared" si="309"/>
        <v>11.369477503110591</v>
      </c>
      <c r="AU594" s="1">
        <f t="shared" si="294"/>
        <v>10.982009315139507</v>
      </c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s="4" customFormat="1" x14ac:dyDescent="0.2">
      <c r="A595" s="17" t="s">
        <v>265</v>
      </c>
      <c r="B595" s="17"/>
      <c r="C595" s="8">
        <v>51163.591</v>
      </c>
      <c r="D595" s="8"/>
      <c r="E595" s="4">
        <f t="shared" si="278"/>
        <v>-1032.9870008011069</v>
      </c>
      <c r="F595" s="4">
        <f t="shared" si="279"/>
        <v>-1033</v>
      </c>
      <c r="G595" s="4">
        <f t="shared" si="305"/>
        <v>3.5992099998111371E-2</v>
      </c>
      <c r="I595" s="4">
        <f t="shared" si="306"/>
        <v>3.5992099998111371E-2</v>
      </c>
      <c r="Q595" s="66">
        <f t="shared" si="280"/>
        <v>36145.091</v>
      </c>
      <c r="S595" s="2">
        <f t="shared" si="307"/>
        <v>0.2</v>
      </c>
      <c r="Z595" s="1">
        <f t="shared" si="281"/>
        <v>-1033</v>
      </c>
      <c r="AA595" s="1">
        <f t="shared" si="282"/>
        <v>-1.3863460604330663E-2</v>
      </c>
      <c r="AB595" s="1">
        <f t="shared" si="283"/>
        <v>4.1511088727046425E-2</v>
      </c>
      <c r="AC595" s="1">
        <f t="shared" si="284"/>
        <v>3.5992099998111371E-2</v>
      </c>
      <c r="AD595" s="1">
        <f t="shared" si="285"/>
        <v>4.9855560602442034E-2</v>
      </c>
      <c r="AE595" s="1">
        <f t="shared" si="286"/>
        <v>4.9711538459675409E-4</v>
      </c>
      <c r="AF595" s="1">
        <f t="shared" si="287"/>
        <v>3.5992099998111371E-2</v>
      </c>
      <c r="AG595" s="2"/>
      <c r="AH595" s="1">
        <f t="shared" si="288"/>
        <v>-5.5189887289350545E-3</v>
      </c>
      <c r="AI595" s="1">
        <f t="shared" si="289"/>
        <v>0.74991600832540595</v>
      </c>
      <c r="AJ595" s="1">
        <f t="shared" si="290"/>
        <v>-0.44015863271673306</v>
      </c>
      <c r="AK595" s="1">
        <f t="shared" si="291"/>
        <v>0.29600206531943657</v>
      </c>
      <c r="AL595" s="1">
        <f t="shared" si="292"/>
        <v>-0.86928660889719689</v>
      </c>
      <c r="AM595" s="1">
        <f t="shared" si="293"/>
        <v>-0.46425300309017886</v>
      </c>
      <c r="AN595" s="1">
        <f t="shared" si="309"/>
        <v>11.346601172616673</v>
      </c>
      <c r="AO595" s="1">
        <f t="shared" si="309"/>
        <v>11.346600017755065</v>
      </c>
      <c r="AP595" s="1">
        <f t="shared" si="309"/>
        <v>11.346608684692431</v>
      </c>
      <c r="AQ595" s="1">
        <f t="shared" si="309"/>
        <v>11.346543636563805</v>
      </c>
      <c r="AR595" s="1">
        <f t="shared" si="309"/>
        <v>11.347031561778891</v>
      </c>
      <c r="AS595" s="1">
        <f t="shared" si="309"/>
        <v>11.343355642389776</v>
      </c>
      <c r="AT595" s="1">
        <f t="shared" si="309"/>
        <v>11.370198985487963</v>
      </c>
      <c r="AU595" s="1">
        <f t="shared" si="294"/>
        <v>10.982727124305672</v>
      </c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s="4" customFormat="1" x14ac:dyDescent="0.2">
      <c r="A596" s="17" t="s">
        <v>265</v>
      </c>
      <c r="B596" s="17"/>
      <c r="C596" s="8">
        <v>51163.591999999997</v>
      </c>
      <c r="D596" s="8"/>
      <c r="E596" s="4">
        <f t="shared" si="278"/>
        <v>-1032.9866396329937</v>
      </c>
      <c r="F596" s="4">
        <f t="shared" si="279"/>
        <v>-1033</v>
      </c>
      <c r="G596" s="4">
        <f t="shared" si="305"/>
        <v>3.6992099994677119E-2</v>
      </c>
      <c r="I596" s="4">
        <f t="shared" si="306"/>
        <v>3.6992099994677119E-2</v>
      </c>
      <c r="Q596" s="66">
        <f t="shared" si="280"/>
        <v>36145.091999999997</v>
      </c>
      <c r="S596" s="2">
        <f t="shared" si="307"/>
        <v>0.2</v>
      </c>
      <c r="Z596" s="1">
        <f t="shared" si="281"/>
        <v>-1033</v>
      </c>
      <c r="AA596" s="1">
        <f t="shared" si="282"/>
        <v>-1.3863460604330663E-2</v>
      </c>
      <c r="AB596" s="1">
        <f t="shared" si="283"/>
        <v>4.2511088723612173E-2</v>
      </c>
      <c r="AC596" s="1">
        <f t="shared" si="284"/>
        <v>3.6992099994677119E-2</v>
      </c>
      <c r="AD596" s="1">
        <f t="shared" si="285"/>
        <v>5.0855560599007782E-2</v>
      </c>
      <c r="AE596" s="1">
        <f t="shared" si="286"/>
        <v>5.1725760876787056E-4</v>
      </c>
      <c r="AF596" s="1">
        <f t="shared" si="287"/>
        <v>3.6992099994677119E-2</v>
      </c>
      <c r="AG596" s="2"/>
      <c r="AH596" s="1">
        <f t="shared" si="288"/>
        <v>-5.5189887289350545E-3</v>
      </c>
      <c r="AI596" s="1">
        <f t="shared" si="289"/>
        <v>0.74991600832540595</v>
      </c>
      <c r="AJ596" s="1">
        <f t="shared" si="290"/>
        <v>-0.44015863271673306</v>
      </c>
      <c r="AK596" s="1">
        <f t="shared" si="291"/>
        <v>0.29600206531943657</v>
      </c>
      <c r="AL596" s="1">
        <f t="shared" si="292"/>
        <v>-0.86928660889719689</v>
      </c>
      <c r="AM596" s="1">
        <f t="shared" si="293"/>
        <v>-0.46425300309017886</v>
      </c>
      <c r="AN596" s="1">
        <f t="shared" si="309"/>
        <v>11.346601172616673</v>
      </c>
      <c r="AO596" s="1">
        <f t="shared" si="309"/>
        <v>11.346600017755065</v>
      </c>
      <c r="AP596" s="1">
        <f t="shared" si="309"/>
        <v>11.346608684692431</v>
      </c>
      <c r="AQ596" s="1">
        <f t="shared" si="309"/>
        <v>11.346543636563805</v>
      </c>
      <c r="AR596" s="1">
        <f t="shared" si="309"/>
        <v>11.347031561778891</v>
      </c>
      <c r="AS596" s="1">
        <f t="shared" si="309"/>
        <v>11.343355642389776</v>
      </c>
      <c r="AT596" s="1">
        <f t="shared" si="309"/>
        <v>11.370198985487963</v>
      </c>
      <c r="AU596" s="1">
        <f t="shared" si="294"/>
        <v>10.982727124305672</v>
      </c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s="4" customFormat="1" x14ac:dyDescent="0.2">
      <c r="A597" s="17" t="s">
        <v>282</v>
      </c>
      <c r="B597" s="17"/>
      <c r="C597" s="8">
        <v>51166.360999999997</v>
      </c>
      <c r="D597" s="8">
        <v>3.0000000000000001E-3</v>
      </c>
      <c r="E597" s="4">
        <f t="shared" ref="E597:E660" si="310">+(C597-C$7)/C$8</f>
        <v>-1031.9865651240116</v>
      </c>
      <c r="F597" s="4">
        <f t="shared" ref="F597:F660" si="311">ROUND(2*E597,0)/2</f>
        <v>-1032</v>
      </c>
      <c r="G597" s="4">
        <f t="shared" si="305"/>
        <v>3.7198399993940257E-2</v>
      </c>
      <c r="I597" s="4">
        <f t="shared" si="306"/>
        <v>3.7198399993940257E-2</v>
      </c>
      <c r="Q597" s="66">
        <f t="shared" ref="Q597:Q660" si="312">+C597-15018.5</f>
        <v>36147.860999999997</v>
      </c>
      <c r="S597" s="2">
        <f t="shared" si="307"/>
        <v>0.2</v>
      </c>
      <c r="Z597" s="1">
        <f t="shared" ref="Z597:Z660" si="313">F597</f>
        <v>-1032</v>
      </c>
      <c r="AA597" s="1">
        <f t="shared" ref="AA597:AA660" si="314">AB$3+AB$4*Z597+AB$5*Z597^2+AH597</f>
        <v>-1.3920480206012768E-2</v>
      </c>
      <c r="AB597" s="1">
        <f t="shared" ref="AB597:AB613" si="315">IF(S597&lt;&gt;0,G597-AH597,-9999)</f>
        <v>4.2745474953432692E-2</v>
      </c>
      <c r="AC597" s="1">
        <f t="shared" ref="AC597:AC613" si="316">+G597-P597</f>
        <v>3.7198399993940257E-2</v>
      </c>
      <c r="AD597" s="1">
        <f t="shared" ref="AD597:AD660" si="317">IF(S597&lt;&gt;0,G597-AA597,-9999)</f>
        <v>5.1118880199953025E-2</v>
      </c>
      <c r="AE597" s="1">
        <f t="shared" ref="AE597:AE613" si="318">+(G597-AA597)^2*S597</f>
        <v>5.2262798257942994E-4</v>
      </c>
      <c r="AF597" s="1">
        <f t="shared" ref="AF597:AF660" si="319">IF(S597&lt;&gt;0,G597-P597,-9999)</f>
        <v>3.7198399993940257E-2</v>
      </c>
      <c r="AG597" s="2"/>
      <c r="AH597" s="1">
        <f t="shared" ref="AH597:AH660" si="320">$AB$6*($AB$11/AI597*AJ597+$AB$12)</f>
        <v>-5.5470749594924386E-3</v>
      </c>
      <c r="AI597" s="1">
        <f t="shared" ref="AI597:AI660" si="321">1+$AB$7*COS(AL597)</f>
        <v>0.74976355351203994</v>
      </c>
      <c r="AJ597" s="1">
        <f t="shared" ref="AJ597:AJ660" si="322">SIN(AL597+RADIANS($AB$9))</f>
        <v>-0.44062114550025305</v>
      </c>
      <c r="AK597" s="1">
        <f t="shared" ref="AK597:AK660" si="323">$AB$7*SIN(AL597)</f>
        <v>0.29587319313237681</v>
      </c>
      <c r="AL597" s="1">
        <f t="shared" ref="AL597:AL660" si="324">2*ATAN(AM597)</f>
        <v>-0.8687714503132985</v>
      </c>
      <c r="AM597" s="1">
        <f t="shared" ref="AM597:AM660" si="325">SQRT((1+$AB$7)/(1-$AB$7))*TAN(AN597/2)</f>
        <v>-0.46393994494345042</v>
      </c>
      <c r="AN597" s="1">
        <f t="shared" si="309"/>
        <v>11.347234518935116</v>
      </c>
      <c r="AO597" s="1">
        <f t="shared" si="309"/>
        <v>11.347233349426386</v>
      </c>
      <c r="AP597" s="1">
        <f t="shared" si="309"/>
        <v>11.347242111133985</v>
      </c>
      <c r="AQ597" s="1">
        <f t="shared" si="309"/>
        <v>11.347176465218435</v>
      </c>
      <c r="AR597" s="1">
        <f t="shared" si="309"/>
        <v>11.347668023102363</v>
      </c>
      <c r="AS597" s="1">
        <f t="shared" si="309"/>
        <v>11.343971082262144</v>
      </c>
      <c r="AT597" s="1">
        <f t="shared" si="309"/>
        <v>11.37092026822047</v>
      </c>
      <c r="AU597" s="1">
        <f t="shared" ref="AU597:AU660" si="326">RADIANS($AB$9)+$AB$18*(F597-AB$15)</f>
        <v>10.983444933471837</v>
      </c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s="4" customFormat="1" x14ac:dyDescent="0.2">
      <c r="A598" s="20" t="s">
        <v>283</v>
      </c>
      <c r="B598" s="26" t="s">
        <v>97</v>
      </c>
      <c r="C598" s="20">
        <v>51177.436000000002</v>
      </c>
      <c r="D598" s="20">
        <v>2E-3</v>
      </c>
      <c r="E598" s="4">
        <f t="shared" si="310"/>
        <v>-1027.9866282561964</v>
      </c>
      <c r="F598" s="4">
        <f t="shared" si="311"/>
        <v>-1028</v>
      </c>
      <c r="G598" s="4">
        <f t="shared" si="305"/>
        <v>3.7023600001703016E-2</v>
      </c>
      <c r="J598" s="4">
        <f>G598</f>
        <v>3.7023600001703016E-2</v>
      </c>
      <c r="Q598" s="66">
        <f t="shared" si="312"/>
        <v>36158.936000000002</v>
      </c>
      <c r="S598" s="2">
        <f>S$17</f>
        <v>1</v>
      </c>
      <c r="Z598" s="1">
        <f t="shared" si="313"/>
        <v>-1028</v>
      </c>
      <c r="AA598" s="1">
        <f t="shared" si="314"/>
        <v>-1.4148543175315654E-2</v>
      </c>
      <c r="AB598" s="1">
        <f t="shared" si="315"/>
        <v>4.2682940518724372E-2</v>
      </c>
      <c r="AC598" s="1">
        <f t="shared" si="316"/>
        <v>3.7023600001703016E-2</v>
      </c>
      <c r="AD598" s="1">
        <f t="shared" si="317"/>
        <v>5.1172143177018667E-2</v>
      </c>
      <c r="AE598" s="1">
        <f t="shared" si="318"/>
        <v>2.618588237329298E-3</v>
      </c>
      <c r="AF598" s="1">
        <f t="shared" si="319"/>
        <v>3.7023600001703016E-2</v>
      </c>
      <c r="AG598" s="2"/>
      <c r="AH598" s="1">
        <f t="shared" si="320"/>
        <v>-5.6593405170213551E-3</v>
      </c>
      <c r="AI598" s="1">
        <f t="shared" si="321"/>
        <v>0.7491550164529861</v>
      </c>
      <c r="AJ598" s="1">
        <f t="shared" si="322"/>
        <v>-0.44246815057223404</v>
      </c>
      <c r="AK598" s="1">
        <f t="shared" si="323"/>
        <v>0.29535744411571679</v>
      </c>
      <c r="AL598" s="1">
        <f t="shared" si="324"/>
        <v>-0.86671290731562289</v>
      </c>
      <c r="AM598" s="1">
        <f t="shared" si="325"/>
        <v>-0.46268972932838265</v>
      </c>
      <c r="AN598" s="1">
        <f t="shared" si="309"/>
        <v>11.349766618365638</v>
      </c>
      <c r="AO598" s="1">
        <f t="shared" si="309"/>
        <v>11.349765388825489</v>
      </c>
      <c r="AP598" s="1">
        <f t="shared" si="309"/>
        <v>11.349774537168393</v>
      </c>
      <c r="AQ598" s="1">
        <f t="shared" si="309"/>
        <v>11.349706463875657</v>
      </c>
      <c r="AR598" s="1">
        <f t="shared" si="309"/>
        <v>11.350212700838918</v>
      </c>
      <c r="AS598" s="1">
        <f t="shared" si="309"/>
        <v>11.346431252341496</v>
      </c>
      <c r="AT598" s="1">
        <f t="shared" si="309"/>
        <v>11.37380340266756</v>
      </c>
      <c r="AU598" s="1">
        <f t="shared" si="326"/>
        <v>10.986316170136494</v>
      </c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x14ac:dyDescent="0.2">
      <c r="A599" s="22" t="s">
        <v>284</v>
      </c>
      <c r="B599" s="23" t="s">
        <v>97</v>
      </c>
      <c r="C599" s="24">
        <v>51188.51</v>
      </c>
      <c r="D599" s="25"/>
      <c r="E599" s="4">
        <f t="shared" si="310"/>
        <v>-1023.9870525564971</v>
      </c>
      <c r="F599" s="4">
        <f t="shared" si="311"/>
        <v>-1024</v>
      </c>
      <c r="G599" s="4">
        <f t="shared" si="305"/>
        <v>3.5848799998348113E-2</v>
      </c>
      <c r="H599" s="4"/>
      <c r="I599" s="4">
        <f>G599</f>
        <v>3.5848799998348113E-2</v>
      </c>
      <c r="J599" s="4"/>
      <c r="K599" s="4"/>
      <c r="M599" s="4"/>
      <c r="N599" s="4"/>
      <c r="O599" s="4">
        <f t="shared" ref="O599:O630" ca="1" si="327">+C$11+C$12*$F599</f>
        <v>2.0372716687768147E-2</v>
      </c>
      <c r="P599" s="4"/>
      <c r="Q599" s="66">
        <f t="shared" si="312"/>
        <v>36170.01</v>
      </c>
      <c r="S599" s="2">
        <f>S$16</f>
        <v>0.2</v>
      </c>
      <c r="Z599" s="1">
        <f t="shared" si="313"/>
        <v>-1024</v>
      </c>
      <c r="AA599" s="1">
        <f t="shared" si="314"/>
        <v>-1.4376581201532696E-2</v>
      </c>
      <c r="AB599" s="1">
        <f t="shared" si="315"/>
        <v>4.1620278846172365E-2</v>
      </c>
      <c r="AC599" s="1">
        <f t="shared" si="316"/>
        <v>3.5848799998348113E-2</v>
      </c>
      <c r="AD599" s="1">
        <f t="shared" si="317"/>
        <v>5.0225381199880806E-2</v>
      </c>
      <c r="AE599" s="1">
        <f t="shared" si="318"/>
        <v>5.0451778333466808E-4</v>
      </c>
      <c r="AF599" s="1">
        <f t="shared" si="319"/>
        <v>3.5848799998348113E-2</v>
      </c>
      <c r="AG599" s="2"/>
      <c r="AH599" s="1">
        <f t="shared" si="320"/>
        <v>-5.7714788478242492E-3</v>
      </c>
      <c r="AI599" s="1">
        <f t="shared" si="321"/>
        <v>0.74854852586334908</v>
      </c>
      <c r="AJ599" s="1">
        <f t="shared" si="322"/>
        <v>-0.44431029231581703</v>
      </c>
      <c r="AK599" s="1">
        <f t="shared" si="323"/>
        <v>0.29484128225161349</v>
      </c>
      <c r="AL599" s="1">
        <f t="shared" si="324"/>
        <v>-0.86465769997930242</v>
      </c>
      <c r="AM599" s="1">
        <f t="shared" si="325"/>
        <v>-0.46144272689494564</v>
      </c>
      <c r="AN599" s="1">
        <f t="shared" si="309"/>
        <v>11.352296665647156</v>
      </c>
      <c r="AO599" s="1">
        <f t="shared" si="309"/>
        <v>11.352295373719148</v>
      </c>
      <c r="AP599" s="1">
        <f t="shared" si="309"/>
        <v>11.352304920962737</v>
      </c>
      <c r="AQ599" s="1">
        <f t="shared" si="309"/>
        <v>11.352234361828156</v>
      </c>
      <c r="AR599" s="1">
        <f t="shared" si="309"/>
        <v>11.352755515744139</v>
      </c>
      <c r="AS599" s="1">
        <f t="shared" si="309"/>
        <v>11.348888889402804</v>
      </c>
      <c r="AT599" s="1">
        <f t="shared" si="309"/>
        <v>11.376683342672109</v>
      </c>
      <c r="AU599" s="1">
        <f t="shared" si="326"/>
        <v>10.989187406801154</v>
      </c>
    </row>
    <row r="600" spans="1:66" x14ac:dyDescent="0.2">
      <c r="A600" s="22" t="s">
        <v>281</v>
      </c>
      <c r="B600" s="23" t="s">
        <v>97</v>
      </c>
      <c r="C600" s="24">
        <v>51202.356</v>
      </c>
      <c r="D600" s="25"/>
      <c r="E600" s="4">
        <f t="shared" si="310"/>
        <v>-1018.9863188434733</v>
      </c>
      <c r="F600" s="4">
        <f t="shared" si="311"/>
        <v>-1019</v>
      </c>
      <c r="G600" s="4">
        <f t="shared" si="305"/>
        <v>3.7880299998505507E-2</v>
      </c>
      <c r="H600" s="4"/>
      <c r="I600" s="4">
        <f>G600</f>
        <v>3.7880299998505507E-2</v>
      </c>
      <c r="J600" s="4"/>
      <c r="K600" s="4"/>
      <c r="L600" s="4"/>
      <c r="M600" s="4"/>
      <c r="N600" s="4"/>
      <c r="O600" s="4">
        <f t="shared" ca="1" si="327"/>
        <v>2.0321218986183928E-2</v>
      </c>
      <c r="P600" s="4"/>
      <c r="Q600" s="66">
        <f t="shared" si="312"/>
        <v>36183.856</v>
      </c>
      <c r="S600" s="2">
        <f>S$16</f>
        <v>0.2</v>
      </c>
      <c r="Z600" s="1">
        <f t="shared" si="313"/>
        <v>-1019</v>
      </c>
      <c r="AA600" s="1">
        <f t="shared" si="314"/>
        <v>-1.4661593167095859E-2</v>
      </c>
      <c r="AB600" s="1">
        <f t="shared" si="315"/>
        <v>4.3791772356256239E-2</v>
      </c>
      <c r="AC600" s="1">
        <f t="shared" si="316"/>
        <v>3.7880299998505507E-2</v>
      </c>
      <c r="AD600" s="1">
        <f t="shared" si="317"/>
        <v>5.2541893165601365E-2</v>
      </c>
      <c r="AE600" s="1">
        <f t="shared" si="318"/>
        <v>5.5213010748509349E-4</v>
      </c>
      <c r="AF600" s="1">
        <f t="shared" si="319"/>
        <v>3.7880299998505507E-2</v>
      </c>
      <c r="AG600" s="2"/>
      <c r="AH600" s="1">
        <f t="shared" si="320"/>
        <v>-5.9114723577507336E-3</v>
      </c>
      <c r="AI600" s="1">
        <f t="shared" si="321"/>
        <v>0.74779328026850611</v>
      </c>
      <c r="AJ600" s="1">
        <f t="shared" si="322"/>
        <v>-0.44660615145357269</v>
      </c>
      <c r="AK600" s="1">
        <f t="shared" si="323"/>
        <v>0.29419550657267041</v>
      </c>
      <c r="AL600" s="1">
        <f t="shared" si="324"/>
        <v>-0.8620933603818185</v>
      </c>
      <c r="AM600" s="1">
        <f t="shared" si="325"/>
        <v>-0.45988846418741514</v>
      </c>
      <c r="AN600" s="1">
        <f t="shared" si="309"/>
        <v>11.355456349447534</v>
      </c>
      <c r="AO600" s="1">
        <f t="shared" si="309"/>
        <v>11.355454976122724</v>
      </c>
      <c r="AP600" s="1">
        <f t="shared" si="309"/>
        <v>11.355465039604319</v>
      </c>
      <c r="AQ600" s="1">
        <f t="shared" si="309"/>
        <v>11.355391289947679</v>
      </c>
      <c r="AR600" s="1">
        <f t="shared" si="309"/>
        <v>11.355931425384771</v>
      </c>
      <c r="AS600" s="1">
        <f t="shared" si="309"/>
        <v>11.351957394046162</v>
      </c>
      <c r="AT600" s="1">
        <f t="shared" si="309"/>
        <v>11.380278775386167</v>
      </c>
      <c r="AU600" s="1">
        <f t="shared" si="326"/>
        <v>10.992776452631976</v>
      </c>
    </row>
    <row r="601" spans="1:66" x14ac:dyDescent="0.2">
      <c r="A601" s="22" t="s">
        <v>281</v>
      </c>
      <c r="B601" s="23" t="s">
        <v>97</v>
      </c>
      <c r="C601" s="24">
        <v>51238.351999999999</v>
      </c>
      <c r="D601" s="25"/>
      <c r="E601" s="4">
        <f t="shared" si="310"/>
        <v>-1005.9857113948219</v>
      </c>
      <c r="F601" s="4">
        <f t="shared" si="311"/>
        <v>-1006</v>
      </c>
      <c r="G601" s="4">
        <f t="shared" si="305"/>
        <v>3.9562199999636505E-2</v>
      </c>
      <c r="H601" s="4"/>
      <c r="I601" s="4">
        <f>G601</f>
        <v>3.9562199999636505E-2</v>
      </c>
      <c r="J601" s="4"/>
      <c r="K601" s="4"/>
      <c r="L601" s="4"/>
      <c r="M601" s="4"/>
      <c r="N601" s="4"/>
      <c r="O601" s="4">
        <f t="shared" ca="1" si="327"/>
        <v>2.0187324962064952E-2</v>
      </c>
      <c r="P601" s="4"/>
      <c r="Q601" s="66">
        <f t="shared" si="312"/>
        <v>36219.851999999999</v>
      </c>
      <c r="S601" s="2">
        <f>S$16</f>
        <v>0.2</v>
      </c>
      <c r="Z601" s="1">
        <f t="shared" si="313"/>
        <v>-1006</v>
      </c>
      <c r="AA601" s="1">
        <f t="shared" si="314"/>
        <v>-1.5402435056134253E-2</v>
      </c>
      <c r="AB601" s="1">
        <f t="shared" si="315"/>
        <v>4.5836718312651466E-2</v>
      </c>
      <c r="AC601" s="1">
        <f t="shared" si="316"/>
        <v>3.9562199999636505E-2</v>
      </c>
      <c r="AD601" s="1">
        <f t="shared" si="317"/>
        <v>5.4964635055770761E-2</v>
      </c>
      <c r="AE601" s="1">
        <f t="shared" si="318"/>
        <v>6.0422222136281281E-4</v>
      </c>
      <c r="AF601" s="1">
        <f t="shared" si="319"/>
        <v>3.9562199999636505E-2</v>
      </c>
      <c r="AG601" s="2"/>
      <c r="AH601" s="1">
        <f t="shared" si="320"/>
        <v>-6.2745183130149618E-3</v>
      </c>
      <c r="AI601" s="1">
        <f t="shared" si="321"/>
        <v>0.74584446423093942</v>
      </c>
      <c r="AJ601" s="1">
        <f t="shared" si="322"/>
        <v>-0.45254011546085232</v>
      </c>
      <c r="AK601" s="1">
        <f t="shared" si="323"/>
        <v>0.29251357097271952</v>
      </c>
      <c r="AL601" s="1">
        <f t="shared" si="324"/>
        <v>-0.85545017402229906</v>
      </c>
      <c r="AM601" s="1">
        <f t="shared" si="325"/>
        <v>-0.45587048562411353</v>
      </c>
      <c r="AN601" s="1">
        <f t="shared" ref="AN601:AT610" si="328">$AU601+$AB$7*SIN(AO601)</f>
        <v>11.363656667966032</v>
      </c>
      <c r="AO601" s="1">
        <f t="shared" si="328"/>
        <v>11.363655064383055</v>
      </c>
      <c r="AP601" s="1">
        <f t="shared" si="328"/>
        <v>11.363666564893256</v>
      </c>
      <c r="AQ601" s="1">
        <f t="shared" si="328"/>
        <v>11.363584078417523</v>
      </c>
      <c r="AR601" s="1">
        <f t="shared" si="328"/>
        <v>11.364175315986415</v>
      </c>
      <c r="AS601" s="1">
        <f t="shared" si="328"/>
        <v>11.359917268368832</v>
      </c>
      <c r="AT601" s="1">
        <f t="shared" si="328"/>
        <v>11.389603540160142</v>
      </c>
      <c r="AU601" s="1">
        <f t="shared" si="326"/>
        <v>11.002107971792114</v>
      </c>
    </row>
    <row r="602" spans="1:66" x14ac:dyDescent="0.2">
      <c r="A602" s="22" t="s">
        <v>281</v>
      </c>
      <c r="B602" s="23" t="s">
        <v>97</v>
      </c>
      <c r="C602" s="24">
        <v>51238.355000000003</v>
      </c>
      <c r="D602" s="25"/>
      <c r="E602" s="4">
        <f t="shared" si="310"/>
        <v>-1005.984627890477</v>
      </c>
      <c r="F602" s="4">
        <f t="shared" si="311"/>
        <v>-1006</v>
      </c>
      <c r="G602" s="4">
        <f t="shared" si="305"/>
        <v>4.2562200003885664E-2</v>
      </c>
      <c r="H602" s="4"/>
      <c r="I602" s="4">
        <f>G602</f>
        <v>4.2562200003885664E-2</v>
      </c>
      <c r="J602" s="4"/>
      <c r="K602" s="4"/>
      <c r="L602" s="4"/>
      <c r="M602" s="4"/>
      <c r="N602" s="4"/>
      <c r="O602" s="4">
        <f t="shared" ca="1" si="327"/>
        <v>2.0187324962064952E-2</v>
      </c>
      <c r="P602" s="4"/>
      <c r="Q602" s="66">
        <f t="shared" si="312"/>
        <v>36219.855000000003</v>
      </c>
      <c r="S602" s="2">
        <f>S$16</f>
        <v>0.2</v>
      </c>
      <c r="Z602" s="1">
        <f t="shared" si="313"/>
        <v>-1006</v>
      </c>
      <c r="AA602" s="1">
        <f t="shared" si="314"/>
        <v>-1.5402435056134253E-2</v>
      </c>
      <c r="AB602" s="1">
        <f t="shared" si="315"/>
        <v>4.8836718316900625E-2</v>
      </c>
      <c r="AC602" s="1">
        <f t="shared" si="316"/>
        <v>4.2562200003885664E-2</v>
      </c>
      <c r="AD602" s="1">
        <f t="shared" si="317"/>
        <v>5.796463506001992E-2</v>
      </c>
      <c r="AE602" s="1">
        <f t="shared" si="318"/>
        <v>6.7197978352825818E-4</v>
      </c>
      <c r="AF602" s="1">
        <f t="shared" si="319"/>
        <v>4.2562200003885664E-2</v>
      </c>
      <c r="AG602" s="2"/>
      <c r="AH602" s="1">
        <f t="shared" si="320"/>
        <v>-6.2745183130149618E-3</v>
      </c>
      <c r="AI602" s="1">
        <f t="shared" si="321"/>
        <v>0.74584446423093942</v>
      </c>
      <c r="AJ602" s="1">
        <f t="shared" si="322"/>
        <v>-0.45254011546085232</v>
      </c>
      <c r="AK602" s="1">
        <f t="shared" si="323"/>
        <v>0.29251357097271952</v>
      </c>
      <c r="AL602" s="1">
        <f t="shared" si="324"/>
        <v>-0.85545017402229906</v>
      </c>
      <c r="AM602" s="1">
        <f t="shared" si="325"/>
        <v>-0.45587048562411353</v>
      </c>
      <c r="AN602" s="1">
        <f t="shared" si="328"/>
        <v>11.363656667966032</v>
      </c>
      <c r="AO602" s="1">
        <f t="shared" si="328"/>
        <v>11.363655064383055</v>
      </c>
      <c r="AP602" s="1">
        <f t="shared" si="328"/>
        <v>11.363666564893256</v>
      </c>
      <c r="AQ602" s="1">
        <f t="shared" si="328"/>
        <v>11.363584078417523</v>
      </c>
      <c r="AR602" s="1">
        <f t="shared" si="328"/>
        <v>11.364175315986415</v>
      </c>
      <c r="AS602" s="1">
        <f t="shared" si="328"/>
        <v>11.359917268368832</v>
      </c>
      <c r="AT602" s="1">
        <f t="shared" si="328"/>
        <v>11.389603540160142</v>
      </c>
      <c r="AU602" s="1">
        <f t="shared" si="326"/>
        <v>11.002107971792114</v>
      </c>
    </row>
    <row r="603" spans="1:66" s="4" customFormat="1" x14ac:dyDescent="0.2">
      <c r="A603" s="27" t="s">
        <v>285</v>
      </c>
      <c r="B603" s="17"/>
      <c r="C603" s="8">
        <v>51509.686869999998</v>
      </c>
      <c r="D603" s="8"/>
      <c r="E603" s="4">
        <f t="shared" si="310"/>
        <v>-907.98820800553051</v>
      </c>
      <c r="F603" s="4">
        <f t="shared" si="311"/>
        <v>-908</v>
      </c>
      <c r="G603" s="4">
        <f t="shared" si="305"/>
        <v>3.2649599997967016E-2</v>
      </c>
      <c r="K603" s="4">
        <f>G603</f>
        <v>3.2649599997967016E-2</v>
      </c>
      <c r="O603" s="4">
        <f t="shared" ca="1" si="327"/>
        <v>1.9177970011014213E-2</v>
      </c>
      <c r="Q603" s="66">
        <f t="shared" si="312"/>
        <v>36491.186869999998</v>
      </c>
      <c r="S603" s="2">
        <f>S$18</f>
        <v>1</v>
      </c>
      <c r="Z603" s="1">
        <f t="shared" si="313"/>
        <v>-908</v>
      </c>
      <c r="AA603" s="1">
        <f t="shared" si="314"/>
        <v>-2.0977452295947923E-2</v>
      </c>
      <c r="AB603" s="1">
        <f t="shared" si="315"/>
        <v>4.1616365389719523E-2</v>
      </c>
      <c r="AC603" s="1">
        <f t="shared" si="316"/>
        <v>3.2649599997967016E-2</v>
      </c>
      <c r="AD603" s="1">
        <f t="shared" si="317"/>
        <v>5.3627052293914942E-2</v>
      </c>
      <c r="AE603" s="1">
        <f t="shared" si="318"/>
        <v>2.8758607377342878E-3</v>
      </c>
      <c r="AF603" s="1">
        <f t="shared" si="319"/>
        <v>3.2649599997967016E-2</v>
      </c>
      <c r="AG603" s="2"/>
      <c r="AH603" s="1">
        <f t="shared" si="320"/>
        <v>-8.9667653917525035E-3</v>
      </c>
      <c r="AI603" s="1">
        <f t="shared" si="321"/>
        <v>0.73182121906008213</v>
      </c>
      <c r="AJ603" s="1">
        <f t="shared" si="322"/>
        <v>-0.4956776192645751</v>
      </c>
      <c r="AK603" s="1">
        <f t="shared" si="323"/>
        <v>0.27971300831182305</v>
      </c>
      <c r="AL603" s="1">
        <f t="shared" si="324"/>
        <v>-0.80644707142924998</v>
      </c>
      <c r="AM603" s="1">
        <f t="shared" si="325"/>
        <v>-0.42659817360763147</v>
      </c>
      <c r="AN603" s="1">
        <f t="shared" si="328"/>
        <v>11.424805749366911</v>
      </c>
      <c r="AO603" s="1">
        <f t="shared" si="328"/>
        <v>11.424801306410645</v>
      </c>
      <c r="AP603" s="1">
        <f t="shared" si="328"/>
        <v>11.424828855941467</v>
      </c>
      <c r="AQ603" s="1">
        <f t="shared" si="328"/>
        <v>11.424658002248472</v>
      </c>
      <c r="AR603" s="1">
        <f t="shared" si="328"/>
        <v>11.425716557593839</v>
      </c>
      <c r="AS603" s="1">
        <f t="shared" si="328"/>
        <v>11.419118154253912</v>
      </c>
      <c r="AT603" s="1">
        <f t="shared" si="328"/>
        <v>11.458812526331744</v>
      </c>
      <c r="AU603" s="1">
        <f t="shared" si="326"/>
        <v>11.072453270076238</v>
      </c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s="4" customFormat="1" x14ac:dyDescent="0.2">
      <c r="A604" s="17" t="s">
        <v>265</v>
      </c>
      <c r="B604" s="17"/>
      <c r="C604" s="8">
        <v>51570.6</v>
      </c>
      <c r="D604" s="8"/>
      <c r="E604" s="4">
        <f t="shared" si="310"/>
        <v>-885.9883276966433</v>
      </c>
      <c r="F604" s="4">
        <f t="shared" si="311"/>
        <v>-886</v>
      </c>
      <c r="G604" s="4">
        <f t="shared" si="305"/>
        <v>3.2318199999281205E-2</v>
      </c>
      <c r="I604" s="4">
        <f>G604</f>
        <v>3.2318199999281205E-2</v>
      </c>
      <c r="O604" s="4">
        <f t="shared" ca="1" si="327"/>
        <v>1.895138012404364E-2</v>
      </c>
      <c r="Q604" s="66">
        <f t="shared" si="312"/>
        <v>36552.1</v>
      </c>
      <c r="S604" s="2">
        <f>S$16</f>
        <v>0.2</v>
      </c>
      <c r="Z604" s="1">
        <f t="shared" si="313"/>
        <v>-886</v>
      </c>
      <c r="AA604" s="1">
        <f t="shared" si="314"/>
        <v>-2.2226349845031766E-2</v>
      </c>
      <c r="AB604" s="1">
        <f t="shared" si="315"/>
        <v>4.1878272054663455E-2</v>
      </c>
      <c r="AC604" s="1">
        <f t="shared" si="316"/>
        <v>3.2318199999281205E-2</v>
      </c>
      <c r="AD604" s="1">
        <f t="shared" si="317"/>
        <v>5.4544549844312971E-2</v>
      </c>
      <c r="AE604" s="1">
        <f t="shared" si="318"/>
        <v>5.9502158354374842E-4</v>
      </c>
      <c r="AF604" s="1">
        <f t="shared" si="319"/>
        <v>3.2318199999281205E-2</v>
      </c>
      <c r="AG604" s="2"/>
      <c r="AH604" s="1">
        <f t="shared" si="320"/>
        <v>-9.5600720553822519E-3</v>
      </c>
      <c r="AI604" s="1">
        <f t="shared" si="321"/>
        <v>0.72882951660733952</v>
      </c>
      <c r="AJ604" s="1">
        <f t="shared" si="322"/>
        <v>-0.50498630821868529</v>
      </c>
      <c r="AK604" s="1">
        <f t="shared" si="323"/>
        <v>0.27681364580139695</v>
      </c>
      <c r="AL604" s="1">
        <f t="shared" si="324"/>
        <v>-0.79569583925284593</v>
      </c>
      <c r="AM604" s="1">
        <f t="shared" si="325"/>
        <v>-0.42025874732650259</v>
      </c>
      <c r="AN604" s="1">
        <f t="shared" si="328"/>
        <v>11.438376778685111</v>
      </c>
      <c r="AO604" s="1">
        <f t="shared" si="328"/>
        <v>11.43837135828467</v>
      </c>
      <c r="AP604" s="1">
        <f t="shared" si="328"/>
        <v>11.4384040036524</v>
      </c>
      <c r="AQ604" s="1">
        <f t="shared" si="328"/>
        <v>11.438207356861605</v>
      </c>
      <c r="AR604" s="1">
        <f t="shared" si="328"/>
        <v>11.439390672435884</v>
      </c>
      <c r="AS604" s="1">
        <f t="shared" si="328"/>
        <v>11.432224912144044</v>
      </c>
      <c r="AT604" s="1">
        <f t="shared" si="328"/>
        <v>11.474086184483763</v>
      </c>
      <c r="AU604" s="1">
        <f t="shared" si="326"/>
        <v>11.088245071731858</v>
      </c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s="4" customFormat="1" x14ac:dyDescent="0.2">
      <c r="A605" s="17" t="s">
        <v>265</v>
      </c>
      <c r="B605" s="17"/>
      <c r="C605" s="8">
        <v>51606.5936</v>
      </c>
      <c r="D605" s="8"/>
      <c r="E605" s="4">
        <f t="shared" si="310"/>
        <v>-872.98858705146574</v>
      </c>
      <c r="F605" s="4">
        <f t="shared" si="311"/>
        <v>-873</v>
      </c>
      <c r="G605" s="4">
        <f t="shared" si="305"/>
        <v>3.1600100002833642E-2</v>
      </c>
      <c r="I605" s="4">
        <f>G605</f>
        <v>3.1600100002833642E-2</v>
      </c>
      <c r="O605" s="4">
        <f t="shared" ca="1" si="327"/>
        <v>1.8817486099924667E-2</v>
      </c>
      <c r="Q605" s="66">
        <f t="shared" si="312"/>
        <v>36588.0936</v>
      </c>
      <c r="S605" s="2">
        <f>S$16</f>
        <v>0.2</v>
      </c>
      <c r="Z605" s="1">
        <f t="shared" si="313"/>
        <v>-873</v>
      </c>
      <c r="AA605" s="1">
        <f t="shared" si="314"/>
        <v>-2.2963838085777576E-2</v>
      </c>
      <c r="AB605" s="1">
        <f t="shared" si="315"/>
        <v>4.1508811339320995E-2</v>
      </c>
      <c r="AC605" s="1">
        <f t="shared" si="316"/>
        <v>3.1600100002833642E-2</v>
      </c>
      <c r="AD605" s="1">
        <f t="shared" si="317"/>
        <v>5.4563938088611222E-2</v>
      </c>
      <c r="AE605" s="1">
        <f t="shared" si="318"/>
        <v>5.9544466794755977E-4</v>
      </c>
      <c r="AF605" s="1">
        <f t="shared" si="319"/>
        <v>3.1600100002833642E-2</v>
      </c>
      <c r="AG605" s="2"/>
      <c r="AH605" s="1">
        <f t="shared" si="320"/>
        <v>-9.908711336487349E-3</v>
      </c>
      <c r="AI605" s="1">
        <f t="shared" si="321"/>
        <v>0.7270876963719467</v>
      </c>
      <c r="AJ605" s="1">
        <f t="shared" si="322"/>
        <v>-0.51042422845723234</v>
      </c>
      <c r="AK605" s="1">
        <f t="shared" si="323"/>
        <v>0.27509652868347811</v>
      </c>
      <c r="AL605" s="1">
        <f t="shared" si="324"/>
        <v>-0.78938389019675281</v>
      </c>
      <c r="AM605" s="1">
        <f t="shared" si="325"/>
        <v>-0.41655027906161546</v>
      </c>
      <c r="AN605" s="1">
        <f t="shared" si="328"/>
        <v>11.44637008264659</v>
      </c>
      <c r="AO605" s="1">
        <f t="shared" si="328"/>
        <v>11.446364012663798</v>
      </c>
      <c r="AP605" s="1">
        <f t="shared" si="328"/>
        <v>11.446399965336575</v>
      </c>
      <c r="AQ605" s="1">
        <f t="shared" si="328"/>
        <v>11.446186977730413</v>
      </c>
      <c r="AR605" s="1">
        <f t="shared" si="328"/>
        <v>11.447447376138829</v>
      </c>
      <c r="AS605" s="1">
        <f t="shared" si="328"/>
        <v>11.439940267040079</v>
      </c>
      <c r="AT605" s="1">
        <f t="shared" si="328"/>
        <v>11.483066291544453</v>
      </c>
      <c r="AU605" s="1">
        <f t="shared" si="326"/>
        <v>11.097576590891997</v>
      </c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s="4" customFormat="1" x14ac:dyDescent="0.2">
      <c r="A606" s="17" t="s">
        <v>265</v>
      </c>
      <c r="B606" s="17"/>
      <c r="C606" s="8">
        <v>51606.595000000001</v>
      </c>
      <c r="D606" s="8"/>
      <c r="E606" s="4">
        <f t="shared" si="310"/>
        <v>-872.98808141610505</v>
      </c>
      <c r="F606" s="4">
        <f t="shared" si="311"/>
        <v>-873</v>
      </c>
      <c r="G606" s="4">
        <f t="shared" si="305"/>
        <v>3.3000100003846455E-2</v>
      </c>
      <c r="I606" s="4">
        <f>G606</f>
        <v>3.3000100003846455E-2</v>
      </c>
      <c r="O606" s="4">
        <f t="shared" ca="1" si="327"/>
        <v>1.8817486099924667E-2</v>
      </c>
      <c r="Q606" s="66">
        <f t="shared" si="312"/>
        <v>36588.095000000001</v>
      </c>
      <c r="S606" s="2">
        <f>S$16</f>
        <v>0.2</v>
      </c>
      <c r="Z606" s="1">
        <f t="shared" si="313"/>
        <v>-873</v>
      </c>
      <c r="AA606" s="1">
        <f t="shared" si="314"/>
        <v>-2.2963838085777576E-2</v>
      </c>
      <c r="AB606" s="1">
        <f t="shared" si="315"/>
        <v>4.2908811340333808E-2</v>
      </c>
      <c r="AC606" s="1">
        <f t="shared" si="316"/>
        <v>3.3000100003846455E-2</v>
      </c>
      <c r="AD606" s="1">
        <f t="shared" si="317"/>
        <v>5.5963938089624035E-2</v>
      </c>
      <c r="AE606" s="1">
        <f t="shared" si="318"/>
        <v>6.2639247329985442E-4</v>
      </c>
      <c r="AF606" s="1">
        <f t="shared" si="319"/>
        <v>3.3000100003846455E-2</v>
      </c>
      <c r="AG606" s="2"/>
      <c r="AH606" s="1">
        <f t="shared" si="320"/>
        <v>-9.908711336487349E-3</v>
      </c>
      <c r="AI606" s="1">
        <f t="shared" si="321"/>
        <v>0.7270876963719467</v>
      </c>
      <c r="AJ606" s="1">
        <f t="shared" si="322"/>
        <v>-0.51042422845723234</v>
      </c>
      <c r="AK606" s="1">
        <f t="shared" si="323"/>
        <v>0.27509652868347811</v>
      </c>
      <c r="AL606" s="1">
        <f t="shared" si="324"/>
        <v>-0.78938389019675281</v>
      </c>
      <c r="AM606" s="1">
        <f t="shared" si="325"/>
        <v>-0.41655027906161546</v>
      </c>
      <c r="AN606" s="1">
        <f t="shared" si="328"/>
        <v>11.44637008264659</v>
      </c>
      <c r="AO606" s="1">
        <f t="shared" si="328"/>
        <v>11.446364012663798</v>
      </c>
      <c r="AP606" s="1">
        <f t="shared" si="328"/>
        <v>11.446399965336575</v>
      </c>
      <c r="AQ606" s="1">
        <f t="shared" si="328"/>
        <v>11.446186977730413</v>
      </c>
      <c r="AR606" s="1">
        <f t="shared" si="328"/>
        <v>11.447447376138829</v>
      </c>
      <c r="AS606" s="1">
        <f t="shared" si="328"/>
        <v>11.439940267040079</v>
      </c>
      <c r="AT606" s="1">
        <f t="shared" si="328"/>
        <v>11.483066291544453</v>
      </c>
      <c r="AU606" s="1">
        <f t="shared" si="326"/>
        <v>11.097576590891997</v>
      </c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x14ac:dyDescent="0.2">
      <c r="A607" s="22" t="s">
        <v>286</v>
      </c>
      <c r="B607" s="23" t="s">
        <v>97</v>
      </c>
      <c r="C607" s="24">
        <v>51609.364000000001</v>
      </c>
      <c r="D607" s="25"/>
      <c r="E607" s="4">
        <f t="shared" si="310"/>
        <v>-871.98800690712301</v>
      </c>
      <c r="F607" s="4">
        <f t="shared" si="311"/>
        <v>-872</v>
      </c>
      <c r="G607" s="4">
        <f t="shared" si="305"/>
        <v>3.3206400003109593E-2</v>
      </c>
      <c r="H607" s="4"/>
      <c r="I607" s="4">
        <f>G607</f>
        <v>3.3206400003109593E-2</v>
      </c>
      <c r="J607" s="4"/>
      <c r="K607" s="4"/>
      <c r="M607" s="4"/>
      <c r="N607" s="4"/>
      <c r="O607" s="4">
        <f t="shared" ca="1" si="327"/>
        <v>1.8807186559607822E-2</v>
      </c>
      <c r="P607" s="4"/>
      <c r="Q607" s="66">
        <f t="shared" si="312"/>
        <v>36590.864000000001</v>
      </c>
      <c r="S607" s="2">
        <f>S$16</f>
        <v>0.2</v>
      </c>
      <c r="Z607" s="1">
        <f t="shared" si="313"/>
        <v>-872</v>
      </c>
      <c r="AA607" s="1">
        <f t="shared" si="314"/>
        <v>-2.3020552336438259E-2</v>
      </c>
      <c r="AB607" s="1">
        <f t="shared" si="315"/>
        <v>4.3141869382731145E-2</v>
      </c>
      <c r="AC607" s="1">
        <f t="shared" si="316"/>
        <v>3.3206400003109593E-2</v>
      </c>
      <c r="AD607" s="1">
        <f t="shared" si="317"/>
        <v>5.6226952339547852E-2</v>
      </c>
      <c r="AE607" s="1">
        <f t="shared" si="318"/>
        <v>6.3229403387875715E-4</v>
      </c>
      <c r="AF607" s="1">
        <f t="shared" si="319"/>
        <v>3.3206400003109593E-2</v>
      </c>
      <c r="AG607" s="2"/>
      <c r="AH607" s="1">
        <f t="shared" si="320"/>
        <v>-9.9354693796215535E-3</v>
      </c>
      <c r="AI607" s="1">
        <f t="shared" si="321"/>
        <v>0.7269545027087938</v>
      </c>
      <c r="AJ607" s="1">
        <f t="shared" si="322"/>
        <v>-0.51084061798375602</v>
      </c>
      <c r="AK607" s="1">
        <f t="shared" si="323"/>
        <v>0.27496432854875624</v>
      </c>
      <c r="AL607" s="1">
        <f t="shared" si="324"/>
        <v>-0.78889960319905628</v>
      </c>
      <c r="AM607" s="1">
        <f t="shared" si="325"/>
        <v>-0.41626614889624147</v>
      </c>
      <c r="AN607" s="1">
        <f t="shared" si="328"/>
        <v>11.446984162119858</v>
      </c>
      <c r="AO607" s="1">
        <f t="shared" si="328"/>
        <v>11.446978039836221</v>
      </c>
      <c r="AP607" s="1">
        <f t="shared" si="328"/>
        <v>11.447014256344058</v>
      </c>
      <c r="AQ607" s="1">
        <f t="shared" si="328"/>
        <v>11.446799977418014</v>
      </c>
      <c r="AR607" s="1">
        <f t="shared" si="328"/>
        <v>11.44806640781856</v>
      </c>
      <c r="AS607" s="1">
        <f t="shared" si="328"/>
        <v>11.440532863409903</v>
      </c>
      <c r="AT607" s="1">
        <f t="shared" si="328"/>
        <v>11.483755678246442</v>
      </c>
      <c r="AU607" s="1">
        <f t="shared" si="326"/>
        <v>11.098294400058162</v>
      </c>
    </row>
    <row r="608" spans="1:66" x14ac:dyDescent="0.2">
      <c r="A608" s="22" t="s">
        <v>284</v>
      </c>
      <c r="B608" s="23" t="s">
        <v>97</v>
      </c>
      <c r="C608" s="24">
        <v>51811.483999999997</v>
      </c>
      <c r="D608" s="25"/>
      <c r="E608" s="4">
        <f t="shared" si="310"/>
        <v>-798.9887076093836</v>
      </c>
      <c r="F608" s="4">
        <f t="shared" si="311"/>
        <v>-799</v>
      </c>
      <c r="G608" s="4">
        <f t="shared" si="305"/>
        <v>3.1266299993149005E-2</v>
      </c>
      <c r="H608" s="4"/>
      <c r="I608" s="4">
        <f>G608</f>
        <v>3.1266299993149005E-2</v>
      </c>
      <c r="J608" s="4"/>
      <c r="K608" s="4"/>
      <c r="M608" s="4"/>
      <c r="N608" s="4"/>
      <c r="O608" s="4">
        <f t="shared" ca="1" si="327"/>
        <v>1.8055320116478191E-2</v>
      </c>
      <c r="P608" s="4"/>
      <c r="Q608" s="66">
        <f t="shared" si="312"/>
        <v>36792.983999999997</v>
      </c>
      <c r="S608" s="2">
        <f>S$16</f>
        <v>0.2</v>
      </c>
      <c r="Z608" s="1">
        <f t="shared" si="313"/>
        <v>-799</v>
      </c>
      <c r="AA608" s="1">
        <f t="shared" si="314"/>
        <v>-2.7154372354211871E-2</v>
      </c>
      <c r="AB608" s="1">
        <f t="shared" si="315"/>
        <v>4.3131519484103972E-2</v>
      </c>
      <c r="AC608" s="1">
        <f t="shared" si="316"/>
        <v>3.1266299993149005E-2</v>
      </c>
      <c r="AD608" s="1">
        <f t="shared" si="317"/>
        <v>5.8420672347360876E-2</v>
      </c>
      <c r="AE608" s="1">
        <f t="shared" si="318"/>
        <v>6.8259499150353923E-4</v>
      </c>
      <c r="AF608" s="1">
        <f t="shared" si="319"/>
        <v>3.1266299993149005E-2</v>
      </c>
      <c r="AG608" s="2"/>
      <c r="AH608" s="1">
        <f t="shared" si="320"/>
        <v>-1.1865219490954969E-2</v>
      </c>
      <c r="AI608" s="1">
        <f t="shared" si="321"/>
        <v>0.71753026235649076</v>
      </c>
      <c r="AJ608" s="1">
        <f t="shared" si="322"/>
        <v>-0.54051408337235185</v>
      </c>
      <c r="AK608" s="1">
        <f t="shared" si="323"/>
        <v>0.26527358119661576</v>
      </c>
      <c r="AL608" s="1">
        <f t="shared" si="324"/>
        <v>-0.75401391902444082</v>
      </c>
      <c r="AM608" s="1">
        <f t="shared" si="325"/>
        <v>-0.39594633322599609</v>
      </c>
      <c r="AN608" s="1">
        <f t="shared" si="328"/>
        <v>11.491514517462212</v>
      </c>
      <c r="AO608" s="1">
        <f t="shared" si="328"/>
        <v>11.491503564613122</v>
      </c>
      <c r="AP608" s="1">
        <f t="shared" si="328"/>
        <v>11.491562960713129</v>
      </c>
      <c r="AQ608" s="1">
        <f t="shared" si="328"/>
        <v>11.491240783933456</v>
      </c>
      <c r="AR608" s="1">
        <f t="shared" si="328"/>
        <v>11.492986042482983</v>
      </c>
      <c r="AS608" s="1">
        <f t="shared" si="328"/>
        <v>11.483463379097197</v>
      </c>
      <c r="AT608" s="1">
        <f t="shared" si="328"/>
        <v>11.533545538378535</v>
      </c>
      <c r="AU608" s="1">
        <f t="shared" si="326"/>
        <v>11.150694469188171</v>
      </c>
    </row>
    <row r="609" spans="1:66" x14ac:dyDescent="0.2">
      <c r="A609" s="22" t="s">
        <v>287</v>
      </c>
      <c r="B609" s="23" t="s">
        <v>97</v>
      </c>
      <c r="C609" s="24">
        <v>51930.538699999997</v>
      </c>
      <c r="D609" s="25"/>
      <c r="E609" s="4">
        <f t="shared" si="310"/>
        <v>-755.98994609096474</v>
      </c>
      <c r="F609" s="4">
        <f t="shared" si="311"/>
        <v>-756</v>
      </c>
      <c r="G609" s="4">
        <f t="shared" si="305"/>
        <v>2.7837199995701667E-2</v>
      </c>
      <c r="H609" s="4"/>
      <c r="I609" s="4"/>
      <c r="J609" s="4"/>
      <c r="K609" s="4">
        <f>G609</f>
        <v>2.7837199995701667E-2</v>
      </c>
      <c r="M609" s="4"/>
      <c r="N609" s="4"/>
      <c r="O609" s="4">
        <f t="shared" ca="1" si="327"/>
        <v>1.7612439882853888E-2</v>
      </c>
      <c r="P609" s="4"/>
      <c r="Q609" s="66">
        <f t="shared" si="312"/>
        <v>36912.038699999997</v>
      </c>
      <c r="S609" s="2">
        <f>S$18</f>
        <v>1</v>
      </c>
      <c r="Z609" s="1">
        <f t="shared" si="313"/>
        <v>-756</v>
      </c>
      <c r="AA609" s="1">
        <f t="shared" si="314"/>
        <v>-2.9583178655003498E-2</v>
      </c>
      <c r="AB609" s="1">
        <f t="shared" si="315"/>
        <v>4.0816994571927168E-2</v>
      </c>
      <c r="AC609" s="1">
        <f t="shared" si="316"/>
        <v>2.7837199995701667E-2</v>
      </c>
      <c r="AD609" s="1">
        <f t="shared" si="317"/>
        <v>5.7420378650705164E-2</v>
      </c>
      <c r="AE609" s="1">
        <f t="shared" si="318"/>
        <v>3.2970998843903573E-3</v>
      </c>
      <c r="AF609" s="1">
        <f t="shared" si="319"/>
        <v>2.7837199995701667E-2</v>
      </c>
      <c r="AG609" s="2"/>
      <c r="AH609" s="1">
        <f t="shared" si="320"/>
        <v>-1.2979794576225499E-2</v>
      </c>
      <c r="AI609" s="1">
        <f t="shared" si="321"/>
        <v>0.71224671173186538</v>
      </c>
      <c r="AJ609" s="1">
        <f t="shared" si="322"/>
        <v>-0.55734328768173746</v>
      </c>
      <c r="AK609" s="1">
        <f t="shared" si="323"/>
        <v>0.25953279302651966</v>
      </c>
      <c r="AL609" s="1">
        <f t="shared" si="324"/>
        <v>-0.73387936126452402</v>
      </c>
      <c r="AM609" s="1">
        <f t="shared" si="325"/>
        <v>-0.38434661758412347</v>
      </c>
      <c r="AN609" s="1">
        <f t="shared" si="328"/>
        <v>11.517479043714753</v>
      </c>
      <c r="AO609" s="1">
        <f t="shared" si="328"/>
        <v>11.51746416885247</v>
      </c>
      <c r="AP609" s="1">
        <f t="shared" si="328"/>
        <v>11.517541164446424</v>
      </c>
      <c r="AQ609" s="1">
        <f t="shared" si="328"/>
        <v>11.517142506645005</v>
      </c>
      <c r="AR609" s="1">
        <f t="shared" si="328"/>
        <v>11.519203646255985</v>
      </c>
      <c r="AS609" s="1">
        <f t="shared" si="328"/>
        <v>11.50846612912221</v>
      </c>
      <c r="AT609" s="1">
        <f t="shared" si="328"/>
        <v>11.562381368886498</v>
      </c>
      <c r="AU609" s="1">
        <f t="shared" si="326"/>
        <v>11.181560263333246</v>
      </c>
    </row>
    <row r="610" spans="1:66" x14ac:dyDescent="0.2">
      <c r="A610" s="22" t="s">
        <v>288</v>
      </c>
      <c r="B610" s="23" t="s">
        <v>97</v>
      </c>
      <c r="C610" s="24">
        <v>52171.421000000002</v>
      </c>
      <c r="D610" s="25"/>
      <c r="E610" s="4">
        <f t="shared" si="310"/>
        <v>-668.99093998949718</v>
      </c>
      <c r="F610" s="4">
        <f t="shared" si="311"/>
        <v>-669</v>
      </c>
      <c r="G610" s="4">
        <f t="shared" si="305"/>
        <v>2.5085300003411248E-2</v>
      </c>
      <c r="H610" s="4"/>
      <c r="I610" s="4">
        <f>G610</f>
        <v>2.5085300003411248E-2</v>
      </c>
      <c r="J610" s="4"/>
      <c r="K610" s="4"/>
      <c r="M610" s="4"/>
      <c r="N610" s="4"/>
      <c r="O610" s="4">
        <f t="shared" ca="1" si="327"/>
        <v>1.6716379875288439E-2</v>
      </c>
      <c r="P610" s="4"/>
      <c r="Q610" s="66">
        <f t="shared" si="312"/>
        <v>37152.921000000002</v>
      </c>
      <c r="S610" s="2">
        <f>S$16</f>
        <v>0.2</v>
      </c>
      <c r="Z610" s="1">
        <f t="shared" si="313"/>
        <v>-669</v>
      </c>
      <c r="AA610" s="1">
        <f t="shared" si="314"/>
        <v>-3.4481995699697579E-2</v>
      </c>
      <c r="AB610" s="1">
        <f t="shared" si="315"/>
        <v>4.0268734802573786E-2</v>
      </c>
      <c r="AC610" s="1">
        <f t="shared" si="316"/>
        <v>2.5085300003411248E-2</v>
      </c>
      <c r="AD610" s="1">
        <f t="shared" si="317"/>
        <v>5.9567295703108827E-2</v>
      </c>
      <c r="AE610" s="1">
        <f t="shared" si="318"/>
        <v>7.0965254347632152E-4</v>
      </c>
      <c r="AF610" s="1">
        <f t="shared" si="319"/>
        <v>2.5085300003411248E-2</v>
      </c>
      <c r="AG610" s="2"/>
      <c r="AH610" s="1">
        <f t="shared" si="320"/>
        <v>-1.5183434799162539E-2</v>
      </c>
      <c r="AI610" s="1">
        <f t="shared" si="321"/>
        <v>0.70213293423549938</v>
      </c>
      <c r="AJ610" s="1">
        <f t="shared" si="322"/>
        <v>-0.58998720761905055</v>
      </c>
      <c r="AK610" s="1">
        <f t="shared" si="323"/>
        <v>0.24785971172846358</v>
      </c>
      <c r="AL610" s="1">
        <f t="shared" si="324"/>
        <v>-0.69401894449654256</v>
      </c>
      <c r="AM610" s="1">
        <f t="shared" si="325"/>
        <v>-0.36164317722493122</v>
      </c>
      <c r="AN610" s="1">
        <f t="shared" si="328"/>
        <v>11.569443433484988</v>
      </c>
      <c r="AO610" s="1">
        <f t="shared" si="328"/>
        <v>11.5694176333422</v>
      </c>
      <c r="AP610" s="1">
        <f t="shared" si="328"/>
        <v>11.569540268232236</v>
      </c>
      <c r="AQ610" s="1">
        <f t="shared" si="328"/>
        <v>11.568957144523939</v>
      </c>
      <c r="AR610" s="1">
        <f t="shared" si="328"/>
        <v>11.57172519564582</v>
      </c>
      <c r="AS610" s="1">
        <f t="shared" si="328"/>
        <v>11.558477999085689</v>
      </c>
      <c r="AT610" s="1">
        <f t="shared" si="328"/>
        <v>11.619616485376703</v>
      </c>
      <c r="AU610" s="1">
        <f t="shared" si="326"/>
        <v>11.244009660789562</v>
      </c>
    </row>
    <row r="611" spans="1:66" s="4" customFormat="1" x14ac:dyDescent="0.2">
      <c r="A611" s="16" t="s">
        <v>289</v>
      </c>
      <c r="B611" s="28" t="s">
        <v>97</v>
      </c>
      <c r="C611" s="29">
        <v>52193.570800000001</v>
      </c>
      <c r="D611" s="29">
        <v>2.0000000000000001E-4</v>
      </c>
      <c r="E611" s="4">
        <f t="shared" si="310"/>
        <v>-660.99113848749323</v>
      </c>
      <c r="F611" s="4">
        <f t="shared" si="311"/>
        <v>-661</v>
      </c>
      <c r="G611" s="4">
        <f t="shared" si="305"/>
        <v>2.453570000216132E-2</v>
      </c>
      <c r="J611" s="4">
        <f>G611</f>
        <v>2.453570000216132E-2</v>
      </c>
      <c r="O611" s="4">
        <f t="shared" ca="1" si="327"/>
        <v>1.6633983552753685E-2</v>
      </c>
      <c r="Q611" s="66">
        <f t="shared" si="312"/>
        <v>37175.070800000001</v>
      </c>
      <c r="S611" s="2">
        <f>S$17</f>
        <v>1</v>
      </c>
      <c r="Z611" s="1">
        <f t="shared" si="313"/>
        <v>-661</v>
      </c>
      <c r="AA611" s="1">
        <f t="shared" si="314"/>
        <v>-3.4931382148943833E-2</v>
      </c>
      <c r="AB611" s="1">
        <f t="shared" si="315"/>
        <v>3.9918259662689998E-2</v>
      </c>
      <c r="AC611" s="1">
        <f t="shared" si="316"/>
        <v>2.453570000216132E-2</v>
      </c>
      <c r="AD611" s="1">
        <f t="shared" si="317"/>
        <v>5.9467082151105154E-2</v>
      </c>
      <c r="AE611" s="1">
        <f t="shared" si="318"/>
        <v>3.5363338595662893E-3</v>
      </c>
      <c r="AF611" s="1">
        <f t="shared" si="319"/>
        <v>2.453570000216132E-2</v>
      </c>
      <c r="AG611" s="2"/>
      <c r="AH611" s="1">
        <f t="shared" si="320"/>
        <v>-1.5382559660528677E-2</v>
      </c>
      <c r="AI611" s="1">
        <f t="shared" si="321"/>
        <v>0.7012403210174909</v>
      </c>
      <c r="AJ611" s="1">
        <f t="shared" si="322"/>
        <v>-0.59289740669579361</v>
      </c>
      <c r="AK611" s="1">
        <f t="shared" si="323"/>
        <v>0.24678306218121734</v>
      </c>
      <c r="AL611" s="1">
        <f t="shared" si="324"/>
        <v>-0.69040982577015031</v>
      </c>
      <c r="AM611" s="1">
        <f t="shared" si="325"/>
        <v>-0.35960393575294186</v>
      </c>
      <c r="AN611" s="1">
        <f t="shared" ref="AN611:AT620" si="329">$AU611+$AB$7*SIN(AO611)</f>
        <v>11.574185056366412</v>
      </c>
      <c r="AO611" s="1">
        <f t="shared" si="329"/>
        <v>11.574158027006494</v>
      </c>
      <c r="AP611" s="1">
        <f t="shared" si="329"/>
        <v>11.574285570432426</v>
      </c>
      <c r="AQ611" s="1">
        <f t="shared" si="329"/>
        <v>11.573683512643543</v>
      </c>
      <c r="AR611" s="1">
        <f t="shared" si="329"/>
        <v>11.576520621315172</v>
      </c>
      <c r="AS611" s="1">
        <f t="shared" si="329"/>
        <v>11.563041288874103</v>
      </c>
      <c r="AT611" s="1">
        <f t="shared" si="329"/>
        <v>11.624805611989547</v>
      </c>
      <c r="AU611" s="1">
        <f t="shared" si="326"/>
        <v>11.249752134118877</v>
      </c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x14ac:dyDescent="0.2">
      <c r="A612" s="22" t="s">
        <v>290</v>
      </c>
      <c r="B612" s="23" t="s">
        <v>97</v>
      </c>
      <c r="C612" s="24">
        <v>52196.347000000002</v>
      </c>
      <c r="D612" s="25"/>
      <c r="E612" s="4">
        <f t="shared" si="310"/>
        <v>-659.9884635680869</v>
      </c>
      <c r="F612" s="4">
        <f t="shared" si="311"/>
        <v>-660</v>
      </c>
      <c r="G612" s="4">
        <f t="shared" si="305"/>
        <v>3.1942000001436099E-2</v>
      </c>
      <c r="H612" s="4"/>
      <c r="I612" s="4">
        <f>G612</f>
        <v>3.1942000001436099E-2</v>
      </c>
      <c r="J612" s="4"/>
      <c r="K612" s="4"/>
      <c r="L612" s="4"/>
      <c r="M612" s="4"/>
      <c r="N612" s="4"/>
      <c r="O612" s="4">
        <f t="shared" ca="1" si="327"/>
        <v>1.6623684012436839E-2</v>
      </c>
      <c r="P612" s="4"/>
      <c r="Q612" s="66">
        <f t="shared" si="312"/>
        <v>37177.847000000002</v>
      </c>
      <c r="S612" s="2">
        <f>S$16</f>
        <v>0.2</v>
      </c>
      <c r="Z612" s="1">
        <f t="shared" si="313"/>
        <v>-660</v>
      </c>
      <c r="AA612" s="1">
        <f t="shared" si="314"/>
        <v>-3.4987542260715494E-2</v>
      </c>
      <c r="AB612" s="1">
        <f t="shared" si="315"/>
        <v>4.7349408307977618E-2</v>
      </c>
      <c r="AC612" s="1">
        <f t="shared" si="316"/>
        <v>3.1942000001436099E-2</v>
      </c>
      <c r="AD612" s="1">
        <f t="shared" si="317"/>
        <v>6.6929542262151587E-2</v>
      </c>
      <c r="AE612" s="1">
        <f t="shared" si="318"/>
        <v>8.9591272548422717E-4</v>
      </c>
      <c r="AF612" s="1">
        <f t="shared" si="319"/>
        <v>3.1942000001436099E-2</v>
      </c>
      <c r="AG612" s="2"/>
      <c r="AH612" s="1">
        <f t="shared" si="320"/>
        <v>-1.5407408306541517E-2</v>
      </c>
      <c r="AI612" s="1">
        <f t="shared" si="321"/>
        <v>0.70112917659316509</v>
      </c>
      <c r="AJ612" s="1">
        <f t="shared" si="322"/>
        <v>-0.59326012091579994</v>
      </c>
      <c r="AK612" s="1">
        <f t="shared" si="323"/>
        <v>0.24664844714976605</v>
      </c>
      <c r="AL612" s="1">
        <f t="shared" si="324"/>
        <v>-0.68995932992485309</v>
      </c>
      <c r="AM612" s="1">
        <f t="shared" si="325"/>
        <v>-0.35934958049577542</v>
      </c>
      <c r="AN612" s="1">
        <f t="shared" si="329"/>
        <v>11.574777336430691</v>
      </c>
      <c r="AO612" s="1">
        <f t="shared" si="329"/>
        <v>11.574750150577266</v>
      </c>
      <c r="AP612" s="1">
        <f t="shared" si="329"/>
        <v>11.574878316235345</v>
      </c>
      <c r="AQ612" s="1">
        <f t="shared" si="329"/>
        <v>11.574273868799514</v>
      </c>
      <c r="AR612" s="1">
        <f t="shared" si="329"/>
        <v>11.577119653069051</v>
      </c>
      <c r="AS612" s="1">
        <f t="shared" si="329"/>
        <v>11.563611304873817</v>
      </c>
      <c r="AT612" s="1">
        <f t="shared" si="329"/>
        <v>11.625453382831518</v>
      </c>
      <c r="AU612" s="1">
        <f t="shared" si="326"/>
        <v>11.25046994328504</v>
      </c>
    </row>
    <row r="613" spans="1:66" x14ac:dyDescent="0.2">
      <c r="A613" s="22" t="s">
        <v>291</v>
      </c>
      <c r="B613" s="23" t="s">
        <v>97</v>
      </c>
      <c r="C613" s="24">
        <v>52224.03</v>
      </c>
      <c r="D613" s="25"/>
      <c r="E613" s="4">
        <f t="shared" si="310"/>
        <v>-649.99024665506897</v>
      </c>
      <c r="F613" s="4">
        <f t="shared" si="311"/>
        <v>-650</v>
      </c>
      <c r="G613" s="4">
        <f t="shared" si="305"/>
        <v>2.7004999996279366E-2</v>
      </c>
      <c r="H613" s="4"/>
      <c r="I613" s="4">
        <f>G613</f>
        <v>2.7004999996279366E-2</v>
      </c>
      <c r="J613" s="4"/>
      <c r="K613" s="4"/>
      <c r="M613" s="4"/>
      <c r="N613" s="4"/>
      <c r="O613" s="4">
        <f t="shared" ca="1" si="327"/>
        <v>1.6520688609268398E-2</v>
      </c>
      <c r="P613" s="4"/>
      <c r="Q613" s="66">
        <f t="shared" si="312"/>
        <v>37205.53</v>
      </c>
      <c r="S613" s="2">
        <f>S$16</f>
        <v>0.2</v>
      </c>
      <c r="Z613" s="1">
        <f t="shared" si="313"/>
        <v>-650</v>
      </c>
      <c r="AA613" s="1">
        <f t="shared" si="314"/>
        <v>-3.5548981160416035E-2</v>
      </c>
      <c r="AB613" s="1">
        <f t="shared" si="315"/>
        <v>4.2660380944920168E-2</v>
      </c>
      <c r="AC613" s="1">
        <f t="shared" si="316"/>
        <v>2.7004999996279366E-2</v>
      </c>
      <c r="AD613" s="1">
        <f t="shared" si="317"/>
        <v>6.2553981156695401E-2</v>
      </c>
      <c r="AE613" s="1">
        <f t="shared" si="318"/>
        <v>7.8260011171044075E-4</v>
      </c>
      <c r="AF613" s="1">
        <f t="shared" si="319"/>
        <v>2.7004999996279366E-2</v>
      </c>
      <c r="AG613" s="2"/>
      <c r="AH613" s="1">
        <f t="shared" si="320"/>
        <v>-1.5655380948640801E-2</v>
      </c>
      <c r="AI613" s="1">
        <f t="shared" si="321"/>
        <v>0.70002299037929605</v>
      </c>
      <c r="AJ613" s="1">
        <f t="shared" si="322"/>
        <v>-0.59687435457989235</v>
      </c>
      <c r="AK613" s="1">
        <f t="shared" si="323"/>
        <v>0.24530189413106959</v>
      </c>
      <c r="AL613" s="1">
        <f t="shared" si="324"/>
        <v>-0.68546219167031852</v>
      </c>
      <c r="AM613" s="1">
        <f t="shared" si="325"/>
        <v>-0.35681269445300928</v>
      </c>
      <c r="AN613" s="1">
        <f t="shared" si="329"/>
        <v>11.58069499790421</v>
      </c>
      <c r="AO613" s="1">
        <f t="shared" si="329"/>
        <v>11.580666211980434</v>
      </c>
      <c r="AP613" s="1">
        <f t="shared" si="329"/>
        <v>11.580800706285231</v>
      </c>
      <c r="AQ613" s="1">
        <f t="shared" si="329"/>
        <v>11.580172084233844</v>
      </c>
      <c r="AR613" s="1">
        <f t="shared" si="329"/>
        <v>11.583105143031359</v>
      </c>
      <c r="AS613" s="1">
        <f t="shared" si="329"/>
        <v>11.569306694034797</v>
      </c>
      <c r="AT613" s="1">
        <f t="shared" si="329"/>
        <v>11.631920470693434</v>
      </c>
      <c r="AU613" s="1">
        <f t="shared" si="326"/>
        <v>11.257648034946687</v>
      </c>
    </row>
    <row r="614" spans="1:66" s="4" customFormat="1" x14ac:dyDescent="0.2">
      <c r="A614" s="16" t="s">
        <v>289</v>
      </c>
      <c r="B614" s="28" t="s">
        <v>97</v>
      </c>
      <c r="C614" s="29">
        <v>52229.565300000002</v>
      </c>
      <c r="D614" s="29">
        <v>1E-4</v>
      </c>
      <c r="E614" s="4">
        <f t="shared" si="310"/>
        <v>-647.99107279101293</v>
      </c>
      <c r="F614" s="4">
        <f t="shared" si="311"/>
        <v>-648</v>
      </c>
      <c r="G614" s="4">
        <f t="shared" si="305"/>
        <v>2.4717600004805718E-2</v>
      </c>
      <c r="J614" s="4">
        <f>G614</f>
        <v>2.4717600004805718E-2</v>
      </c>
      <c r="O614" s="4">
        <f t="shared" ca="1" si="327"/>
        <v>1.6500089528634708E-2</v>
      </c>
      <c r="Q614" s="66">
        <f t="shared" si="312"/>
        <v>37211.065300000002</v>
      </c>
      <c r="S614" s="2">
        <f>S$17</f>
        <v>1</v>
      </c>
      <c r="Z614" s="1">
        <f t="shared" si="313"/>
        <v>-648</v>
      </c>
      <c r="AA614" s="1">
        <f t="shared" si="314"/>
        <v>-3.5661233406175982E-2</v>
      </c>
      <c r="AB614" s="1">
        <f>IF(S614&lt;&gt;0,U614-AH614,-9999)</f>
        <v>1.570486323015037E-2</v>
      </c>
      <c r="AC614" s="1">
        <f>+U614-P614</f>
        <v>0</v>
      </c>
      <c r="AD614" s="1">
        <f t="shared" si="317"/>
        <v>6.03788334109817E-2</v>
      </c>
      <c r="AE614" s="1">
        <f>+(U614-AA614)^2*S614</f>
        <v>1.271723568049762E-3</v>
      </c>
      <c r="AF614" s="1">
        <f t="shared" si="319"/>
        <v>2.4717600004805718E-2</v>
      </c>
      <c r="AG614" s="2"/>
      <c r="AH614" s="1">
        <f t="shared" si="320"/>
        <v>-1.570486323015037E-2</v>
      </c>
      <c r="AI614" s="1">
        <f t="shared" si="321"/>
        <v>0.69980289666871265</v>
      </c>
      <c r="AJ614" s="1">
        <f t="shared" si="322"/>
        <v>-0.59759439309599038</v>
      </c>
      <c r="AK614" s="1">
        <f t="shared" si="323"/>
        <v>0.24503249726673981</v>
      </c>
      <c r="AL614" s="1">
        <f t="shared" si="324"/>
        <v>-0.68456446269326521</v>
      </c>
      <c r="AM614" s="1">
        <f t="shared" si="325"/>
        <v>-0.35630676364412722</v>
      </c>
      <c r="AN614" s="1">
        <f t="shared" si="329"/>
        <v>11.581877413139233</v>
      </c>
      <c r="AO614" s="1">
        <f t="shared" si="329"/>
        <v>11.581848299475771</v>
      </c>
      <c r="AP614" s="1">
        <f t="shared" si="329"/>
        <v>11.581984082765754</v>
      </c>
      <c r="AQ614" s="1">
        <f t="shared" si="329"/>
        <v>11.58135056535478</v>
      </c>
      <c r="AR614" s="1">
        <f t="shared" si="329"/>
        <v>11.584301190389979</v>
      </c>
      <c r="AS614" s="1">
        <f t="shared" si="329"/>
        <v>11.570444739826918</v>
      </c>
      <c r="AT614" s="1">
        <f t="shared" si="329"/>
        <v>11.633211572959489</v>
      </c>
      <c r="AU614" s="1">
        <f t="shared" si="326"/>
        <v>11.259083653279015</v>
      </c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s="4" customFormat="1" x14ac:dyDescent="0.2">
      <c r="A615" s="16" t="s">
        <v>289</v>
      </c>
      <c r="B615" s="28" t="s">
        <v>97</v>
      </c>
      <c r="C615" s="29">
        <v>52232.334499999997</v>
      </c>
      <c r="D615" s="29">
        <v>5.0000000000000001E-4</v>
      </c>
      <c r="E615" s="4">
        <f t="shared" si="310"/>
        <v>-646.99092604840973</v>
      </c>
      <c r="F615" s="4">
        <f t="shared" si="311"/>
        <v>-647</v>
      </c>
      <c r="G615" s="4">
        <f t="shared" si="305"/>
        <v>2.512389999901643E-2</v>
      </c>
      <c r="J615" s="4">
        <f>G615</f>
        <v>2.512389999901643E-2</v>
      </c>
      <c r="O615" s="4">
        <f t="shared" ca="1" si="327"/>
        <v>1.6489789988317863E-2</v>
      </c>
      <c r="Q615" s="66">
        <f t="shared" si="312"/>
        <v>37213.834499999997</v>
      </c>
      <c r="S615" s="2">
        <f>S$17</f>
        <v>1</v>
      </c>
      <c r="Z615" s="1">
        <f t="shared" si="313"/>
        <v>-647</v>
      </c>
      <c r="AA615" s="1">
        <f t="shared" si="314"/>
        <v>-3.57173550697341E-2</v>
      </c>
      <c r="AB615" s="1">
        <f t="shared" ref="AB615:AB646" si="330">IF(S615&lt;&gt;0,G615-AH615,-9999)</f>
        <v>4.0853490321508465E-2</v>
      </c>
      <c r="AC615" s="1">
        <f t="shared" ref="AC615:AC646" si="331">+G615-P615</f>
        <v>2.512389999901643E-2</v>
      </c>
      <c r="AD615" s="1">
        <f t="shared" si="317"/>
        <v>6.084125506875053E-2</v>
      </c>
      <c r="AE615" s="1">
        <f t="shared" ref="AE615:AE646" si="332">+(G615-AA615)^2*S615</f>
        <v>3.7016583183407622E-3</v>
      </c>
      <c r="AF615" s="1">
        <f t="shared" si="319"/>
        <v>2.512389999901643E-2</v>
      </c>
      <c r="AG615" s="2"/>
      <c r="AH615" s="1">
        <f t="shared" si="320"/>
        <v>-1.5729590322492031E-2</v>
      </c>
      <c r="AI615" s="1">
        <f t="shared" si="321"/>
        <v>0.69969299229744841</v>
      </c>
      <c r="AJ615" s="1">
        <f t="shared" si="322"/>
        <v>-0.59795406234746196</v>
      </c>
      <c r="AK615" s="1">
        <f t="shared" si="323"/>
        <v>0.24489778825054753</v>
      </c>
      <c r="AL615" s="1">
        <f t="shared" si="324"/>
        <v>-0.68411580959844875</v>
      </c>
      <c r="AM615" s="1">
        <f t="shared" si="325"/>
        <v>-0.35605397803053124</v>
      </c>
      <c r="AN615" s="1">
        <f t="shared" si="329"/>
        <v>11.582468481649622</v>
      </c>
      <c r="AO615" s="1">
        <f t="shared" si="329"/>
        <v>11.582439203143243</v>
      </c>
      <c r="AP615" s="1">
        <f t="shared" si="329"/>
        <v>11.582575633839594</v>
      </c>
      <c r="AQ615" s="1">
        <f t="shared" si="329"/>
        <v>11.581939661226656</v>
      </c>
      <c r="AR615" s="1">
        <f t="shared" si="329"/>
        <v>11.584899083069633</v>
      </c>
      <c r="AS615" s="1">
        <f t="shared" si="329"/>
        <v>11.5710136348234</v>
      </c>
      <c r="AT615" s="1">
        <f t="shared" si="329"/>
        <v>11.633856834919774</v>
      </c>
      <c r="AU615" s="1">
        <f t="shared" si="326"/>
        <v>11.25980146244518</v>
      </c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x14ac:dyDescent="0.2">
      <c r="A616" s="22" t="s">
        <v>287</v>
      </c>
      <c r="B616" s="23" t="s">
        <v>97</v>
      </c>
      <c r="C616" s="24">
        <v>52265.561999999998</v>
      </c>
      <c r="D616" s="25"/>
      <c r="E616" s="4">
        <f t="shared" si="310"/>
        <v>-634.99021252468242</v>
      </c>
      <c r="F616" s="4">
        <f t="shared" si="311"/>
        <v>-635</v>
      </c>
      <c r="G616" s="4">
        <f t="shared" si="305"/>
        <v>2.7099499995529186E-2</v>
      </c>
      <c r="H616" s="4"/>
      <c r="I616" s="4"/>
      <c r="J616" s="4"/>
      <c r="K616" s="4">
        <f>G616</f>
        <v>2.7099499995529186E-2</v>
      </c>
      <c r="M616" s="4"/>
      <c r="N616" s="4"/>
      <c r="O616" s="4">
        <f t="shared" ca="1" si="327"/>
        <v>1.6366195504515735E-2</v>
      </c>
      <c r="P616" s="4"/>
      <c r="Q616" s="66">
        <f t="shared" si="312"/>
        <v>37247.061999999998</v>
      </c>
      <c r="S616" s="2">
        <f>S$18</f>
        <v>1</v>
      </c>
      <c r="Z616" s="1">
        <f t="shared" si="313"/>
        <v>-635</v>
      </c>
      <c r="AA616" s="1">
        <f t="shared" si="314"/>
        <v>-3.639058210484495E-2</v>
      </c>
      <c r="AB616" s="1">
        <f t="shared" si="330"/>
        <v>4.3125083865788713E-2</v>
      </c>
      <c r="AC616" s="1">
        <f t="shared" si="331"/>
        <v>2.7099499995529186E-2</v>
      </c>
      <c r="AD616" s="1">
        <f t="shared" si="317"/>
        <v>6.3490082100374129E-2</v>
      </c>
      <c r="AE616" s="1">
        <f t="shared" si="332"/>
        <v>4.030990525112247E-3</v>
      </c>
      <c r="AF616" s="1">
        <f t="shared" si="319"/>
        <v>2.7099499995529186E-2</v>
      </c>
      <c r="AG616" s="2"/>
      <c r="AH616" s="1">
        <f t="shared" si="320"/>
        <v>-1.6025583870259524E-2</v>
      </c>
      <c r="AI616" s="1">
        <f t="shared" si="321"/>
        <v>0.69838152175189672</v>
      </c>
      <c r="AJ616" s="1">
        <f t="shared" si="322"/>
        <v>-0.60225195389275088</v>
      </c>
      <c r="AK616" s="1">
        <f t="shared" si="323"/>
        <v>0.2432807414173363</v>
      </c>
      <c r="AL616" s="1">
        <f t="shared" si="324"/>
        <v>-0.67874290886283217</v>
      </c>
      <c r="AM616" s="1">
        <f t="shared" si="325"/>
        <v>-0.35302983981211356</v>
      </c>
      <c r="AN616" s="1">
        <f t="shared" si="329"/>
        <v>11.589554101578155</v>
      </c>
      <c r="AO616" s="1">
        <f t="shared" si="329"/>
        <v>11.589522793925189</v>
      </c>
      <c r="AP616" s="1">
        <f t="shared" si="329"/>
        <v>11.589667145378831</v>
      </c>
      <c r="AQ616" s="1">
        <f t="shared" si="329"/>
        <v>11.589001321254727</v>
      </c>
      <c r="AR616" s="1">
        <f t="shared" si="329"/>
        <v>11.592067002766944</v>
      </c>
      <c r="AS616" s="1">
        <f t="shared" si="329"/>
        <v>11.577833789975957</v>
      </c>
      <c r="AT616" s="1">
        <f t="shared" si="329"/>
        <v>11.6415849561355</v>
      </c>
      <c r="AU616" s="1">
        <f t="shared" si="326"/>
        <v>11.268415172439155</v>
      </c>
    </row>
    <row r="617" spans="1:66" x14ac:dyDescent="0.2">
      <c r="A617" s="22" t="s">
        <v>292</v>
      </c>
      <c r="B617" s="23" t="s">
        <v>97</v>
      </c>
      <c r="C617" s="24">
        <v>52279.402000000002</v>
      </c>
      <c r="D617" s="25"/>
      <c r="E617" s="4">
        <f t="shared" si="310"/>
        <v>-629.99164582034336</v>
      </c>
      <c r="F617" s="4">
        <f t="shared" si="311"/>
        <v>-630</v>
      </c>
      <c r="G617" s="4">
        <f t="shared" si="305"/>
        <v>2.3131000001740176E-2</v>
      </c>
      <c r="H617" s="4"/>
      <c r="I617" s="4">
        <f>G617</f>
        <v>2.3131000001740176E-2</v>
      </c>
      <c r="J617" s="4"/>
      <c r="K617" s="4"/>
      <c r="M617" s="4"/>
      <c r="N617" s="4"/>
      <c r="O617" s="4">
        <f t="shared" ca="1" si="327"/>
        <v>1.6314697802931512E-2</v>
      </c>
      <c r="P617" s="4"/>
      <c r="Q617" s="66">
        <f t="shared" si="312"/>
        <v>37260.902000000002</v>
      </c>
      <c r="S617" s="2">
        <f>S$16</f>
        <v>0.2</v>
      </c>
      <c r="Z617" s="1">
        <f t="shared" si="313"/>
        <v>-630</v>
      </c>
      <c r="AA617" s="1">
        <f t="shared" si="314"/>
        <v>-3.6670965777165443E-2</v>
      </c>
      <c r="AB617" s="1">
        <f t="shared" si="330"/>
        <v>3.9279515233674581E-2</v>
      </c>
      <c r="AC617" s="1">
        <f t="shared" si="331"/>
        <v>2.3131000001740176E-2</v>
      </c>
      <c r="AD617" s="1">
        <f t="shared" si="317"/>
        <v>5.9801965778905619E-2</v>
      </c>
      <c r="AE617" s="1">
        <f t="shared" si="332"/>
        <v>7.1525502220427979E-4</v>
      </c>
      <c r="AF617" s="1">
        <f t="shared" si="319"/>
        <v>2.3131000001740176E-2</v>
      </c>
      <c r="AG617" s="2"/>
      <c r="AH617" s="1">
        <f t="shared" si="320"/>
        <v>-1.6148515231934401E-2</v>
      </c>
      <c r="AI617" s="1">
        <f t="shared" si="321"/>
        <v>0.69783908016068363</v>
      </c>
      <c r="AJ617" s="1">
        <f t="shared" si="322"/>
        <v>-0.60403289796091542</v>
      </c>
      <c r="AK617" s="1">
        <f t="shared" si="323"/>
        <v>0.24260668599016119</v>
      </c>
      <c r="AL617" s="1">
        <f t="shared" si="324"/>
        <v>-0.67651012268537192</v>
      </c>
      <c r="AM617" s="1">
        <f t="shared" si="325"/>
        <v>-0.35177480469018274</v>
      </c>
      <c r="AN617" s="1">
        <f t="shared" si="329"/>
        <v>11.592502539379749</v>
      </c>
      <c r="AO617" s="1">
        <f t="shared" si="329"/>
        <v>11.592470358166732</v>
      </c>
      <c r="AP617" s="1">
        <f t="shared" si="329"/>
        <v>11.592618092906683</v>
      </c>
      <c r="AQ617" s="1">
        <f t="shared" si="329"/>
        <v>11.591939620064426</v>
      </c>
      <c r="AR617" s="1">
        <f t="shared" si="329"/>
        <v>11.595049947591418</v>
      </c>
      <c r="AS617" s="1">
        <f t="shared" si="329"/>
        <v>11.580671976365425</v>
      </c>
      <c r="AT617" s="1">
        <f t="shared" si="329"/>
        <v>11.644796831131956</v>
      </c>
      <c r="AU617" s="1">
        <f t="shared" si="326"/>
        <v>11.272004218269977</v>
      </c>
    </row>
    <row r="618" spans="1:66" x14ac:dyDescent="0.2">
      <c r="A618" s="22" t="s">
        <v>287</v>
      </c>
      <c r="B618" s="23" t="s">
        <v>97</v>
      </c>
      <c r="C618" s="24">
        <v>52287.709000000003</v>
      </c>
      <c r="D618" s="25"/>
      <c r="E618" s="4">
        <f t="shared" si="310"/>
        <v>-626.99142229339714</v>
      </c>
      <c r="F618" s="4">
        <f t="shared" si="311"/>
        <v>-627</v>
      </c>
      <c r="G618" s="4">
        <f t="shared" si="305"/>
        <v>2.3749899999529589E-2</v>
      </c>
      <c r="H618" s="4"/>
      <c r="I618" s="4"/>
      <c r="J618" s="4"/>
      <c r="K618" s="4">
        <f>G618</f>
        <v>2.3749899999529589E-2</v>
      </c>
      <c r="M618" s="4"/>
      <c r="N618" s="4"/>
      <c r="O618" s="4">
        <f t="shared" ca="1" si="327"/>
        <v>1.628379918198098E-2</v>
      </c>
      <c r="P618" s="4"/>
      <c r="Q618" s="66">
        <f t="shared" si="312"/>
        <v>37269.209000000003</v>
      </c>
      <c r="S618" s="2">
        <f>S$18</f>
        <v>1</v>
      </c>
      <c r="Z618" s="1">
        <f t="shared" si="313"/>
        <v>-627</v>
      </c>
      <c r="AA618" s="1">
        <f t="shared" si="314"/>
        <v>-3.6839159743920623E-2</v>
      </c>
      <c r="AB618" s="1">
        <f t="shared" si="330"/>
        <v>3.9972061099101661E-2</v>
      </c>
      <c r="AC618" s="1">
        <f t="shared" si="331"/>
        <v>2.3749899999529589E-2</v>
      </c>
      <c r="AD618" s="1">
        <f t="shared" si="317"/>
        <v>6.0589059743450212E-2</v>
      </c>
      <c r="AE618" s="1">
        <f t="shared" si="332"/>
        <v>3.6710341605953791E-3</v>
      </c>
      <c r="AF618" s="1">
        <f t="shared" si="319"/>
        <v>2.3749899999529589E-2</v>
      </c>
      <c r="AG618" s="2"/>
      <c r="AH618" s="1">
        <f t="shared" si="320"/>
        <v>-1.6222161099572075E-2</v>
      </c>
      <c r="AI618" s="1">
        <f t="shared" si="321"/>
        <v>0.69751474035133421</v>
      </c>
      <c r="AJ618" s="1">
        <f t="shared" si="322"/>
        <v>-0.60509869726326027</v>
      </c>
      <c r="AK618" s="1">
        <f t="shared" si="323"/>
        <v>0.2422021743514077</v>
      </c>
      <c r="AL618" s="1">
        <f t="shared" si="324"/>
        <v>-0.67517211182173864</v>
      </c>
      <c r="AM618" s="1">
        <f t="shared" si="325"/>
        <v>-0.35102318961026246</v>
      </c>
      <c r="AN618" s="1">
        <f t="shared" si="329"/>
        <v>11.594270506188467</v>
      </c>
      <c r="AO618" s="1">
        <f t="shared" si="329"/>
        <v>11.594237792825439</v>
      </c>
      <c r="AP618" s="1">
        <f t="shared" si="329"/>
        <v>11.594387581024053</v>
      </c>
      <c r="AQ618" s="1">
        <f t="shared" si="329"/>
        <v>11.593701459955334</v>
      </c>
      <c r="AR618" s="1">
        <f t="shared" si="329"/>
        <v>11.596838676982735</v>
      </c>
      <c r="AS618" s="1">
        <f t="shared" si="329"/>
        <v>11.582373900692637</v>
      </c>
      <c r="AT618" s="1">
        <f t="shared" si="329"/>
        <v>11.646721650842069</v>
      </c>
      <c r="AU618" s="1">
        <f t="shared" si="326"/>
        <v>11.27415764576847</v>
      </c>
    </row>
    <row r="619" spans="1:66" x14ac:dyDescent="0.2">
      <c r="A619" s="22" t="s">
        <v>290</v>
      </c>
      <c r="B619" s="23" t="s">
        <v>97</v>
      </c>
      <c r="C619" s="24">
        <v>52290.485000000001</v>
      </c>
      <c r="D619" s="25"/>
      <c r="E619" s="4">
        <f t="shared" si="310"/>
        <v>-625.98881960761446</v>
      </c>
      <c r="F619" s="4">
        <f t="shared" si="311"/>
        <v>-626</v>
      </c>
      <c r="G619" s="4">
        <f t="shared" si="305"/>
        <v>3.0956200003856793E-2</v>
      </c>
      <c r="H619" s="4"/>
      <c r="I619" s="4">
        <f>G619</f>
        <v>3.0956200003856793E-2</v>
      </c>
      <c r="J619" s="4"/>
      <c r="K619" s="4"/>
      <c r="L619" s="4"/>
      <c r="M619" s="4"/>
      <c r="N619" s="4"/>
      <c r="O619" s="4">
        <f t="shared" ca="1" si="327"/>
        <v>1.6273499641664135E-2</v>
      </c>
      <c r="P619" s="4"/>
      <c r="Q619" s="66">
        <f t="shared" si="312"/>
        <v>37271.985000000001</v>
      </c>
      <c r="S619" s="2">
        <f>S$16</f>
        <v>0.2</v>
      </c>
      <c r="Z619" s="1">
        <f t="shared" si="313"/>
        <v>-626</v>
      </c>
      <c r="AA619" s="1">
        <f t="shared" si="314"/>
        <v>-3.6895218344399877E-2</v>
      </c>
      <c r="AB619" s="1">
        <f t="shared" si="330"/>
        <v>4.7202890885413934E-2</v>
      </c>
      <c r="AC619" s="1">
        <f t="shared" si="331"/>
        <v>3.0956200003856793E-2</v>
      </c>
      <c r="AD619" s="1">
        <f t="shared" si="317"/>
        <v>6.785141834825667E-2</v>
      </c>
      <c r="AE619" s="1">
        <f t="shared" si="332"/>
        <v>9.2076299437402842E-4</v>
      </c>
      <c r="AF619" s="1">
        <f t="shared" si="319"/>
        <v>3.0956200003856793E-2</v>
      </c>
      <c r="AG619" s="2"/>
      <c r="AH619" s="1">
        <f t="shared" si="320"/>
        <v>-1.6246690881557141E-2</v>
      </c>
      <c r="AI619" s="1">
        <f t="shared" si="321"/>
        <v>0.69740681419357586</v>
      </c>
      <c r="AJ619" s="1">
        <f t="shared" si="322"/>
        <v>-0.60545350343037652</v>
      </c>
      <c r="AK619" s="1">
        <f t="shared" si="323"/>
        <v>0.24206732424841923</v>
      </c>
      <c r="AL619" s="1">
        <f t="shared" si="324"/>
        <v>-0.67472638415859409</v>
      </c>
      <c r="AM619" s="1">
        <f t="shared" si="325"/>
        <v>-0.3507728846809367</v>
      </c>
      <c r="AN619" s="1">
        <f t="shared" si="329"/>
        <v>11.594859646289846</v>
      </c>
      <c r="AO619" s="1">
        <f t="shared" si="329"/>
        <v>11.594826754201602</v>
      </c>
      <c r="AP619" s="1">
        <f t="shared" si="329"/>
        <v>11.594977230804826</v>
      </c>
      <c r="AQ619" s="1">
        <f t="shared" si="329"/>
        <v>11.594288550531113</v>
      </c>
      <c r="AR619" s="1">
        <f t="shared" si="329"/>
        <v>11.597434747487013</v>
      </c>
      <c r="AS619" s="1">
        <f t="shared" si="329"/>
        <v>11.582941045218668</v>
      </c>
      <c r="AT619" s="1">
        <f t="shared" si="329"/>
        <v>11.647362873432467</v>
      </c>
      <c r="AU619" s="1">
        <f t="shared" si="326"/>
        <v>11.274875454934635</v>
      </c>
    </row>
    <row r="620" spans="1:66" x14ac:dyDescent="0.2">
      <c r="A620" s="22" t="s">
        <v>287</v>
      </c>
      <c r="B620" s="23" t="s">
        <v>97</v>
      </c>
      <c r="C620" s="24">
        <v>52312.627999999997</v>
      </c>
      <c r="D620" s="25"/>
      <c r="E620" s="4">
        <f t="shared" si="310"/>
        <v>-617.99147404878988</v>
      </c>
      <c r="F620" s="4">
        <f t="shared" si="311"/>
        <v>-618</v>
      </c>
      <c r="G620" s="4">
        <f t="shared" si="305"/>
        <v>2.3606599999766331E-2</v>
      </c>
      <c r="H620" s="4"/>
      <c r="I620" s="4"/>
      <c r="J620" s="4"/>
      <c r="K620" s="4">
        <f>G620</f>
        <v>2.3606599999766331E-2</v>
      </c>
      <c r="M620" s="4"/>
      <c r="N620" s="4"/>
      <c r="O620" s="4">
        <f t="shared" ca="1" si="327"/>
        <v>1.6191103319129381E-2</v>
      </c>
      <c r="P620" s="4"/>
      <c r="Q620" s="66">
        <f t="shared" si="312"/>
        <v>37294.127999999997</v>
      </c>
      <c r="S620" s="2">
        <f>S$18</f>
        <v>1</v>
      </c>
      <c r="Z620" s="1">
        <f t="shared" si="313"/>
        <v>-618</v>
      </c>
      <c r="AA620" s="1">
        <f t="shared" si="314"/>
        <v>-3.7343577782768804E-2</v>
      </c>
      <c r="AB620" s="1">
        <f t="shared" si="330"/>
        <v>4.0049189633548483E-2</v>
      </c>
      <c r="AC620" s="1">
        <f t="shared" si="331"/>
        <v>2.3606599999766331E-2</v>
      </c>
      <c r="AD620" s="1">
        <f t="shared" si="317"/>
        <v>6.0950177782535135E-2</v>
      </c>
      <c r="AE620" s="1">
        <f t="shared" si="332"/>
        <v>3.7149241717226397E-3</v>
      </c>
      <c r="AF620" s="1">
        <f t="shared" si="319"/>
        <v>2.3606599999766331E-2</v>
      </c>
      <c r="AG620" s="2"/>
      <c r="AH620" s="1">
        <f t="shared" si="320"/>
        <v>-1.6442589633782152E-2</v>
      </c>
      <c r="AI620" s="1">
        <f t="shared" si="321"/>
        <v>0.69654676310182784</v>
      </c>
      <c r="AJ620" s="1">
        <f t="shared" si="322"/>
        <v>-0.60828369001792426</v>
      </c>
      <c r="AK620" s="1">
        <f t="shared" si="323"/>
        <v>0.2409882955275883</v>
      </c>
      <c r="AL620" s="1">
        <f t="shared" si="324"/>
        <v>-0.67116550980887935</v>
      </c>
      <c r="AM620" s="1">
        <f t="shared" si="325"/>
        <v>-0.34877462549729321</v>
      </c>
      <c r="AN620" s="1">
        <f t="shared" si="329"/>
        <v>11.599569499489798</v>
      </c>
      <c r="AO620" s="1">
        <f t="shared" si="329"/>
        <v>11.599535153299779</v>
      </c>
      <c r="AP620" s="1">
        <f t="shared" si="329"/>
        <v>11.599691207753215</v>
      </c>
      <c r="AQ620" s="1">
        <f t="shared" si="329"/>
        <v>11.598981878413213</v>
      </c>
      <c r="AR620" s="1">
        <f t="shared" si="329"/>
        <v>11.602200211176342</v>
      </c>
      <c r="AS620" s="1">
        <f t="shared" si="329"/>
        <v>11.587475280874804</v>
      </c>
      <c r="AT620" s="1">
        <f t="shared" si="329"/>
        <v>11.652485748222338</v>
      </c>
      <c r="AU620" s="1">
        <f t="shared" si="326"/>
        <v>11.28061792826395</v>
      </c>
    </row>
    <row r="621" spans="1:66" s="4" customFormat="1" x14ac:dyDescent="0.2">
      <c r="A621" s="17" t="s">
        <v>293</v>
      </c>
      <c r="B621" s="21" t="s">
        <v>97</v>
      </c>
      <c r="C621" s="20">
        <v>52567.353999999999</v>
      </c>
      <c r="D621" s="20">
        <v>3.0000000000000001E-3</v>
      </c>
      <c r="E621" s="4">
        <f t="shared" si="310"/>
        <v>-525.99256492096197</v>
      </c>
      <c r="F621" s="4">
        <f t="shared" si="311"/>
        <v>-526</v>
      </c>
      <c r="G621" s="4">
        <f t="shared" si="305"/>
        <v>2.0586200000252575E-2</v>
      </c>
      <c r="I621" s="4">
        <f>G621</f>
        <v>2.0586200000252575E-2</v>
      </c>
      <c r="O621" s="4">
        <f t="shared" ca="1" si="327"/>
        <v>1.524354560997971E-2</v>
      </c>
      <c r="Q621" s="66">
        <f t="shared" si="312"/>
        <v>37548.853999999999</v>
      </c>
      <c r="S621" s="2">
        <f>S$16</f>
        <v>0.2</v>
      </c>
      <c r="Z621" s="1">
        <f t="shared" si="313"/>
        <v>-526</v>
      </c>
      <c r="AA621" s="1">
        <f t="shared" si="314"/>
        <v>-4.2485350393278623E-2</v>
      </c>
      <c r="AB621" s="1">
        <f t="shared" si="330"/>
        <v>3.923785780733885E-2</v>
      </c>
      <c r="AC621" s="1">
        <f t="shared" si="331"/>
        <v>2.0586200000252575E-2</v>
      </c>
      <c r="AD621" s="1">
        <f t="shared" si="317"/>
        <v>6.3071550393531198E-2</v>
      </c>
      <c r="AE621" s="1">
        <f t="shared" si="332"/>
        <v>7.9560409380874907E-4</v>
      </c>
      <c r="AF621" s="1">
        <f t="shared" si="319"/>
        <v>2.0586200000252575E-2</v>
      </c>
      <c r="AG621" s="2"/>
      <c r="AH621" s="1">
        <f t="shared" si="320"/>
        <v>-1.8651657807086271E-2</v>
      </c>
      <c r="AI621" s="1">
        <f t="shared" si="321"/>
        <v>0.68707498752319496</v>
      </c>
      <c r="AJ621" s="1">
        <f t="shared" si="322"/>
        <v>-0.63979817872106637</v>
      </c>
      <c r="AK621" s="1">
        <f t="shared" si="323"/>
        <v>0.22855450582226969</v>
      </c>
      <c r="AL621" s="1">
        <f t="shared" si="324"/>
        <v>-0.63082630706387743</v>
      </c>
      <c r="AM621" s="1">
        <f t="shared" si="325"/>
        <v>-0.32630652664195303</v>
      </c>
      <c r="AN621" s="1">
        <f t="shared" ref="AN621:AT630" si="333">$AU621+$AB$7*SIN(AO621)</f>
        <v>11.65332732998764</v>
      </c>
      <c r="AO621" s="1">
        <f t="shared" si="333"/>
        <v>11.653273021131506</v>
      </c>
      <c r="AP621" s="1">
        <f t="shared" si="333"/>
        <v>11.653502254465572</v>
      </c>
      <c r="AQ621" s="1">
        <f t="shared" si="333"/>
        <v>11.652534215968803</v>
      </c>
      <c r="AR621" s="1">
        <f t="shared" si="333"/>
        <v>11.656613969586978</v>
      </c>
      <c r="AS621" s="1">
        <f t="shared" si="333"/>
        <v>11.639270953872616</v>
      </c>
      <c r="AT621" s="1">
        <f t="shared" si="333"/>
        <v>11.710522910280543</v>
      </c>
      <c r="AU621" s="1">
        <f t="shared" si="326"/>
        <v>11.346656371551088</v>
      </c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x14ac:dyDescent="0.2">
      <c r="A622" s="30" t="s">
        <v>287</v>
      </c>
      <c r="B622" s="31" t="s">
        <v>97</v>
      </c>
      <c r="C622" s="32">
        <v>52636.572</v>
      </c>
      <c r="D622" s="33"/>
      <c r="E622" s="4">
        <f t="shared" si="310"/>
        <v>-500.99323037321267</v>
      </c>
      <c r="F622" s="4">
        <f t="shared" si="311"/>
        <v>-501</v>
      </c>
      <c r="G622" s="4">
        <f t="shared" si="305"/>
        <v>1.874369999859482E-2</v>
      </c>
      <c r="H622" s="4"/>
      <c r="I622" s="4"/>
      <c r="J622" s="4"/>
      <c r="K622" s="4">
        <f>G622</f>
        <v>1.874369999859482E-2</v>
      </c>
      <c r="M622" s="4"/>
      <c r="N622" s="4"/>
      <c r="O622" s="4">
        <f t="shared" ca="1" si="327"/>
        <v>1.4986057102058603E-2</v>
      </c>
      <c r="P622" s="4"/>
      <c r="Q622" s="66">
        <f t="shared" si="312"/>
        <v>37618.072</v>
      </c>
      <c r="S622" s="2">
        <f>S$18</f>
        <v>1</v>
      </c>
      <c r="Z622" s="1">
        <f t="shared" si="313"/>
        <v>-501</v>
      </c>
      <c r="AA622" s="1">
        <f t="shared" si="314"/>
        <v>-4.3877860218014701E-2</v>
      </c>
      <c r="AB622" s="1">
        <f t="shared" si="330"/>
        <v>3.7981587712843795E-2</v>
      </c>
      <c r="AC622" s="1">
        <f t="shared" si="331"/>
        <v>1.874369999859482E-2</v>
      </c>
      <c r="AD622" s="1">
        <f t="shared" si="317"/>
        <v>6.2621560216609529E-2</v>
      </c>
      <c r="AE622" s="1">
        <f t="shared" si="332"/>
        <v>3.9214598039624534E-3</v>
      </c>
      <c r="AF622" s="1">
        <f t="shared" si="319"/>
        <v>1.874369999859482E-2</v>
      </c>
      <c r="AG622" s="2"/>
      <c r="AH622" s="1">
        <f t="shared" si="320"/>
        <v>-1.9237887714248978E-2</v>
      </c>
      <c r="AI622" s="1">
        <f t="shared" si="321"/>
        <v>0.68463038267882992</v>
      </c>
      <c r="AJ622" s="1">
        <f t="shared" si="322"/>
        <v>-0.64804241220918457</v>
      </c>
      <c r="AK622" s="1">
        <f t="shared" si="323"/>
        <v>0.22516933635814892</v>
      </c>
      <c r="AL622" s="1">
        <f t="shared" si="324"/>
        <v>-0.62005067236015132</v>
      </c>
      <c r="AM622" s="1">
        <f t="shared" si="325"/>
        <v>-0.32035544122283505</v>
      </c>
      <c r="AN622" s="1">
        <f t="shared" si="333"/>
        <v>11.667811152152295</v>
      </c>
      <c r="AO622" s="1">
        <f t="shared" si="333"/>
        <v>11.667750346650219</v>
      </c>
      <c r="AP622" s="1">
        <f t="shared" si="333"/>
        <v>11.668002303475376</v>
      </c>
      <c r="AQ622" s="1">
        <f t="shared" si="333"/>
        <v>11.66695776198419</v>
      </c>
      <c r="AR622" s="1">
        <f t="shared" si="333"/>
        <v>11.671279241154554</v>
      </c>
      <c r="AS622" s="1">
        <f t="shared" si="333"/>
        <v>11.65324481219044</v>
      </c>
      <c r="AT622" s="1">
        <f t="shared" si="333"/>
        <v>11.726018155844807</v>
      </c>
      <c r="AU622" s="1">
        <f t="shared" si="326"/>
        <v>11.364601600705202</v>
      </c>
    </row>
    <row r="623" spans="1:66" s="4" customFormat="1" x14ac:dyDescent="0.2">
      <c r="A623" s="34" t="s">
        <v>294</v>
      </c>
      <c r="B623" s="35" t="s">
        <v>97</v>
      </c>
      <c r="C623" s="34">
        <v>52913.449000000001</v>
      </c>
      <c r="D623" s="34">
        <v>7.0000000000000001E-3</v>
      </c>
      <c r="E623" s="4">
        <f t="shared" si="310"/>
        <v>-400.99408634164382</v>
      </c>
      <c r="F623" s="4">
        <f t="shared" si="311"/>
        <v>-401</v>
      </c>
      <c r="G623" s="4">
        <f t="shared" si="305"/>
        <v>1.6373700003896374E-2</v>
      </c>
      <c r="K623" s="4">
        <f>G623</f>
        <v>1.6373700003896374E-2</v>
      </c>
      <c r="O623" s="4">
        <f t="shared" ca="1" si="327"/>
        <v>1.395610307037418E-2</v>
      </c>
      <c r="Q623" s="66">
        <f t="shared" si="312"/>
        <v>37894.949000000001</v>
      </c>
      <c r="S623" s="2">
        <f>S$18</f>
        <v>1</v>
      </c>
      <c r="Z623" s="1">
        <f t="shared" si="313"/>
        <v>-401</v>
      </c>
      <c r="AA623" s="1">
        <f t="shared" si="314"/>
        <v>-4.9426773495706511E-2</v>
      </c>
      <c r="AB623" s="1">
        <f t="shared" si="330"/>
        <v>3.7895426778599792E-2</v>
      </c>
      <c r="AC623" s="1">
        <f t="shared" si="331"/>
        <v>1.6373700003896374E-2</v>
      </c>
      <c r="AD623" s="1">
        <f t="shared" si="317"/>
        <v>6.5800473499602885E-2</v>
      </c>
      <c r="AE623" s="1">
        <f t="shared" si="332"/>
        <v>4.3297023127719415E-3</v>
      </c>
      <c r="AF623" s="1">
        <f t="shared" si="319"/>
        <v>1.6373700003896374E-2</v>
      </c>
      <c r="AG623" s="2"/>
      <c r="AH623" s="1">
        <f t="shared" si="320"/>
        <v>-2.1521726774703417E-2</v>
      </c>
      <c r="AI623" s="1">
        <f t="shared" si="321"/>
        <v>0.67537709169068871</v>
      </c>
      <c r="AJ623" s="1">
        <f t="shared" si="322"/>
        <v>-0.6797160187865916</v>
      </c>
      <c r="AK623" s="1">
        <f t="shared" si="323"/>
        <v>0.21161094717919232</v>
      </c>
      <c r="AL623" s="1">
        <f t="shared" si="324"/>
        <v>-0.5776865484560646</v>
      </c>
      <c r="AM623" s="1">
        <f t="shared" si="325"/>
        <v>-0.29715348827146881</v>
      </c>
      <c r="AN623" s="1">
        <f t="shared" si="333"/>
        <v>11.725248316023055</v>
      </c>
      <c r="AO623" s="1">
        <f t="shared" si="333"/>
        <v>11.725156811364986</v>
      </c>
      <c r="AP623" s="1">
        <f t="shared" si="333"/>
        <v>11.725511006778753</v>
      </c>
      <c r="AQ623" s="1">
        <f t="shared" si="333"/>
        <v>11.724139209748914</v>
      </c>
      <c r="AR623" s="1">
        <f t="shared" si="333"/>
        <v>11.729440532244036</v>
      </c>
      <c r="AS623" s="1">
        <f t="shared" si="333"/>
        <v>11.708775623061173</v>
      </c>
      <c r="AT623" s="1">
        <f t="shared" si="333"/>
        <v>11.786843745155078</v>
      </c>
      <c r="AU623" s="1">
        <f t="shared" si="326"/>
        <v>11.436382517321654</v>
      </c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x14ac:dyDescent="0.2">
      <c r="A624" s="30" t="s">
        <v>295</v>
      </c>
      <c r="B624" s="31" t="s">
        <v>97</v>
      </c>
      <c r="C624" s="32">
        <v>52916.218800000002</v>
      </c>
      <c r="D624" s="33"/>
      <c r="E624" s="4">
        <f t="shared" si="310"/>
        <v>-399.99372289816955</v>
      </c>
      <c r="F624" s="4">
        <f t="shared" si="311"/>
        <v>-400</v>
      </c>
      <c r="G624" s="4">
        <f t="shared" si="305"/>
        <v>1.7380000004777685E-2</v>
      </c>
      <c r="H624" s="4"/>
      <c r="I624" s="4"/>
      <c r="J624" s="4"/>
      <c r="K624" s="4">
        <f>G624</f>
        <v>1.7380000004777685E-2</v>
      </c>
      <c r="M624" s="4"/>
      <c r="N624" s="4"/>
      <c r="O624" s="4">
        <f t="shared" ca="1" si="327"/>
        <v>1.3945803530057335E-2</v>
      </c>
      <c r="P624" s="4"/>
      <c r="Q624" s="66">
        <f t="shared" si="312"/>
        <v>37897.718800000002</v>
      </c>
      <c r="S624" s="2">
        <f>S$18</f>
        <v>1</v>
      </c>
      <c r="Z624" s="1">
        <f t="shared" si="313"/>
        <v>-400</v>
      </c>
      <c r="AA624" s="1">
        <f t="shared" si="314"/>
        <v>-4.9482087612632036E-2</v>
      </c>
      <c r="AB624" s="1">
        <f t="shared" si="330"/>
        <v>3.8924067321494941E-2</v>
      </c>
      <c r="AC624" s="1">
        <f t="shared" si="331"/>
        <v>1.7380000004777685E-2</v>
      </c>
      <c r="AD624" s="1">
        <f t="shared" si="317"/>
        <v>6.6862087617409721E-2</v>
      </c>
      <c r="AE624" s="1">
        <f t="shared" si="332"/>
        <v>4.4705387605581742E-3</v>
      </c>
      <c r="AF624" s="1">
        <f t="shared" si="319"/>
        <v>1.7380000004777685E-2</v>
      </c>
      <c r="AG624" s="2"/>
      <c r="AH624" s="1">
        <f t="shared" si="320"/>
        <v>-2.1544067316717257E-2</v>
      </c>
      <c r="AI624" s="1">
        <f t="shared" si="321"/>
        <v>0.67528868190211111</v>
      </c>
      <c r="AJ624" s="1">
        <f t="shared" si="322"/>
        <v>-0.68002249931960568</v>
      </c>
      <c r="AK624" s="1">
        <f t="shared" si="323"/>
        <v>0.21147525969815492</v>
      </c>
      <c r="AL624" s="1">
        <f t="shared" si="324"/>
        <v>-0.5772686204505959</v>
      </c>
      <c r="AM624" s="1">
        <f t="shared" si="325"/>
        <v>-0.29692608682346389</v>
      </c>
      <c r="AN624" s="1">
        <f t="shared" si="333"/>
        <v>11.725818811704116</v>
      </c>
      <c r="AO624" s="1">
        <f t="shared" si="333"/>
        <v>11.725726962270622</v>
      </c>
      <c r="AP624" s="1">
        <f t="shared" si="333"/>
        <v>11.726082265603006</v>
      </c>
      <c r="AQ624" s="1">
        <f t="shared" si="333"/>
        <v>11.724707053931626</v>
      </c>
      <c r="AR624" s="1">
        <f t="shared" si="333"/>
        <v>11.730018182416945</v>
      </c>
      <c r="AS624" s="1">
        <f t="shared" si="333"/>
        <v>11.709328281887851</v>
      </c>
      <c r="AT624" s="1">
        <f t="shared" si="333"/>
        <v>11.787442783999259</v>
      </c>
      <c r="AU624" s="1">
        <f t="shared" si="326"/>
        <v>11.437100326487819</v>
      </c>
    </row>
    <row r="625" spans="1:66" x14ac:dyDescent="0.2">
      <c r="A625" s="34" t="s">
        <v>296</v>
      </c>
      <c r="B625" s="35" t="s">
        <v>97</v>
      </c>
      <c r="C625" s="34">
        <v>53284.461000000003</v>
      </c>
      <c r="D625" s="34">
        <v>1E-3</v>
      </c>
      <c r="E625" s="4">
        <f t="shared" si="310"/>
        <v>-266.99638185394491</v>
      </c>
      <c r="F625" s="4">
        <f t="shared" si="311"/>
        <v>-267</v>
      </c>
      <c r="G625" s="4">
        <f t="shared" si="305"/>
        <v>1.0017900000093505E-2</v>
      </c>
      <c r="H625" s="4"/>
      <c r="I625" s="4">
        <f>G625</f>
        <v>1.0017900000093505E-2</v>
      </c>
      <c r="J625" s="4"/>
      <c r="K625" s="4"/>
      <c r="M625" s="4"/>
      <c r="O625" s="4">
        <f t="shared" ca="1" si="327"/>
        <v>1.2575964667917048E-2</v>
      </c>
      <c r="P625" s="4"/>
      <c r="Q625" s="66">
        <f t="shared" si="312"/>
        <v>38265.961000000003</v>
      </c>
      <c r="S625" s="2">
        <f>S$16</f>
        <v>0.2</v>
      </c>
      <c r="Z625" s="1">
        <f t="shared" si="313"/>
        <v>-267</v>
      </c>
      <c r="AA625" s="1">
        <f t="shared" si="314"/>
        <v>-5.6806682996202514E-2</v>
      </c>
      <c r="AB625" s="1">
        <f t="shared" si="330"/>
        <v>3.4444111642277064E-2</v>
      </c>
      <c r="AC625" s="1">
        <f t="shared" si="331"/>
        <v>1.0017900000093505E-2</v>
      </c>
      <c r="AD625" s="1">
        <f t="shared" si="317"/>
        <v>6.6824582996296011E-2</v>
      </c>
      <c r="AE625" s="1">
        <f t="shared" si="332"/>
        <v>8.9310497852577086E-4</v>
      </c>
      <c r="AF625" s="1">
        <f t="shared" si="319"/>
        <v>1.0017900000093505E-2</v>
      </c>
      <c r="AG625" s="2"/>
      <c r="AH625" s="1">
        <f t="shared" si="320"/>
        <v>-2.442621164218356E-2</v>
      </c>
      <c r="AI625" s="1">
        <f t="shared" si="321"/>
        <v>0.66422124329447563</v>
      </c>
      <c r="AJ625" s="1">
        <f t="shared" si="322"/>
        <v>-0.71905925135333837</v>
      </c>
      <c r="AK625" s="1">
        <f t="shared" si="323"/>
        <v>0.19342143653318972</v>
      </c>
      <c r="AL625" s="1">
        <f t="shared" si="324"/>
        <v>-0.52261426731383898</v>
      </c>
      <c r="AM625" s="1">
        <f t="shared" si="325"/>
        <v>-0.2674216655693063</v>
      </c>
      <c r="AN625" s="1">
        <f t="shared" si="333"/>
        <v>11.801057429973895</v>
      </c>
      <c r="AO625" s="1">
        <f t="shared" si="333"/>
        <v>11.800913551848893</v>
      </c>
      <c r="AP625" s="1">
        <f t="shared" si="333"/>
        <v>11.801428349444508</v>
      </c>
      <c r="AQ625" s="1">
        <f t="shared" si="333"/>
        <v>11.799585221382923</v>
      </c>
      <c r="AR625" s="1">
        <f t="shared" si="333"/>
        <v>11.806169187310767</v>
      </c>
      <c r="AS625" s="1">
        <f t="shared" si="333"/>
        <v>11.782454350170063</v>
      </c>
      <c r="AT625" s="1">
        <f t="shared" si="333"/>
        <v>11.865531604136825</v>
      </c>
      <c r="AU625" s="1">
        <f t="shared" si="326"/>
        <v>11.532568945587702</v>
      </c>
    </row>
    <row r="626" spans="1:66" x14ac:dyDescent="0.2">
      <c r="A626" s="30" t="s">
        <v>287</v>
      </c>
      <c r="B626" s="31" t="s">
        <v>97</v>
      </c>
      <c r="C626" s="32">
        <v>53314.919600000001</v>
      </c>
      <c r="D626" s="33"/>
      <c r="E626" s="4">
        <f t="shared" si="310"/>
        <v>-255.99570672238917</v>
      </c>
      <c r="F626" s="4">
        <f t="shared" si="311"/>
        <v>-256</v>
      </c>
      <c r="G626" s="4">
        <f t="shared" si="305"/>
        <v>1.1887200002092868E-2</v>
      </c>
      <c r="H626" s="4"/>
      <c r="I626" s="4"/>
      <c r="J626" s="4"/>
      <c r="K626" s="4">
        <f>G626</f>
        <v>1.1887200002092868E-2</v>
      </c>
      <c r="M626" s="4"/>
      <c r="N626" s="4"/>
      <c r="O626" s="4">
        <f t="shared" ca="1" si="327"/>
        <v>1.2462669724431762E-2</v>
      </c>
      <c r="P626" s="4"/>
      <c r="Q626" s="66">
        <f t="shared" si="312"/>
        <v>38296.419600000001</v>
      </c>
      <c r="S626" s="2">
        <f>S$18</f>
        <v>1</v>
      </c>
      <c r="Z626" s="1">
        <f t="shared" si="313"/>
        <v>-256</v>
      </c>
      <c r="AA626" s="1">
        <f t="shared" si="314"/>
        <v>-5.7409550049812949E-2</v>
      </c>
      <c r="AB626" s="1">
        <f t="shared" si="330"/>
        <v>3.6543794893494026E-2</v>
      </c>
      <c r="AC626" s="1">
        <f t="shared" si="331"/>
        <v>1.1887200002092868E-2</v>
      </c>
      <c r="AD626" s="1">
        <f t="shared" si="317"/>
        <v>6.9296750051905817E-2</v>
      </c>
      <c r="AE626" s="1">
        <f t="shared" si="332"/>
        <v>4.8020395677563091E-3</v>
      </c>
      <c r="AF626" s="1">
        <f t="shared" si="319"/>
        <v>1.1887200002092868E-2</v>
      </c>
      <c r="AG626" s="2"/>
      <c r="AH626" s="1">
        <f t="shared" si="320"/>
        <v>-2.4656594891401158E-2</v>
      </c>
      <c r="AI626" s="1">
        <f t="shared" si="321"/>
        <v>0.66336544168928802</v>
      </c>
      <c r="AJ626" s="1">
        <f t="shared" si="322"/>
        <v>-0.72213889011004784</v>
      </c>
      <c r="AK626" s="1">
        <f t="shared" si="323"/>
        <v>0.19192811080251465</v>
      </c>
      <c r="AL626" s="1">
        <f t="shared" si="324"/>
        <v>-0.51817258466945848</v>
      </c>
      <c r="AM626" s="1">
        <f t="shared" si="325"/>
        <v>-0.26504341076783733</v>
      </c>
      <c r="AN626" s="1">
        <f t="shared" si="333"/>
        <v>11.807225990590887</v>
      </c>
      <c r="AO626" s="1">
        <f t="shared" si="333"/>
        <v>11.807077309474225</v>
      </c>
      <c r="AP626" s="1">
        <f t="shared" si="333"/>
        <v>11.807606168086069</v>
      </c>
      <c r="AQ626" s="1">
        <f t="shared" si="333"/>
        <v>11.805723809329503</v>
      </c>
      <c r="AR626" s="1">
        <f t="shared" si="333"/>
        <v>11.812408445754214</v>
      </c>
      <c r="AS626" s="1">
        <f t="shared" si="333"/>
        <v>11.78847338075556</v>
      </c>
      <c r="AT626" s="1">
        <f t="shared" si="333"/>
        <v>11.871851938324326</v>
      </c>
      <c r="AU626" s="1">
        <f t="shared" si="326"/>
        <v>11.54046484641551</v>
      </c>
    </row>
    <row r="627" spans="1:66" x14ac:dyDescent="0.2">
      <c r="A627" s="30" t="s">
        <v>287</v>
      </c>
      <c r="B627" s="31" t="s">
        <v>97</v>
      </c>
      <c r="C627" s="32">
        <v>53353.680399999997</v>
      </c>
      <c r="D627" s="33"/>
      <c r="E627" s="4">
        <f t="shared" si="310"/>
        <v>-241.99654167083753</v>
      </c>
      <c r="F627" s="4">
        <f t="shared" si="311"/>
        <v>-242</v>
      </c>
      <c r="G627" s="4">
        <f t="shared" si="305"/>
        <v>9.5753999994485639E-3</v>
      </c>
      <c r="H627" s="4"/>
      <c r="I627" s="4"/>
      <c r="J627" s="4"/>
      <c r="K627" s="4">
        <f>G627</f>
        <v>9.5753999994485639E-3</v>
      </c>
      <c r="M627" s="4"/>
      <c r="N627" s="4"/>
      <c r="O627" s="4">
        <f t="shared" ca="1" si="327"/>
        <v>1.2318476159995942E-2</v>
      </c>
      <c r="P627" s="4"/>
      <c r="Q627" s="66">
        <f t="shared" si="312"/>
        <v>38335.180399999997</v>
      </c>
      <c r="S627" s="2">
        <f>S$18</f>
        <v>1</v>
      </c>
      <c r="Z627" s="1">
        <f t="shared" si="313"/>
        <v>-242</v>
      </c>
      <c r="AA627" s="1">
        <f t="shared" si="314"/>
        <v>-5.817617354094598E-2</v>
      </c>
      <c r="AB627" s="1">
        <f t="shared" si="330"/>
        <v>3.452342935816835E-2</v>
      </c>
      <c r="AC627" s="1">
        <f t="shared" si="331"/>
        <v>9.5753999994485639E-3</v>
      </c>
      <c r="AD627" s="1">
        <f t="shared" si="317"/>
        <v>6.7751573540394544E-2</v>
      </c>
      <c r="AE627" s="1">
        <f t="shared" si="332"/>
        <v>4.5902757171994903E-3</v>
      </c>
      <c r="AF627" s="1">
        <f t="shared" si="319"/>
        <v>9.5753999994485639E-3</v>
      </c>
      <c r="AG627" s="2"/>
      <c r="AH627" s="1">
        <f t="shared" si="320"/>
        <v>-2.494802935871979E-2</v>
      </c>
      <c r="AI627" s="1">
        <f t="shared" si="321"/>
        <v>0.66228896812097049</v>
      </c>
      <c r="AJ627" s="1">
        <f t="shared" si="322"/>
        <v>-0.72602652305633453</v>
      </c>
      <c r="AK627" s="1">
        <f t="shared" si="323"/>
        <v>0.19002758881928569</v>
      </c>
      <c r="AL627" s="1">
        <f t="shared" si="324"/>
        <v>-0.51253595864566071</v>
      </c>
      <c r="AM627" s="1">
        <f t="shared" si="325"/>
        <v>-0.26202936031757307</v>
      </c>
      <c r="AN627" s="1">
        <f t="shared" si="333"/>
        <v>11.815065490487479</v>
      </c>
      <c r="AO627" s="1">
        <f t="shared" si="333"/>
        <v>11.814910601203673</v>
      </c>
      <c r="AP627" s="1">
        <f t="shared" si="333"/>
        <v>11.815457490672975</v>
      </c>
      <c r="AQ627" s="1">
        <f t="shared" si="333"/>
        <v>11.813525260229477</v>
      </c>
      <c r="AR627" s="1">
        <f t="shared" si="333"/>
        <v>11.820336571667855</v>
      </c>
      <c r="AS627" s="1">
        <f t="shared" si="333"/>
        <v>11.796128598676098</v>
      </c>
      <c r="AT627" s="1">
        <f t="shared" si="333"/>
        <v>11.879866132466729</v>
      </c>
      <c r="AU627" s="1">
        <f t="shared" si="326"/>
        <v>11.550514174741814</v>
      </c>
    </row>
    <row r="628" spans="1:66" x14ac:dyDescent="0.2">
      <c r="A628" s="36" t="s">
        <v>297</v>
      </c>
      <c r="B628" s="19" t="s">
        <v>97</v>
      </c>
      <c r="C628" s="37">
        <v>53353.689200000001</v>
      </c>
      <c r="D628" s="37">
        <v>1.1999999999999999E-3</v>
      </c>
      <c r="E628" s="4">
        <f t="shared" si="310"/>
        <v>-241.99336339142897</v>
      </c>
      <c r="F628" s="4">
        <f t="shared" si="311"/>
        <v>-242</v>
      </c>
      <c r="G628" s="4">
        <f t="shared" si="305"/>
        <v>1.8375400002696551E-2</v>
      </c>
      <c r="H628" s="4"/>
      <c r="I628" s="4"/>
      <c r="J628" s="4"/>
      <c r="K628" s="4">
        <f>G628</f>
        <v>1.8375400002696551E-2</v>
      </c>
      <c r="M628" s="4"/>
      <c r="N628" s="4"/>
      <c r="O628" s="4">
        <f t="shared" ca="1" si="327"/>
        <v>1.2318476159995942E-2</v>
      </c>
      <c r="P628" s="4"/>
      <c r="Q628" s="66">
        <f t="shared" si="312"/>
        <v>38335.189200000001</v>
      </c>
      <c r="R628" s="4"/>
      <c r="S628" s="2">
        <f>S$18</f>
        <v>1</v>
      </c>
      <c r="Z628" s="1">
        <f t="shared" si="313"/>
        <v>-242</v>
      </c>
      <c r="AA628" s="1">
        <f t="shared" si="314"/>
        <v>-5.817617354094598E-2</v>
      </c>
      <c r="AB628" s="1">
        <f t="shared" si="330"/>
        <v>4.3323429361416338E-2</v>
      </c>
      <c r="AC628" s="1">
        <f t="shared" si="331"/>
        <v>1.8375400002696551E-2</v>
      </c>
      <c r="AD628" s="1">
        <f t="shared" si="317"/>
        <v>7.6551573543642532E-2</v>
      </c>
      <c r="AE628" s="1">
        <f t="shared" si="332"/>
        <v>5.8601434120077109E-3</v>
      </c>
      <c r="AF628" s="1">
        <f t="shared" si="319"/>
        <v>1.8375400002696551E-2</v>
      </c>
      <c r="AG628" s="2"/>
      <c r="AH628" s="1">
        <f t="shared" si="320"/>
        <v>-2.494802935871979E-2</v>
      </c>
      <c r="AI628" s="1">
        <f t="shared" si="321"/>
        <v>0.66228896812097049</v>
      </c>
      <c r="AJ628" s="1">
        <f t="shared" si="322"/>
        <v>-0.72602652305633453</v>
      </c>
      <c r="AK628" s="1">
        <f t="shared" si="323"/>
        <v>0.19002758881928569</v>
      </c>
      <c r="AL628" s="1">
        <f t="shared" si="324"/>
        <v>-0.51253595864566071</v>
      </c>
      <c r="AM628" s="1">
        <f t="shared" si="325"/>
        <v>-0.26202936031757307</v>
      </c>
      <c r="AN628" s="1">
        <f t="shared" si="333"/>
        <v>11.815065490487479</v>
      </c>
      <c r="AO628" s="1">
        <f t="shared" si="333"/>
        <v>11.814910601203673</v>
      </c>
      <c r="AP628" s="1">
        <f t="shared" si="333"/>
        <v>11.815457490672975</v>
      </c>
      <c r="AQ628" s="1">
        <f t="shared" si="333"/>
        <v>11.813525260229477</v>
      </c>
      <c r="AR628" s="1">
        <f t="shared" si="333"/>
        <v>11.820336571667855</v>
      </c>
      <c r="AS628" s="1">
        <f t="shared" si="333"/>
        <v>11.796128598676098</v>
      </c>
      <c r="AT628" s="1">
        <f t="shared" si="333"/>
        <v>11.879866132466729</v>
      </c>
      <c r="AU628" s="1">
        <f t="shared" si="326"/>
        <v>11.550514174741814</v>
      </c>
    </row>
    <row r="629" spans="1:66" x14ac:dyDescent="0.2">
      <c r="A629" s="34" t="s">
        <v>298</v>
      </c>
      <c r="B629" s="35" t="s">
        <v>97</v>
      </c>
      <c r="C629" s="34">
        <v>53359.22</v>
      </c>
      <c r="D629" s="34" t="s">
        <v>64</v>
      </c>
      <c r="E629" s="4">
        <f t="shared" si="310"/>
        <v>-239.99581478388899</v>
      </c>
      <c r="F629" s="4">
        <f t="shared" si="311"/>
        <v>-240</v>
      </c>
      <c r="G629" s="4">
        <f t="shared" si="305"/>
        <v>1.1588000001211185E-2</v>
      </c>
      <c r="H629" s="4"/>
      <c r="I629" s="4">
        <f>G629</f>
        <v>1.1588000001211185E-2</v>
      </c>
      <c r="J629" s="4"/>
      <c r="K629" s="4"/>
      <c r="M629" s="4"/>
      <c r="O629" s="4">
        <f t="shared" ca="1" si="327"/>
        <v>1.2297877079362253E-2</v>
      </c>
      <c r="P629" s="4"/>
      <c r="Q629" s="66">
        <f t="shared" si="312"/>
        <v>38340.720000000001</v>
      </c>
      <c r="S629" s="2">
        <f>S$16</f>
        <v>0.2</v>
      </c>
      <c r="Z629" s="1">
        <f t="shared" si="313"/>
        <v>-240</v>
      </c>
      <c r="AA629" s="1">
        <f t="shared" si="314"/>
        <v>-5.8285630444009064E-2</v>
      </c>
      <c r="AB629" s="1">
        <f t="shared" si="330"/>
        <v>3.6577499833094683E-2</v>
      </c>
      <c r="AC629" s="1">
        <f t="shared" si="331"/>
        <v>1.1588000001211185E-2</v>
      </c>
      <c r="AD629" s="1">
        <f t="shared" si="317"/>
        <v>6.9873630445220242E-2</v>
      </c>
      <c r="AE629" s="1">
        <f t="shared" si="332"/>
        <v>9.7646484631904178E-4</v>
      </c>
      <c r="AF629" s="1">
        <f t="shared" si="319"/>
        <v>1.1588000001211185E-2</v>
      </c>
      <c r="AG629" s="2"/>
      <c r="AH629" s="1">
        <f t="shared" si="320"/>
        <v>-2.4989499831883498E-2</v>
      </c>
      <c r="AI629" s="1">
        <f t="shared" si="321"/>
        <v>0.66213634352748585</v>
      </c>
      <c r="AJ629" s="1">
        <f t="shared" si="322"/>
        <v>-0.72657899703977002</v>
      </c>
      <c r="AK629" s="1">
        <f t="shared" si="323"/>
        <v>0.18975609397406293</v>
      </c>
      <c r="AL629" s="1">
        <f t="shared" si="324"/>
        <v>-0.5117322138183652</v>
      </c>
      <c r="AM629" s="1">
        <f t="shared" si="325"/>
        <v>-0.26159994078666482</v>
      </c>
      <c r="AN629" s="1">
        <f t="shared" si="333"/>
        <v>11.816184385944236</v>
      </c>
      <c r="AO629" s="1">
        <f t="shared" si="333"/>
        <v>11.816028601359648</v>
      </c>
      <c r="AP629" s="1">
        <f t="shared" si="333"/>
        <v>11.81657807801778</v>
      </c>
      <c r="AQ629" s="1">
        <f t="shared" si="333"/>
        <v>11.814638731234004</v>
      </c>
      <c r="AR629" s="1">
        <f t="shared" si="333"/>
        <v>11.821467999735615</v>
      </c>
      <c r="AS629" s="1">
        <f t="shared" si="333"/>
        <v>11.797221725878471</v>
      </c>
      <c r="AT629" s="1">
        <f t="shared" si="333"/>
        <v>11.881008297353892</v>
      </c>
      <c r="AU629" s="1">
        <f t="shared" si="326"/>
        <v>11.551949793074144</v>
      </c>
    </row>
    <row r="630" spans="1:66" s="4" customFormat="1" x14ac:dyDescent="0.2">
      <c r="A630" s="36" t="s">
        <v>299</v>
      </c>
      <c r="B630" s="38"/>
      <c r="C630" s="37">
        <v>53406.284800000001</v>
      </c>
      <c r="D630" s="37">
        <v>5.0000000000000001E-3</v>
      </c>
      <c r="E630" s="4">
        <f t="shared" si="310"/>
        <v>-222.99750970973338</v>
      </c>
      <c r="F630" s="4">
        <f t="shared" si="311"/>
        <v>-223</v>
      </c>
      <c r="G630" s="4">
        <f t="shared" si="305"/>
        <v>6.8950999993830919E-3</v>
      </c>
      <c r="J630" s="4">
        <f>G630</f>
        <v>6.8950999993830919E-3</v>
      </c>
      <c r="O630" s="4">
        <f t="shared" ca="1" si="327"/>
        <v>1.2122784893975901E-2</v>
      </c>
      <c r="Q630" s="66">
        <f t="shared" si="312"/>
        <v>38387.784800000001</v>
      </c>
      <c r="S630" s="2">
        <f>S$17</f>
        <v>1</v>
      </c>
      <c r="Z630" s="1">
        <f t="shared" si="313"/>
        <v>-223</v>
      </c>
      <c r="AA630" s="1">
        <f t="shared" si="314"/>
        <v>-5.9215398280126272E-2</v>
      </c>
      <c r="AB630" s="1">
        <f t="shared" si="330"/>
        <v>3.2235450587746073E-2</v>
      </c>
      <c r="AC630" s="1">
        <f t="shared" si="331"/>
        <v>6.8950999993830919E-3</v>
      </c>
      <c r="AD630" s="1">
        <f t="shared" si="317"/>
        <v>6.6110498279509364E-2</v>
      </c>
      <c r="AE630" s="1">
        <f t="shared" si="332"/>
        <v>4.3705979827650104E-3</v>
      </c>
      <c r="AF630" s="1">
        <f t="shared" si="319"/>
        <v>6.8950999993830919E-3</v>
      </c>
      <c r="AG630" s="2"/>
      <c r="AH630" s="1">
        <f t="shared" si="320"/>
        <v>-2.5340350588362977E-2</v>
      </c>
      <c r="AI630" s="1">
        <f t="shared" si="321"/>
        <v>0.66085063848466041</v>
      </c>
      <c r="AJ630" s="1">
        <f t="shared" si="322"/>
        <v>-0.73124591623956248</v>
      </c>
      <c r="AK630" s="1">
        <f t="shared" si="323"/>
        <v>0.18744848932175467</v>
      </c>
      <c r="AL630" s="1">
        <f t="shared" si="324"/>
        <v>-0.50491522314158677</v>
      </c>
      <c r="AM630" s="1">
        <f t="shared" si="325"/>
        <v>-0.25796141691863933</v>
      </c>
      <c r="AN630" s="1">
        <f t="shared" si="333"/>
        <v>11.825684676860488</v>
      </c>
      <c r="AO630" s="1">
        <f t="shared" si="333"/>
        <v>11.825521200992773</v>
      </c>
      <c r="AP630" s="1">
        <f t="shared" si="333"/>
        <v>11.826092770789103</v>
      </c>
      <c r="AQ630" s="1">
        <f t="shared" si="333"/>
        <v>11.824093053288685</v>
      </c>
      <c r="AR630" s="1">
        <f t="shared" si="333"/>
        <v>11.831073467922955</v>
      </c>
      <c r="AS630" s="1">
        <f t="shared" si="333"/>
        <v>11.806508694396369</v>
      </c>
      <c r="AT630" s="1">
        <f t="shared" si="333"/>
        <v>11.890689378413017</v>
      </c>
      <c r="AU630" s="1">
        <f t="shared" si="326"/>
        <v>11.564152548898941</v>
      </c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s="4" customFormat="1" x14ac:dyDescent="0.2">
      <c r="A631" s="39" t="s">
        <v>300</v>
      </c>
      <c r="B631" s="40"/>
      <c r="C631" s="37">
        <v>53406.286</v>
      </c>
      <c r="D631" s="37">
        <v>2.9999999999999997E-4</v>
      </c>
      <c r="E631" s="4">
        <f t="shared" si="310"/>
        <v>-222.99707630799645</v>
      </c>
      <c r="F631" s="4">
        <f t="shared" si="311"/>
        <v>-223</v>
      </c>
      <c r="G631" s="4">
        <f t="shared" si="305"/>
        <v>8.0950999981723726E-3</v>
      </c>
      <c r="J631" s="4">
        <f>G631</f>
        <v>8.0950999981723726E-3</v>
      </c>
      <c r="O631" s="4">
        <f t="shared" ref="O631:O662" ca="1" si="334">+C$11+C$12*$F631</f>
        <v>1.2122784893975901E-2</v>
      </c>
      <c r="Q631" s="66">
        <f t="shared" si="312"/>
        <v>38387.786</v>
      </c>
      <c r="S631" s="2">
        <f>S$17</f>
        <v>1</v>
      </c>
      <c r="Z631" s="1">
        <f t="shared" si="313"/>
        <v>-223</v>
      </c>
      <c r="AA631" s="1">
        <f t="shared" si="314"/>
        <v>-5.9215398280126272E-2</v>
      </c>
      <c r="AB631" s="1">
        <f t="shared" si="330"/>
        <v>3.3435450586535354E-2</v>
      </c>
      <c r="AC631" s="1">
        <f t="shared" si="331"/>
        <v>8.0950999981723726E-3</v>
      </c>
      <c r="AD631" s="1">
        <f t="shared" si="317"/>
        <v>6.7310498278298644E-2</v>
      </c>
      <c r="AE631" s="1">
        <f t="shared" si="332"/>
        <v>4.5307031784728446E-3</v>
      </c>
      <c r="AF631" s="1">
        <f t="shared" si="319"/>
        <v>8.0950999981723726E-3</v>
      </c>
      <c r="AG631" s="2"/>
      <c r="AH631" s="1">
        <f t="shared" si="320"/>
        <v>-2.5340350588362977E-2</v>
      </c>
      <c r="AI631" s="1">
        <f t="shared" si="321"/>
        <v>0.66085063848466041</v>
      </c>
      <c r="AJ631" s="1">
        <f t="shared" si="322"/>
        <v>-0.73124591623956248</v>
      </c>
      <c r="AK631" s="1">
        <f t="shared" si="323"/>
        <v>0.18744848932175467</v>
      </c>
      <c r="AL631" s="1">
        <f t="shared" si="324"/>
        <v>-0.50491522314158677</v>
      </c>
      <c r="AM631" s="1">
        <f t="shared" si="325"/>
        <v>-0.25796141691863933</v>
      </c>
      <c r="AN631" s="1">
        <f t="shared" ref="AN631:AT640" si="335">$AU631+$AB$7*SIN(AO631)</f>
        <v>11.825684676860488</v>
      </c>
      <c r="AO631" s="1">
        <f t="shared" si="335"/>
        <v>11.825521200992773</v>
      </c>
      <c r="AP631" s="1">
        <f t="shared" si="335"/>
        <v>11.826092770789103</v>
      </c>
      <c r="AQ631" s="1">
        <f t="shared" si="335"/>
        <v>11.824093053288685</v>
      </c>
      <c r="AR631" s="1">
        <f t="shared" si="335"/>
        <v>11.831073467922955</v>
      </c>
      <c r="AS631" s="1">
        <f t="shared" si="335"/>
        <v>11.806508694396369</v>
      </c>
      <c r="AT631" s="1">
        <f t="shared" si="335"/>
        <v>11.890689378413017</v>
      </c>
      <c r="AU631" s="1">
        <f t="shared" si="326"/>
        <v>11.564152548898941</v>
      </c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x14ac:dyDescent="0.2">
      <c r="A632" s="30" t="s">
        <v>287</v>
      </c>
      <c r="B632" s="31" t="s">
        <v>97</v>
      </c>
      <c r="C632" s="32">
        <v>53414.592299999997</v>
      </c>
      <c r="D632" s="33"/>
      <c r="E632" s="4">
        <f t="shared" si="310"/>
        <v>-219.99710559873179</v>
      </c>
      <c r="F632" s="4">
        <f t="shared" si="311"/>
        <v>-220</v>
      </c>
      <c r="G632" s="4">
        <f t="shared" si="305"/>
        <v>8.0139999990933575E-3</v>
      </c>
      <c r="H632" s="4"/>
      <c r="I632" s="4"/>
      <c r="J632" s="4"/>
      <c r="K632" s="4">
        <f>G632</f>
        <v>8.0139999990933575E-3</v>
      </c>
      <c r="M632" s="4"/>
      <c r="N632" s="4"/>
      <c r="O632" s="4">
        <f t="shared" ca="1" si="334"/>
        <v>1.2091886273025369E-2</v>
      </c>
      <c r="P632" s="4"/>
      <c r="Q632" s="66">
        <f t="shared" si="312"/>
        <v>38396.092299999997</v>
      </c>
      <c r="S632" s="2">
        <f>S$18</f>
        <v>1</v>
      </c>
      <c r="Z632" s="1">
        <f t="shared" si="313"/>
        <v>-220</v>
      </c>
      <c r="AA632" s="1">
        <f t="shared" si="314"/>
        <v>-5.9379360221152006E-2</v>
      </c>
      <c r="AB632" s="1">
        <f t="shared" si="330"/>
        <v>3.3415958909073611E-2</v>
      </c>
      <c r="AC632" s="1">
        <f t="shared" si="331"/>
        <v>8.0139999990933575E-3</v>
      </c>
      <c r="AD632" s="1">
        <f t="shared" si="317"/>
        <v>6.7393360220245363E-2</v>
      </c>
      <c r="AE632" s="1">
        <f t="shared" si="332"/>
        <v>4.5418650017757505E-3</v>
      </c>
      <c r="AF632" s="1">
        <f t="shared" si="319"/>
        <v>8.0139999990933575E-3</v>
      </c>
      <c r="AG632" s="2"/>
      <c r="AH632" s="1">
        <f t="shared" si="320"/>
        <v>-2.5401958909980253E-2</v>
      </c>
      <c r="AI632" s="1">
        <f t="shared" si="321"/>
        <v>0.66062589535150185</v>
      </c>
      <c r="AJ632" s="1">
        <f t="shared" si="322"/>
        <v>-0.73206410540802025</v>
      </c>
      <c r="AK632" s="1">
        <f t="shared" si="323"/>
        <v>0.18704128597531808</v>
      </c>
      <c r="AL632" s="1">
        <f t="shared" si="324"/>
        <v>-0.50371496016511819</v>
      </c>
      <c r="AM632" s="1">
        <f t="shared" si="325"/>
        <v>-0.25732144922213007</v>
      </c>
      <c r="AN632" s="1">
        <f t="shared" si="335"/>
        <v>11.827359294891993</v>
      </c>
      <c r="AO632" s="1">
        <f t="shared" si="335"/>
        <v>11.827194447133925</v>
      </c>
      <c r="AP632" s="1">
        <f t="shared" si="335"/>
        <v>11.82776993308824</v>
      </c>
      <c r="AQ632" s="1">
        <f t="shared" si="335"/>
        <v>11.825759588313259</v>
      </c>
      <c r="AR632" s="1">
        <f t="shared" si="335"/>
        <v>11.832766389093534</v>
      </c>
      <c r="AS632" s="1">
        <f t="shared" si="335"/>
        <v>11.808146736986776</v>
      </c>
      <c r="AT632" s="1">
        <f t="shared" si="335"/>
        <v>11.892392746289367</v>
      </c>
      <c r="AU632" s="1">
        <f t="shared" si="326"/>
        <v>11.566305976397434</v>
      </c>
    </row>
    <row r="633" spans="1:66" x14ac:dyDescent="0.2">
      <c r="A633" s="30" t="s">
        <v>301</v>
      </c>
      <c r="B633" s="31" t="s">
        <v>97</v>
      </c>
      <c r="C633" s="32">
        <v>53683.161</v>
      </c>
      <c r="D633" s="33"/>
      <c r="E633" s="4">
        <f t="shared" si="310"/>
        <v>-122.99865461265671</v>
      </c>
      <c r="F633" s="4">
        <f t="shared" si="311"/>
        <v>-123</v>
      </c>
      <c r="G633" s="4">
        <f t="shared" si="305"/>
        <v>3.7251000030664727E-3</v>
      </c>
      <c r="H633" s="4"/>
      <c r="I633" s="4">
        <f>G633</f>
        <v>3.7251000030664727E-3</v>
      </c>
      <c r="J633" s="4"/>
      <c r="K633" s="4"/>
      <c r="M633" s="4"/>
      <c r="N633" s="4"/>
      <c r="O633" s="4">
        <f t="shared" ca="1" si="334"/>
        <v>1.1092830862291476E-2</v>
      </c>
      <c r="P633" s="4"/>
      <c r="Q633" s="66">
        <f t="shared" si="312"/>
        <v>38664.661</v>
      </c>
      <c r="S633" s="2">
        <f>S$16</f>
        <v>0.2</v>
      </c>
      <c r="Z633" s="1">
        <f t="shared" si="313"/>
        <v>-123</v>
      </c>
      <c r="AA633" s="1">
        <f t="shared" si="314"/>
        <v>-6.4661965561389922E-2</v>
      </c>
      <c r="AB633" s="1">
        <f t="shared" si="330"/>
        <v>3.1069225830649354E-2</v>
      </c>
      <c r="AC633" s="1">
        <f t="shared" si="331"/>
        <v>3.7251000030664727E-3</v>
      </c>
      <c r="AD633" s="1">
        <f t="shared" si="317"/>
        <v>6.8387065564456395E-2</v>
      </c>
      <c r="AE633" s="1">
        <f t="shared" si="332"/>
        <v>9.3535814730345162E-4</v>
      </c>
      <c r="AF633" s="1">
        <f t="shared" si="319"/>
        <v>3.7251000030664727E-3</v>
      </c>
      <c r="AG633" s="2"/>
      <c r="AH633" s="1">
        <f t="shared" si="320"/>
        <v>-2.7344125827582881E-2</v>
      </c>
      <c r="AI633" s="1">
        <f t="shared" si="321"/>
        <v>0.65369820989253791</v>
      </c>
      <c r="AJ633" s="1">
        <f t="shared" si="322"/>
        <v>-0.75766713069182967</v>
      </c>
      <c r="AK633" s="1">
        <f t="shared" si="323"/>
        <v>0.17388011885675053</v>
      </c>
      <c r="AL633" s="1">
        <f t="shared" si="324"/>
        <v>-0.46533078691898017</v>
      </c>
      <c r="AM633" s="1">
        <f t="shared" si="325"/>
        <v>-0.23695664336714417</v>
      </c>
      <c r="AN633" s="1">
        <f t="shared" si="335"/>
        <v>11.881208629473603</v>
      </c>
      <c r="AO633" s="1">
        <f t="shared" si="335"/>
        <v>11.880997526847656</v>
      </c>
      <c r="AP633" s="1">
        <f t="shared" si="335"/>
        <v>11.88170100268276</v>
      </c>
      <c r="AQ633" s="1">
        <f t="shared" si="335"/>
        <v>11.879355173225237</v>
      </c>
      <c r="AR633" s="1">
        <f t="shared" si="335"/>
        <v>11.887160251119756</v>
      </c>
      <c r="AS633" s="1">
        <f t="shared" si="335"/>
        <v>11.860993806191063</v>
      </c>
      <c r="AT633" s="1">
        <f t="shared" si="335"/>
        <v>11.946665511876288</v>
      </c>
      <c r="AU633" s="1">
        <f t="shared" si="326"/>
        <v>11.635933465515393</v>
      </c>
    </row>
    <row r="634" spans="1:66" x14ac:dyDescent="0.2">
      <c r="A634" s="30" t="s">
        <v>287</v>
      </c>
      <c r="B634" s="31" t="s">
        <v>97</v>
      </c>
      <c r="C634" s="32">
        <v>53699.773000000001</v>
      </c>
      <c r="D634" s="33"/>
      <c r="E634" s="4">
        <f t="shared" si="310"/>
        <v>-116.9989298949932</v>
      </c>
      <c r="F634" s="4">
        <f t="shared" si="311"/>
        <v>-117</v>
      </c>
      <c r="G634" s="4">
        <f t="shared" si="305"/>
        <v>2.9628999982378446E-3</v>
      </c>
      <c r="H634" s="4"/>
      <c r="I634" s="4"/>
      <c r="J634" s="4"/>
      <c r="K634" s="4">
        <f>G634</f>
        <v>2.9628999982378446E-3</v>
      </c>
      <c r="M634" s="4"/>
      <c r="N634" s="4"/>
      <c r="O634" s="4">
        <f t="shared" ca="1" si="334"/>
        <v>1.103103362039041E-2</v>
      </c>
      <c r="P634" s="4"/>
      <c r="Q634" s="66">
        <f t="shared" si="312"/>
        <v>38681.273000000001</v>
      </c>
      <c r="S634" s="2">
        <f>S$18</f>
        <v>1</v>
      </c>
      <c r="Z634" s="1">
        <f t="shared" si="313"/>
        <v>-117</v>
      </c>
      <c r="AA634" s="1">
        <f t="shared" si="314"/>
        <v>-6.4987509178511205E-2</v>
      </c>
      <c r="AB634" s="1">
        <f t="shared" si="330"/>
        <v>3.0423969033070875E-2</v>
      </c>
      <c r="AC634" s="1">
        <f t="shared" si="331"/>
        <v>2.9628999982378446E-3</v>
      </c>
      <c r="AD634" s="1">
        <f t="shared" si="317"/>
        <v>6.7950409176749049E-2</v>
      </c>
      <c r="AE634" s="1">
        <f t="shared" si="332"/>
        <v>4.6172581072876214E-3</v>
      </c>
      <c r="AF634" s="1">
        <f t="shared" si="319"/>
        <v>2.9628999982378446E-3</v>
      </c>
      <c r="AG634" s="2"/>
      <c r="AH634" s="1">
        <f t="shared" si="320"/>
        <v>-2.746106903483303E-2</v>
      </c>
      <c r="AI634" s="1">
        <f t="shared" si="321"/>
        <v>0.65329085104779328</v>
      </c>
      <c r="AJ634" s="1">
        <f t="shared" si="322"/>
        <v>-0.75919760508098544</v>
      </c>
      <c r="AK634" s="1">
        <f t="shared" si="323"/>
        <v>0.17306643694866716</v>
      </c>
      <c r="AL634" s="1">
        <f t="shared" si="324"/>
        <v>-0.46298253673037093</v>
      </c>
      <c r="AM634" s="1">
        <f t="shared" si="325"/>
        <v>-0.23571693730501378</v>
      </c>
      <c r="AN634" s="1">
        <f t="shared" si="335"/>
        <v>11.884521247118675</v>
      </c>
      <c r="AO634" s="1">
        <f t="shared" si="335"/>
        <v>11.884307192053182</v>
      </c>
      <c r="AP634" s="1">
        <f t="shared" si="335"/>
        <v>11.885018584567392</v>
      </c>
      <c r="AQ634" s="1">
        <f t="shared" si="335"/>
        <v>11.882652746882851</v>
      </c>
      <c r="AR634" s="1">
        <f t="shared" si="335"/>
        <v>11.890503227080115</v>
      </c>
      <c r="AS634" s="1">
        <f t="shared" si="335"/>
        <v>11.86425630402154</v>
      </c>
      <c r="AT634" s="1">
        <f t="shared" si="335"/>
        <v>11.949972334215548</v>
      </c>
      <c r="AU634" s="1">
        <f t="shared" si="326"/>
        <v>11.64024032051238</v>
      </c>
    </row>
    <row r="635" spans="1:66" x14ac:dyDescent="0.2">
      <c r="A635" s="30" t="s">
        <v>301</v>
      </c>
      <c r="B635" s="31" t="s">
        <v>97</v>
      </c>
      <c r="C635" s="32">
        <v>53708.0798</v>
      </c>
      <c r="D635" s="33"/>
      <c r="E635" s="4">
        <f t="shared" si="310"/>
        <v>-113.99877860167059</v>
      </c>
      <c r="F635" s="4">
        <f t="shared" si="311"/>
        <v>-114</v>
      </c>
      <c r="G635" s="4">
        <f t="shared" si="305"/>
        <v>3.3818000010796823E-3</v>
      </c>
      <c r="H635" s="4"/>
      <c r="I635" s="4">
        <f>G635</f>
        <v>3.3818000010796823E-3</v>
      </c>
      <c r="J635" s="4"/>
      <c r="K635" s="4"/>
      <c r="M635" s="4"/>
      <c r="N635" s="4"/>
      <c r="O635" s="4">
        <f t="shared" ca="1" si="334"/>
        <v>1.1000134999439878E-2</v>
      </c>
      <c r="P635" s="4"/>
      <c r="Q635" s="66">
        <f t="shared" si="312"/>
        <v>38689.5798</v>
      </c>
      <c r="S635" s="2">
        <f>S$16</f>
        <v>0.2</v>
      </c>
      <c r="Z635" s="1">
        <f t="shared" si="313"/>
        <v>-114</v>
      </c>
      <c r="AA635" s="1">
        <f t="shared" si="314"/>
        <v>-6.5150227215067219E-2</v>
      </c>
      <c r="AB635" s="1">
        <f t="shared" si="330"/>
        <v>3.0901200565711762E-2</v>
      </c>
      <c r="AC635" s="1">
        <f t="shared" si="331"/>
        <v>3.3818000010796823E-3</v>
      </c>
      <c r="AD635" s="1">
        <f t="shared" si="317"/>
        <v>6.8532027216146901E-2</v>
      </c>
      <c r="AE635" s="1">
        <f t="shared" si="332"/>
        <v>9.3932775087093997E-4</v>
      </c>
      <c r="AF635" s="1">
        <f t="shared" si="319"/>
        <v>3.3818000010796823E-3</v>
      </c>
      <c r="AG635" s="2"/>
      <c r="AH635" s="1">
        <f t="shared" si="320"/>
        <v>-2.751940056463208E-2</v>
      </c>
      <c r="AI635" s="1">
        <f t="shared" si="321"/>
        <v>0.65308807735501784</v>
      </c>
      <c r="AJ635" s="1">
        <f t="shared" si="322"/>
        <v>-0.75996056168978554</v>
      </c>
      <c r="AK635" s="1">
        <f t="shared" si="323"/>
        <v>0.17265961743277528</v>
      </c>
      <c r="AL635" s="1">
        <f t="shared" si="324"/>
        <v>-0.46180950584678943</v>
      </c>
      <c r="AM635" s="1">
        <f t="shared" si="325"/>
        <v>-0.23509791912321348</v>
      </c>
      <c r="AN635" s="1">
        <f t="shared" si="335"/>
        <v>11.886176784865924</v>
      </c>
      <c r="AO635" s="1">
        <f t="shared" si="335"/>
        <v>11.885961250983677</v>
      </c>
      <c r="AP635" s="1">
        <f t="shared" si="335"/>
        <v>11.886676597868751</v>
      </c>
      <c r="AQ635" s="1">
        <f t="shared" si="335"/>
        <v>11.884300798439382</v>
      </c>
      <c r="AR635" s="1">
        <f t="shared" si="335"/>
        <v>11.892173785701385</v>
      </c>
      <c r="AS635" s="1">
        <f t="shared" si="335"/>
        <v>11.865887315992499</v>
      </c>
      <c r="AT635" s="1">
        <f t="shared" si="335"/>
        <v>11.951623589767829</v>
      </c>
      <c r="AU635" s="1">
        <f t="shared" si="326"/>
        <v>11.642393748010875</v>
      </c>
    </row>
    <row r="636" spans="1:66" x14ac:dyDescent="0.2">
      <c r="A636" s="30" t="s">
        <v>287</v>
      </c>
      <c r="B636" s="31" t="s">
        <v>97</v>
      </c>
      <c r="C636" s="32">
        <v>53741.304799999998</v>
      </c>
      <c r="D636" s="33"/>
      <c r="E636" s="4">
        <f t="shared" si="310"/>
        <v>-101.99896799823036</v>
      </c>
      <c r="F636" s="4">
        <f t="shared" si="311"/>
        <v>-102</v>
      </c>
      <c r="G636" s="4">
        <f t="shared" ref="G636:G648" si="336">+C636-(C$7+F636*C$8)</f>
        <v>2.8573999952641316E-3</v>
      </c>
      <c r="H636" s="4"/>
      <c r="I636" s="4"/>
      <c r="J636" s="4"/>
      <c r="K636" s="4">
        <f>G636</f>
        <v>2.8573999952641316E-3</v>
      </c>
      <c r="M636" s="4"/>
      <c r="N636" s="4"/>
      <c r="O636" s="4">
        <f t="shared" ca="1" si="334"/>
        <v>1.0876540515637747E-2</v>
      </c>
      <c r="P636" s="4"/>
      <c r="Q636" s="66">
        <f t="shared" si="312"/>
        <v>38722.804799999998</v>
      </c>
      <c r="S636" s="2">
        <f>S$18</f>
        <v>1</v>
      </c>
      <c r="Z636" s="1">
        <f t="shared" si="313"/>
        <v>-102</v>
      </c>
      <c r="AA636" s="1">
        <f t="shared" si="314"/>
        <v>-6.5800740024143212E-2</v>
      </c>
      <c r="AB636" s="1">
        <f t="shared" si="330"/>
        <v>3.060919199646836E-2</v>
      </c>
      <c r="AC636" s="1">
        <f t="shared" si="331"/>
        <v>2.8573999952641316E-3</v>
      </c>
      <c r="AD636" s="1">
        <f t="shared" si="317"/>
        <v>6.8658140019407343E-2</v>
      </c>
      <c r="AE636" s="1">
        <f t="shared" si="332"/>
        <v>4.7139401909245442E-3</v>
      </c>
      <c r="AF636" s="1">
        <f t="shared" si="319"/>
        <v>2.8573999952641316E-3</v>
      </c>
      <c r="AG636" s="2"/>
      <c r="AH636" s="1">
        <f t="shared" si="320"/>
        <v>-2.7751792001204229E-2</v>
      </c>
      <c r="AI636" s="1">
        <f t="shared" si="321"/>
        <v>0.65228299703540626</v>
      </c>
      <c r="AJ636" s="1">
        <f t="shared" si="322"/>
        <v>-0.7629972410586543</v>
      </c>
      <c r="AK636" s="1">
        <f t="shared" si="323"/>
        <v>0.17103248643047644</v>
      </c>
      <c r="AL636" s="1">
        <f t="shared" si="324"/>
        <v>-0.45712462168413143</v>
      </c>
      <c r="AM636" s="1">
        <f t="shared" si="325"/>
        <v>-0.23262736387579255</v>
      </c>
      <c r="AN636" s="1">
        <f t="shared" si="335"/>
        <v>11.892793830468218</v>
      </c>
      <c r="AO636" s="1">
        <f t="shared" si="335"/>
        <v>11.892572365980879</v>
      </c>
      <c r="AP636" s="1">
        <f t="shared" si="335"/>
        <v>11.893303498485542</v>
      </c>
      <c r="AQ636" s="1">
        <f t="shared" si="335"/>
        <v>11.890888147595238</v>
      </c>
      <c r="AR636" s="1">
        <f t="shared" si="335"/>
        <v>11.898849843160876</v>
      </c>
      <c r="AS636" s="1">
        <f t="shared" si="335"/>
        <v>11.872409837263886</v>
      </c>
      <c r="AT636" s="1">
        <f t="shared" si="335"/>
        <v>11.958214295608313</v>
      </c>
      <c r="AU636" s="1">
        <f t="shared" si="326"/>
        <v>11.651007458004848</v>
      </c>
    </row>
    <row r="637" spans="1:66" x14ac:dyDescent="0.2">
      <c r="A637" s="37" t="s">
        <v>302</v>
      </c>
      <c r="B637" s="19"/>
      <c r="C637" s="37">
        <v>53755.148999999998</v>
      </c>
      <c r="D637" s="37">
        <v>2E-3</v>
      </c>
      <c r="E637" s="4">
        <f t="shared" si="310"/>
        <v>-96.998884387812012</v>
      </c>
      <c r="F637" s="4">
        <f t="shared" si="311"/>
        <v>-97</v>
      </c>
      <c r="G637" s="4">
        <f t="shared" si="336"/>
        <v>3.0888999972376041E-3</v>
      </c>
      <c r="H637" s="4"/>
      <c r="I637" s="4">
        <f>G637</f>
        <v>3.0888999972376041E-3</v>
      </c>
      <c r="J637" s="4"/>
      <c r="K637" s="4"/>
      <c r="M637" s="4"/>
      <c r="O637" s="4">
        <f t="shared" ca="1" si="334"/>
        <v>1.0825042814053526E-2</v>
      </c>
      <c r="P637" s="4"/>
      <c r="Q637" s="66">
        <f t="shared" si="312"/>
        <v>38736.648999999998</v>
      </c>
      <c r="S637" s="2">
        <f>S$16</f>
        <v>0.2</v>
      </c>
      <c r="Z637" s="1">
        <f t="shared" si="313"/>
        <v>-97</v>
      </c>
      <c r="AA637" s="1">
        <f t="shared" si="314"/>
        <v>-6.6071616957916482E-2</v>
      </c>
      <c r="AB637" s="1">
        <f t="shared" si="330"/>
        <v>3.093708000275262E-2</v>
      </c>
      <c r="AC637" s="1">
        <f t="shared" si="331"/>
        <v>3.0888999972376041E-3</v>
      </c>
      <c r="AD637" s="1">
        <f t="shared" si="317"/>
        <v>6.9160516955154086E-2</v>
      </c>
      <c r="AE637" s="1">
        <f t="shared" si="332"/>
        <v>9.5663542110083124E-4</v>
      </c>
      <c r="AF637" s="1">
        <f t="shared" si="319"/>
        <v>3.0888999972376041E-3</v>
      </c>
      <c r="AG637" s="2"/>
      <c r="AH637" s="1">
        <f t="shared" si="320"/>
        <v>-2.7848180005515016E-2</v>
      </c>
      <c r="AI637" s="1">
        <f t="shared" si="321"/>
        <v>0.65195037646487508</v>
      </c>
      <c r="AJ637" s="1">
        <f t="shared" si="322"/>
        <v>-0.76425539672646725</v>
      </c>
      <c r="AK637" s="1">
        <f t="shared" si="323"/>
        <v>0.17035458644347745</v>
      </c>
      <c r="AL637" s="1">
        <f t="shared" si="324"/>
        <v>-0.45517598043958346</v>
      </c>
      <c r="AM637" s="1">
        <f t="shared" si="325"/>
        <v>-0.23160054982143666</v>
      </c>
      <c r="AN637" s="1">
        <f t="shared" si="335"/>
        <v>11.895548537654705</v>
      </c>
      <c r="AO637" s="1">
        <f t="shared" si="335"/>
        <v>11.895324595739703</v>
      </c>
      <c r="AP637" s="1">
        <f t="shared" si="335"/>
        <v>11.896062288093153</v>
      </c>
      <c r="AQ637" s="1">
        <f t="shared" si="335"/>
        <v>11.893630602845114</v>
      </c>
      <c r="AR637" s="1">
        <f t="shared" si="335"/>
        <v>11.901628625275812</v>
      </c>
      <c r="AS637" s="1">
        <f t="shared" si="335"/>
        <v>11.875126857115193</v>
      </c>
      <c r="AT637" s="1">
        <f t="shared" si="335"/>
        <v>11.960953687157129</v>
      </c>
      <c r="AU637" s="1">
        <f t="shared" si="326"/>
        <v>11.65459650383567</v>
      </c>
    </row>
    <row r="638" spans="1:66" x14ac:dyDescent="0.2">
      <c r="A638" s="30" t="s">
        <v>287</v>
      </c>
      <c r="B638" s="31" t="s">
        <v>97</v>
      </c>
      <c r="C638" s="32">
        <v>53774.531000000003</v>
      </c>
      <c r="D638" s="33"/>
      <c r="E638" s="4">
        <f t="shared" si="310"/>
        <v>-89.998723993050547</v>
      </c>
      <c r="F638" s="4">
        <f t="shared" si="311"/>
        <v>-90</v>
      </c>
      <c r="G638" s="4">
        <f t="shared" si="336"/>
        <v>3.5330000027897768E-3</v>
      </c>
      <c r="H638" s="4"/>
      <c r="I638" s="4"/>
      <c r="J638" s="4"/>
      <c r="K638" s="4">
        <f t="shared" ref="K638:K643" si="337">G638</f>
        <v>3.5330000027897768E-3</v>
      </c>
      <c r="M638" s="4"/>
      <c r="N638" s="4"/>
      <c r="O638" s="4">
        <f t="shared" ca="1" si="334"/>
        <v>1.0752946031835615E-2</v>
      </c>
      <c r="P638" s="4"/>
      <c r="Q638" s="66">
        <f t="shared" si="312"/>
        <v>38756.031000000003</v>
      </c>
      <c r="S638" s="2">
        <f t="shared" ref="S638:S643" si="338">S$18</f>
        <v>1</v>
      </c>
      <c r="Z638" s="1">
        <f t="shared" si="313"/>
        <v>-90</v>
      </c>
      <c r="AA638" s="1">
        <f t="shared" si="314"/>
        <v>-6.6450676144777482E-2</v>
      </c>
      <c r="AB638" s="1">
        <f t="shared" si="330"/>
        <v>3.1515686199362847E-2</v>
      </c>
      <c r="AC638" s="1">
        <f t="shared" si="331"/>
        <v>3.5330000027897768E-3</v>
      </c>
      <c r="AD638" s="1">
        <f t="shared" si="317"/>
        <v>6.9983676147567259E-2</v>
      </c>
      <c r="AE638" s="1">
        <f t="shared" si="332"/>
        <v>4.8977149271275744E-3</v>
      </c>
      <c r="AF638" s="1">
        <f t="shared" si="319"/>
        <v>3.5330000027897768E-3</v>
      </c>
      <c r="AG638" s="2"/>
      <c r="AH638" s="1">
        <f t="shared" si="320"/>
        <v>-2.7982686196573073E-2</v>
      </c>
      <c r="AI638" s="1">
        <f t="shared" si="321"/>
        <v>0.65148749147853802</v>
      </c>
      <c r="AJ638" s="1">
        <f t="shared" si="322"/>
        <v>-0.76600980098194527</v>
      </c>
      <c r="AK638" s="1">
        <f t="shared" si="323"/>
        <v>0.16940559899055382</v>
      </c>
      <c r="AL638" s="1">
        <f t="shared" si="324"/>
        <v>-0.45245120738026118</v>
      </c>
      <c r="AM638" s="1">
        <f t="shared" si="325"/>
        <v>-0.23016553839374576</v>
      </c>
      <c r="AN638" s="1">
        <f t="shared" si="335"/>
        <v>11.899402779321917</v>
      </c>
      <c r="AO638" s="1">
        <f t="shared" si="335"/>
        <v>11.899175363823836</v>
      </c>
      <c r="AP638" s="1">
        <f t="shared" si="335"/>
        <v>11.899922219761089</v>
      </c>
      <c r="AQ638" s="1">
        <f t="shared" si="335"/>
        <v>11.897467817067007</v>
      </c>
      <c r="AR638" s="1">
        <f t="shared" si="335"/>
        <v>11.905516055997932</v>
      </c>
      <c r="AS638" s="1">
        <f t="shared" si="335"/>
        <v>11.878930023346065</v>
      </c>
      <c r="AT638" s="1">
        <f t="shared" si="335"/>
        <v>11.964782208071249</v>
      </c>
      <c r="AU638" s="1">
        <f t="shared" si="326"/>
        <v>11.659621167998822</v>
      </c>
    </row>
    <row r="639" spans="1:66" x14ac:dyDescent="0.2">
      <c r="A639" s="30" t="s">
        <v>287</v>
      </c>
      <c r="B639" s="31" t="s">
        <v>97</v>
      </c>
      <c r="C639" s="32">
        <v>53785.603999999999</v>
      </c>
      <c r="D639" s="33"/>
      <c r="E639" s="4">
        <f t="shared" si="310"/>
        <v>-85.999509461467099</v>
      </c>
      <c r="F639" s="4">
        <f t="shared" si="311"/>
        <v>-86</v>
      </c>
      <c r="G639" s="4">
        <f t="shared" si="336"/>
        <v>1.3582000028691255E-3</v>
      </c>
      <c r="H639" s="4"/>
      <c r="I639" s="4"/>
      <c r="J639" s="4"/>
      <c r="K639" s="4">
        <f t="shared" si="337"/>
        <v>1.3582000028691255E-3</v>
      </c>
      <c r="M639" s="4"/>
      <c r="N639" s="4"/>
      <c r="O639" s="4">
        <f t="shared" ca="1" si="334"/>
        <v>1.0711747870568238E-2</v>
      </c>
      <c r="P639" s="4"/>
      <c r="Q639" s="66">
        <f t="shared" si="312"/>
        <v>38767.103999999999</v>
      </c>
      <c r="S639" s="2">
        <f t="shared" si="338"/>
        <v>1</v>
      </c>
      <c r="Z639" s="1">
        <f t="shared" si="313"/>
        <v>-86</v>
      </c>
      <c r="AA639" s="1">
        <f t="shared" si="314"/>
        <v>-6.6667192965302352E-2</v>
      </c>
      <c r="AB639" s="1">
        <f t="shared" si="330"/>
        <v>2.9417517810931566E-2</v>
      </c>
      <c r="AC639" s="1">
        <f t="shared" si="331"/>
        <v>1.3582000028691255E-3</v>
      </c>
      <c r="AD639" s="1">
        <f t="shared" si="317"/>
        <v>6.8025392968171478E-2</v>
      </c>
      <c r="AE639" s="1">
        <f t="shared" si="332"/>
        <v>4.6274540884741538E-3</v>
      </c>
      <c r="AF639" s="1">
        <f t="shared" si="319"/>
        <v>1.3582000028691255E-3</v>
      </c>
      <c r="AG639" s="2"/>
      <c r="AH639" s="1">
        <f t="shared" si="320"/>
        <v>-2.805931780806244E-2</v>
      </c>
      <c r="AI639" s="1">
        <f t="shared" si="321"/>
        <v>0.65122443964509125</v>
      </c>
      <c r="AJ639" s="1">
        <f t="shared" si="322"/>
        <v>-0.76700865421747066</v>
      </c>
      <c r="AK639" s="1">
        <f t="shared" si="323"/>
        <v>0.16886335915286604</v>
      </c>
      <c r="AL639" s="1">
        <f t="shared" si="324"/>
        <v>-0.45089592556033997</v>
      </c>
      <c r="AM639" s="1">
        <f t="shared" si="325"/>
        <v>-0.22934684741211198</v>
      </c>
      <c r="AN639" s="1">
        <f t="shared" si="335"/>
        <v>11.901603979479665</v>
      </c>
      <c r="AO639" s="1">
        <f t="shared" si="335"/>
        <v>11.901374576744944</v>
      </c>
      <c r="AP639" s="1">
        <f t="shared" si="335"/>
        <v>11.902126657407816</v>
      </c>
      <c r="AQ639" s="1">
        <f t="shared" si="335"/>
        <v>11.899659354652337</v>
      </c>
      <c r="AR639" s="1">
        <f t="shared" si="335"/>
        <v>11.907735948184115</v>
      </c>
      <c r="AS639" s="1">
        <f t="shared" si="335"/>
        <v>11.881102924163789</v>
      </c>
      <c r="AT639" s="1">
        <f t="shared" si="335"/>
        <v>11.966966473217196</v>
      </c>
      <c r="AU639" s="1">
        <f t="shared" si="326"/>
        <v>11.662492404663482</v>
      </c>
    </row>
    <row r="640" spans="1:66" x14ac:dyDescent="0.2">
      <c r="A640" s="30" t="s">
        <v>287</v>
      </c>
      <c r="B640" s="31" t="s">
        <v>97</v>
      </c>
      <c r="C640" s="32">
        <v>53785.604700000004</v>
      </c>
      <c r="D640" s="33"/>
      <c r="E640" s="4">
        <f t="shared" si="310"/>
        <v>-85.999256643785472</v>
      </c>
      <c r="F640" s="4">
        <f t="shared" si="311"/>
        <v>-86</v>
      </c>
      <c r="G640" s="4">
        <f t="shared" si="336"/>
        <v>2.0582000070135109E-3</v>
      </c>
      <c r="H640" s="4"/>
      <c r="I640" s="4"/>
      <c r="J640" s="4"/>
      <c r="K640" s="4">
        <f t="shared" si="337"/>
        <v>2.0582000070135109E-3</v>
      </c>
      <c r="M640" s="4"/>
      <c r="N640" s="4"/>
      <c r="O640" s="4">
        <f t="shared" ca="1" si="334"/>
        <v>1.0711747870568238E-2</v>
      </c>
      <c r="P640" s="4"/>
      <c r="Q640" s="66">
        <f t="shared" si="312"/>
        <v>38767.104700000004</v>
      </c>
      <c r="S640" s="2">
        <f t="shared" si="338"/>
        <v>1</v>
      </c>
      <c r="Z640" s="1">
        <f t="shared" si="313"/>
        <v>-86</v>
      </c>
      <c r="AA640" s="1">
        <f t="shared" si="314"/>
        <v>-6.6667192965302352E-2</v>
      </c>
      <c r="AB640" s="1">
        <f t="shared" si="330"/>
        <v>3.0117517815075951E-2</v>
      </c>
      <c r="AC640" s="1">
        <f t="shared" si="331"/>
        <v>2.0582000070135109E-3</v>
      </c>
      <c r="AD640" s="1">
        <f t="shared" si="317"/>
        <v>6.8725392972315863E-2</v>
      </c>
      <c r="AE640" s="1">
        <f t="shared" si="332"/>
        <v>4.7231796391992422E-3</v>
      </c>
      <c r="AF640" s="1">
        <f t="shared" si="319"/>
        <v>2.0582000070135109E-3</v>
      </c>
      <c r="AG640" s="2"/>
      <c r="AH640" s="1">
        <f t="shared" si="320"/>
        <v>-2.805931780806244E-2</v>
      </c>
      <c r="AI640" s="1">
        <f t="shared" si="321"/>
        <v>0.65122443964509125</v>
      </c>
      <c r="AJ640" s="1">
        <f t="shared" si="322"/>
        <v>-0.76700865421747066</v>
      </c>
      <c r="AK640" s="1">
        <f t="shared" si="323"/>
        <v>0.16886335915286604</v>
      </c>
      <c r="AL640" s="1">
        <f t="shared" si="324"/>
        <v>-0.45089592556033997</v>
      </c>
      <c r="AM640" s="1">
        <f t="shared" si="325"/>
        <v>-0.22934684741211198</v>
      </c>
      <c r="AN640" s="1">
        <f t="shared" si="335"/>
        <v>11.901603979479665</v>
      </c>
      <c r="AO640" s="1">
        <f t="shared" si="335"/>
        <v>11.901374576744944</v>
      </c>
      <c r="AP640" s="1">
        <f t="shared" si="335"/>
        <v>11.902126657407816</v>
      </c>
      <c r="AQ640" s="1">
        <f t="shared" si="335"/>
        <v>11.899659354652337</v>
      </c>
      <c r="AR640" s="1">
        <f t="shared" si="335"/>
        <v>11.907735948184115</v>
      </c>
      <c r="AS640" s="1">
        <f t="shared" si="335"/>
        <v>11.881102924163789</v>
      </c>
      <c r="AT640" s="1">
        <f t="shared" si="335"/>
        <v>11.966966473217196</v>
      </c>
      <c r="AU640" s="1">
        <f t="shared" si="326"/>
        <v>11.662492404663482</v>
      </c>
    </row>
    <row r="641" spans="1:66" x14ac:dyDescent="0.2">
      <c r="A641" s="30" t="s">
        <v>303</v>
      </c>
      <c r="B641" s="31" t="s">
        <v>97</v>
      </c>
      <c r="C641" s="32">
        <v>54023.7186</v>
      </c>
      <c r="D641" s="33"/>
      <c r="E641" s="4">
        <f t="shared" si="310"/>
        <v>-1.0835043423326201E-4</v>
      </c>
      <c r="F641" s="4">
        <f t="shared" si="311"/>
        <v>0</v>
      </c>
      <c r="G641" s="4">
        <f t="shared" si="336"/>
        <v>-2.9999999969732016E-4</v>
      </c>
      <c r="H641" s="4"/>
      <c r="I641" s="4"/>
      <c r="J641" s="4"/>
      <c r="K641" s="4">
        <f t="shared" si="337"/>
        <v>-2.9999999969732016E-4</v>
      </c>
      <c r="M641" s="4"/>
      <c r="N641" s="4"/>
      <c r="O641" s="4">
        <f t="shared" ca="1" si="334"/>
        <v>9.8259874033196325E-3</v>
      </c>
      <c r="P641" s="4"/>
      <c r="Q641" s="66">
        <f t="shared" si="312"/>
        <v>39005.2186</v>
      </c>
      <c r="S641" s="2">
        <f t="shared" si="338"/>
        <v>1</v>
      </c>
      <c r="Z641" s="1">
        <f t="shared" si="313"/>
        <v>0</v>
      </c>
      <c r="AA641" s="1">
        <f t="shared" si="314"/>
        <v>-7.1306586175370001E-2</v>
      </c>
      <c r="AB641" s="1">
        <f t="shared" si="330"/>
        <v>2.9366439168701929E-2</v>
      </c>
      <c r="AC641" s="1">
        <f t="shared" si="331"/>
        <v>-2.9999999969732016E-4</v>
      </c>
      <c r="AD641" s="1">
        <f t="shared" si="317"/>
        <v>7.1006586175672681E-2</v>
      </c>
      <c r="AE641" s="1">
        <f t="shared" si="332"/>
        <v>5.0419352803232308E-3</v>
      </c>
      <c r="AF641" s="1">
        <f t="shared" si="319"/>
        <v>-2.9999999969732016E-4</v>
      </c>
      <c r="AG641" s="2"/>
      <c r="AH641" s="1">
        <f t="shared" si="320"/>
        <v>-2.9666439168399249E-2</v>
      </c>
      <c r="AI641" s="1">
        <f t="shared" si="321"/>
        <v>0.64582011464231492</v>
      </c>
      <c r="AJ641" s="1">
        <f t="shared" si="322"/>
        <v>-0.78785028811220881</v>
      </c>
      <c r="AK641" s="1">
        <f t="shared" si="323"/>
        <v>0.15721270423629105</v>
      </c>
      <c r="AL641" s="1">
        <f t="shared" si="324"/>
        <v>-0.41775132618312977</v>
      </c>
      <c r="AM641" s="1">
        <f t="shared" si="325"/>
        <v>-0.21196731030252355</v>
      </c>
      <c r="AN641" s="1">
        <f t="shared" ref="AN641:AT650" si="339">$AU641+$AB$7*SIN(AO641)</f>
        <v>11.948721314816069</v>
      </c>
      <c r="AO641" s="1">
        <f t="shared" si="339"/>
        <v>11.948449204093066</v>
      </c>
      <c r="AP641" s="1">
        <f t="shared" si="339"/>
        <v>11.949310463925691</v>
      </c>
      <c r="AQ641" s="1">
        <f t="shared" si="339"/>
        <v>11.946582673762006</v>
      </c>
      <c r="AR641" s="1">
        <f t="shared" si="339"/>
        <v>11.955204140470201</v>
      </c>
      <c r="AS641" s="1">
        <f t="shared" si="339"/>
        <v>11.927770649682309</v>
      </c>
      <c r="AT641" s="1">
        <f t="shared" si="339"/>
        <v>12.013330607314288</v>
      </c>
      <c r="AU641" s="1">
        <f t="shared" si="326"/>
        <v>11.724223992953631</v>
      </c>
    </row>
    <row r="642" spans="1:66" x14ac:dyDescent="0.2">
      <c r="A642" s="30" t="s">
        <v>303</v>
      </c>
      <c r="B642" s="31" t="s">
        <v>97</v>
      </c>
      <c r="C642" s="32">
        <v>54087.398999999998</v>
      </c>
      <c r="D642" s="33"/>
      <c r="E642" s="4">
        <f t="shared" si="310"/>
        <v>22.999221646595689</v>
      </c>
      <c r="F642" s="4">
        <f t="shared" si="311"/>
        <v>23</v>
      </c>
      <c r="G642" s="4">
        <f t="shared" si="336"/>
        <v>-2.1551000027102418E-3</v>
      </c>
      <c r="H642" s="4"/>
      <c r="I642" s="4"/>
      <c r="J642" s="4"/>
      <c r="K642" s="4">
        <f t="shared" si="337"/>
        <v>-2.1551000027102418E-3</v>
      </c>
      <c r="M642" s="4"/>
      <c r="N642" s="4"/>
      <c r="O642" s="4">
        <f t="shared" ca="1" si="334"/>
        <v>9.5890979760322147E-3</v>
      </c>
      <c r="P642" s="4"/>
      <c r="Q642" s="66">
        <f t="shared" si="312"/>
        <v>39068.898999999998</v>
      </c>
      <c r="S642" s="2">
        <f t="shared" si="338"/>
        <v>1</v>
      </c>
      <c r="Z642" s="1">
        <f t="shared" si="313"/>
        <v>23</v>
      </c>
      <c r="AA642" s="1">
        <f t="shared" si="314"/>
        <v>-7.2542203088327289E-2</v>
      </c>
      <c r="AB642" s="1">
        <f t="shared" si="330"/>
        <v>2.7927986369783227E-2</v>
      </c>
      <c r="AC642" s="1">
        <f t="shared" si="331"/>
        <v>-2.1551000027102418E-3</v>
      </c>
      <c r="AD642" s="1">
        <f t="shared" si="317"/>
        <v>7.0387103085617048E-2</v>
      </c>
      <c r="AE642" s="1">
        <f t="shared" si="332"/>
        <v>4.9543442807852807E-3</v>
      </c>
      <c r="AF642" s="1">
        <f t="shared" si="319"/>
        <v>-2.1551000027102418E-3</v>
      </c>
      <c r="AG642" s="2"/>
      <c r="AH642" s="1">
        <f t="shared" si="320"/>
        <v>-3.0083086372493469E-2</v>
      </c>
      <c r="AI642" s="1">
        <f t="shared" si="321"/>
        <v>0.64445454318242246</v>
      </c>
      <c r="AJ642" s="1">
        <f t="shared" si="322"/>
        <v>-0.79322286755849236</v>
      </c>
      <c r="AK642" s="1">
        <f t="shared" si="323"/>
        <v>0.15409949286629912</v>
      </c>
      <c r="AL642" s="1">
        <f t="shared" si="324"/>
        <v>-0.40897837919163804</v>
      </c>
      <c r="AM642" s="1">
        <f t="shared" si="325"/>
        <v>-0.20738798037569309</v>
      </c>
      <c r="AN642" s="1">
        <f t="shared" si="339"/>
        <v>11.961257454133838</v>
      </c>
      <c r="AO642" s="1">
        <f t="shared" si="339"/>
        <v>11.960974095966018</v>
      </c>
      <c r="AP642" s="1">
        <f t="shared" si="339"/>
        <v>11.961863109382273</v>
      </c>
      <c r="AQ642" s="1">
        <f t="shared" si="339"/>
        <v>11.959072064071277</v>
      </c>
      <c r="AR642" s="1">
        <f t="shared" si="339"/>
        <v>11.967816541570372</v>
      </c>
      <c r="AS642" s="1">
        <f t="shared" si="339"/>
        <v>11.940238897987435</v>
      </c>
      <c r="AT642" s="1">
        <f t="shared" si="339"/>
        <v>12.025541129618617</v>
      </c>
      <c r="AU642" s="1">
        <f t="shared" si="326"/>
        <v>11.740733603775414</v>
      </c>
    </row>
    <row r="643" spans="1:66" x14ac:dyDescent="0.2">
      <c r="A643" s="30" t="s">
        <v>303</v>
      </c>
      <c r="B643" s="31" t="s">
        <v>97</v>
      </c>
      <c r="C643" s="32">
        <v>54120.623</v>
      </c>
      <c r="D643" s="33"/>
      <c r="E643" s="4">
        <f t="shared" si="310"/>
        <v>34.998671081922701</v>
      </c>
      <c r="F643" s="4">
        <f t="shared" si="311"/>
        <v>35</v>
      </c>
      <c r="G643" s="4">
        <f t="shared" si="336"/>
        <v>-3.6794999978155829E-3</v>
      </c>
      <c r="H643" s="4"/>
      <c r="I643" s="4"/>
      <c r="J643" s="4"/>
      <c r="K643" s="4">
        <f t="shared" si="337"/>
        <v>-3.6794999978155829E-3</v>
      </c>
      <c r="M643" s="4"/>
      <c r="N643" s="4"/>
      <c r="O643" s="4">
        <f t="shared" ca="1" si="334"/>
        <v>9.4655034922300832E-3</v>
      </c>
      <c r="P643" s="4"/>
      <c r="Q643" s="66">
        <f t="shared" si="312"/>
        <v>39102.123</v>
      </c>
      <c r="S643" s="2">
        <f t="shared" si="338"/>
        <v>1</v>
      </c>
      <c r="Z643" s="1">
        <f t="shared" si="313"/>
        <v>35</v>
      </c>
      <c r="AA643" s="1">
        <f t="shared" si="314"/>
        <v>-7.3185999391507467E-2</v>
      </c>
      <c r="AB643" s="1">
        <f t="shared" si="330"/>
        <v>2.6618751661326087E-2</v>
      </c>
      <c r="AC643" s="1">
        <f t="shared" si="331"/>
        <v>-3.6794999978155829E-3</v>
      </c>
      <c r="AD643" s="1">
        <f t="shared" si="317"/>
        <v>6.9506499393691884E-2</v>
      </c>
      <c r="AE643" s="1">
        <f t="shared" si="332"/>
        <v>4.8311534579652902E-3</v>
      </c>
      <c r="AF643" s="1">
        <f t="shared" si="319"/>
        <v>-3.6794999978155829E-3</v>
      </c>
      <c r="AG643" s="2"/>
      <c r="AH643" s="1">
        <f t="shared" si="320"/>
        <v>-3.029825165914167E-2</v>
      </c>
      <c r="AI643" s="1">
        <f t="shared" si="321"/>
        <v>0.64375515545323148</v>
      </c>
      <c r="AJ643" s="1">
        <f t="shared" si="322"/>
        <v>-0.7959928984478537</v>
      </c>
      <c r="AK643" s="1">
        <f t="shared" si="323"/>
        <v>0.1524756908465055</v>
      </c>
      <c r="AL643" s="1">
        <f t="shared" si="324"/>
        <v>-0.40441580170280655</v>
      </c>
      <c r="AM643" s="1">
        <f t="shared" si="325"/>
        <v>-0.20500969498631139</v>
      </c>
      <c r="AN643" s="1">
        <f t="shared" si="339"/>
        <v>11.967787600649892</v>
      </c>
      <c r="AO643" s="1">
        <f t="shared" si="339"/>
        <v>11.967498434912532</v>
      </c>
      <c r="AP643" s="1">
        <f t="shared" si="339"/>
        <v>11.968401609641951</v>
      </c>
      <c r="AQ643" s="1">
        <f t="shared" si="339"/>
        <v>11.96557880152807</v>
      </c>
      <c r="AR643" s="1">
        <f t="shared" si="339"/>
        <v>11.974383360001283</v>
      </c>
      <c r="AS643" s="1">
        <f t="shared" si="339"/>
        <v>11.946742525589459</v>
      </c>
      <c r="AT643" s="1">
        <f t="shared" si="339"/>
        <v>12.031880945717381</v>
      </c>
      <c r="AU643" s="1">
        <f t="shared" si="326"/>
        <v>11.749347313769389</v>
      </c>
    </row>
    <row r="644" spans="1:66" s="4" customFormat="1" x14ac:dyDescent="0.2">
      <c r="A644" s="37" t="s">
        <v>304</v>
      </c>
      <c r="B644" s="40" t="s">
        <v>97</v>
      </c>
      <c r="C644" s="37">
        <v>54123.3946</v>
      </c>
      <c r="D644" s="37">
        <v>4.1000000000000003E-3</v>
      </c>
      <c r="E644" s="4">
        <f t="shared" si="310"/>
        <v>35.999684628002363</v>
      </c>
      <c r="F644" s="4">
        <f t="shared" si="311"/>
        <v>36</v>
      </c>
      <c r="G644" s="4">
        <f t="shared" si="336"/>
        <v>-8.7319999875035137E-4</v>
      </c>
      <c r="J644" s="4">
        <f>G644</f>
        <v>-8.7319999875035137E-4</v>
      </c>
      <c r="O644" s="4">
        <f t="shared" ca="1" si="334"/>
        <v>9.4552039519132398E-3</v>
      </c>
      <c r="Q644" s="66">
        <f t="shared" si="312"/>
        <v>39104.8946</v>
      </c>
      <c r="S644" s="2">
        <f>S$17</f>
        <v>1</v>
      </c>
      <c r="Z644" s="1">
        <f t="shared" si="313"/>
        <v>36</v>
      </c>
      <c r="AA644" s="1">
        <f t="shared" si="314"/>
        <v>-7.3239621956393289E-2</v>
      </c>
      <c r="AB644" s="1">
        <f t="shared" si="330"/>
        <v>2.9442913421170669E-2</v>
      </c>
      <c r="AC644" s="1">
        <f t="shared" si="331"/>
        <v>-8.7319999875035137E-4</v>
      </c>
      <c r="AD644" s="1">
        <f t="shared" si="317"/>
        <v>7.2366421957642937E-2</v>
      </c>
      <c r="AE644" s="1">
        <f t="shared" si="332"/>
        <v>5.2368990269516255E-3</v>
      </c>
      <c r="AF644" s="1">
        <f t="shared" si="319"/>
        <v>-8.7319999875035137E-4</v>
      </c>
      <c r="AG644" s="2"/>
      <c r="AH644" s="1">
        <f t="shared" si="320"/>
        <v>-3.031611341992102E-2</v>
      </c>
      <c r="AI644" s="1">
        <f t="shared" si="321"/>
        <v>0.64369727565456136</v>
      </c>
      <c r="AJ644" s="1">
        <f t="shared" si="322"/>
        <v>-0.79622271727836491</v>
      </c>
      <c r="AK644" s="1">
        <f t="shared" si="323"/>
        <v>0.15234038922521093</v>
      </c>
      <c r="AL644" s="1">
        <f t="shared" si="324"/>
        <v>-0.40403603303731589</v>
      </c>
      <c r="AM644" s="1">
        <f t="shared" si="325"/>
        <v>-0.20481183770952055</v>
      </c>
      <c r="AN644" s="1">
        <f t="shared" si="339"/>
        <v>11.968331460148251</v>
      </c>
      <c r="AO644" s="1">
        <f t="shared" si="339"/>
        <v>11.968041812622463</v>
      </c>
      <c r="AP644" s="1">
        <f t="shared" si="339"/>
        <v>11.968946156886933</v>
      </c>
      <c r="AQ644" s="1">
        <f t="shared" si="339"/>
        <v>11.966120741734656</v>
      </c>
      <c r="AR644" s="1">
        <f t="shared" si="339"/>
        <v>11.974930177561941</v>
      </c>
      <c r="AS644" s="1">
        <f t="shared" si="339"/>
        <v>11.947284451663501</v>
      </c>
      <c r="AT644" s="1">
        <f t="shared" si="339"/>
        <v>12.032408315152844</v>
      </c>
      <c r="AU644" s="1">
        <f t="shared" si="326"/>
        <v>11.750065122935553</v>
      </c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x14ac:dyDescent="0.2">
      <c r="A645" s="34" t="s">
        <v>304</v>
      </c>
      <c r="B645" s="35" t="s">
        <v>97</v>
      </c>
      <c r="C645" s="34">
        <v>54123.3946</v>
      </c>
      <c r="D645" s="34">
        <v>4.1000000000000003E-3</v>
      </c>
      <c r="E645" s="4">
        <f t="shared" si="310"/>
        <v>35.999684628002363</v>
      </c>
      <c r="F645" s="4">
        <f t="shared" si="311"/>
        <v>36</v>
      </c>
      <c r="G645" s="4">
        <f t="shared" si="336"/>
        <v>-8.7319999875035137E-4</v>
      </c>
      <c r="H645" s="4"/>
      <c r="I645" s="4"/>
      <c r="J645" s="4">
        <f>G645</f>
        <v>-8.7319999875035137E-4</v>
      </c>
      <c r="K645" s="4"/>
      <c r="M645" s="4"/>
      <c r="N645" s="4"/>
      <c r="O645" s="4">
        <f t="shared" ca="1" si="334"/>
        <v>9.4552039519132398E-3</v>
      </c>
      <c r="P645" s="4"/>
      <c r="Q645" s="66">
        <f t="shared" si="312"/>
        <v>39104.8946</v>
      </c>
      <c r="R645" s="4"/>
      <c r="S645" s="2">
        <f>S$17</f>
        <v>1</v>
      </c>
      <c r="Z645" s="1">
        <f t="shared" si="313"/>
        <v>36</v>
      </c>
      <c r="AA645" s="1">
        <f t="shared" si="314"/>
        <v>-7.3239621956393289E-2</v>
      </c>
      <c r="AB645" s="1">
        <f t="shared" si="330"/>
        <v>2.9442913421170669E-2</v>
      </c>
      <c r="AC645" s="1">
        <f t="shared" si="331"/>
        <v>-8.7319999875035137E-4</v>
      </c>
      <c r="AD645" s="1">
        <f t="shared" si="317"/>
        <v>7.2366421957642937E-2</v>
      </c>
      <c r="AE645" s="1">
        <f t="shared" si="332"/>
        <v>5.2368990269516255E-3</v>
      </c>
      <c r="AF645" s="1">
        <f t="shared" si="319"/>
        <v>-8.7319999875035137E-4</v>
      </c>
      <c r="AG645" s="2"/>
      <c r="AH645" s="1">
        <f t="shared" si="320"/>
        <v>-3.031611341992102E-2</v>
      </c>
      <c r="AI645" s="1">
        <f t="shared" si="321"/>
        <v>0.64369727565456136</v>
      </c>
      <c r="AJ645" s="1">
        <f t="shared" si="322"/>
        <v>-0.79622271727836491</v>
      </c>
      <c r="AK645" s="1">
        <f t="shared" si="323"/>
        <v>0.15234038922521093</v>
      </c>
      <c r="AL645" s="1">
        <f t="shared" si="324"/>
        <v>-0.40403603303731589</v>
      </c>
      <c r="AM645" s="1">
        <f t="shared" si="325"/>
        <v>-0.20481183770952055</v>
      </c>
      <c r="AN645" s="1">
        <f t="shared" si="339"/>
        <v>11.968331460148251</v>
      </c>
      <c r="AO645" s="1">
        <f t="shared" si="339"/>
        <v>11.968041812622463</v>
      </c>
      <c r="AP645" s="1">
        <f t="shared" si="339"/>
        <v>11.968946156886933</v>
      </c>
      <c r="AQ645" s="1">
        <f t="shared" si="339"/>
        <v>11.966120741734656</v>
      </c>
      <c r="AR645" s="1">
        <f t="shared" si="339"/>
        <v>11.974930177561941</v>
      </c>
      <c r="AS645" s="1">
        <f t="shared" si="339"/>
        <v>11.947284451663501</v>
      </c>
      <c r="AT645" s="1">
        <f t="shared" si="339"/>
        <v>12.032408315152844</v>
      </c>
      <c r="AU645" s="1">
        <f t="shared" si="326"/>
        <v>11.750065122935553</v>
      </c>
    </row>
    <row r="646" spans="1:66" x14ac:dyDescent="0.2">
      <c r="A646" s="36" t="s">
        <v>305</v>
      </c>
      <c r="B646" s="19" t="s">
        <v>97</v>
      </c>
      <c r="C646" s="37">
        <v>54380.893100000001</v>
      </c>
      <c r="D646" s="37">
        <v>1E-4</v>
      </c>
      <c r="E646" s="4">
        <f t="shared" si="310"/>
        <v>128.99993235321264</v>
      </c>
      <c r="F646" s="4">
        <f t="shared" si="311"/>
        <v>129</v>
      </c>
      <c r="G646" s="4">
        <f t="shared" si="336"/>
        <v>-1.8730000010691583E-4</v>
      </c>
      <c r="H646" s="4"/>
      <c r="I646" s="4"/>
      <c r="J646" s="4"/>
      <c r="K646" s="4">
        <f>G646</f>
        <v>-1.8730000010691583E-4</v>
      </c>
      <c r="M646" s="4"/>
      <c r="O646" s="4">
        <f t="shared" ca="1" si="334"/>
        <v>8.4973467024467234E-3</v>
      </c>
      <c r="P646" s="4"/>
      <c r="Q646" s="66">
        <f t="shared" si="312"/>
        <v>39362.393100000001</v>
      </c>
      <c r="R646" s="4"/>
      <c r="S646" s="2">
        <f>S$18</f>
        <v>1</v>
      </c>
      <c r="Z646" s="1">
        <f t="shared" si="313"/>
        <v>129</v>
      </c>
      <c r="AA646" s="1">
        <f t="shared" si="314"/>
        <v>-7.8208098302921997E-2</v>
      </c>
      <c r="AB646" s="1">
        <f t="shared" si="330"/>
        <v>3.1743592372489013E-2</v>
      </c>
      <c r="AC646" s="1">
        <f t="shared" si="331"/>
        <v>-1.8730000010691583E-4</v>
      </c>
      <c r="AD646" s="1">
        <f t="shared" si="317"/>
        <v>7.8020798302815081E-2</v>
      </c>
      <c r="AE646" s="1">
        <f t="shared" si="332"/>
        <v>6.0872449678085524E-3</v>
      </c>
      <c r="AF646" s="1">
        <f t="shared" si="319"/>
        <v>-1.8730000010691583E-4</v>
      </c>
      <c r="AG646" s="2"/>
      <c r="AH646" s="1">
        <f t="shared" si="320"/>
        <v>-3.1930892372595929E-2</v>
      </c>
      <c r="AI646" s="1">
        <f t="shared" si="321"/>
        <v>0.63858041519442321</v>
      </c>
      <c r="AJ646" s="1">
        <f t="shared" si="322"/>
        <v>-0.8169234154448376</v>
      </c>
      <c r="AK646" s="1">
        <f t="shared" si="323"/>
        <v>0.1397680553067652</v>
      </c>
      <c r="AL646" s="1">
        <f t="shared" si="324"/>
        <v>-0.36900563736486697</v>
      </c>
      <c r="AM646" s="1">
        <f t="shared" si="325"/>
        <v>-0.18662529543829548</v>
      </c>
      <c r="AN646" s="1">
        <f t="shared" si="339"/>
        <v>12.018703426155067</v>
      </c>
      <c r="AO646" s="1">
        <f t="shared" si="339"/>
        <v>12.018371036305052</v>
      </c>
      <c r="AP646" s="1">
        <f t="shared" si="339"/>
        <v>12.019375652914167</v>
      </c>
      <c r="AQ646" s="1">
        <f t="shared" si="339"/>
        <v>12.016337408989584</v>
      </c>
      <c r="AR646" s="1">
        <f t="shared" si="339"/>
        <v>12.025508801226573</v>
      </c>
      <c r="AS646" s="1">
        <f t="shared" si="339"/>
        <v>11.997663804550173</v>
      </c>
      <c r="AT646" s="1">
        <f t="shared" si="339"/>
        <v>12.080831179878137</v>
      </c>
      <c r="AU646" s="1">
        <f t="shared" si="326"/>
        <v>11.816821375388855</v>
      </c>
    </row>
    <row r="647" spans="1:66" x14ac:dyDescent="0.2">
      <c r="A647" s="36" t="s">
        <v>305</v>
      </c>
      <c r="B647" s="19" t="s">
        <v>97</v>
      </c>
      <c r="C647" s="37">
        <v>54405.813000000002</v>
      </c>
      <c r="D647" s="37">
        <v>1E-4</v>
      </c>
      <c r="E647" s="4">
        <f t="shared" si="310"/>
        <v>138.00020564912515</v>
      </c>
      <c r="F647" s="4">
        <f t="shared" si="311"/>
        <v>138</v>
      </c>
      <c r="G647" s="4">
        <f t="shared" si="336"/>
        <v>5.6939999922178686E-4</v>
      </c>
      <c r="H647" s="4"/>
      <c r="I647" s="4"/>
      <c r="J647" s="4"/>
      <c r="K647" s="4">
        <f>G647</f>
        <v>5.6939999922178686E-4</v>
      </c>
      <c r="M647" s="4"/>
      <c r="O647" s="4">
        <f t="shared" ca="1" si="334"/>
        <v>8.4046508395951257E-3</v>
      </c>
      <c r="P647" s="4"/>
      <c r="Q647" s="66">
        <f t="shared" si="312"/>
        <v>39387.313000000002</v>
      </c>
      <c r="R647" s="4"/>
      <c r="S647" s="2">
        <f>S$18</f>
        <v>1</v>
      </c>
      <c r="Z647" s="1">
        <f t="shared" si="313"/>
        <v>138</v>
      </c>
      <c r="AA647" s="1">
        <f t="shared" si="314"/>
        <v>-7.8686966100875694E-2</v>
      </c>
      <c r="AB647" s="1">
        <f t="shared" ref="AB647:AB679" si="340">IF(S647&lt;&gt;0,G647-AH647,-9999)</f>
        <v>3.2651674547148318E-2</v>
      </c>
      <c r="AC647" s="1">
        <f t="shared" ref="AC647:AC679" si="341">+G647-P647</f>
        <v>5.6939999922178686E-4</v>
      </c>
      <c r="AD647" s="1">
        <f t="shared" si="317"/>
        <v>7.9256366100097481E-2</v>
      </c>
      <c r="AE647" s="1">
        <f t="shared" ref="AE647:AE679" si="342">+(G647-AA647)^2*S647</f>
        <v>6.2815715673926811E-3</v>
      </c>
      <c r="AF647" s="1">
        <f t="shared" si="319"/>
        <v>5.6939999922178686E-4</v>
      </c>
      <c r="AG647" s="2"/>
      <c r="AH647" s="1">
        <f t="shared" si="320"/>
        <v>-3.2082274547926531E-2</v>
      </c>
      <c r="AI647" s="1">
        <f t="shared" si="321"/>
        <v>0.63811270022451438</v>
      </c>
      <c r="AJ647" s="1">
        <f t="shared" si="322"/>
        <v>-0.81885722816621964</v>
      </c>
      <c r="AK647" s="1">
        <f t="shared" si="323"/>
        <v>0.13855254536268269</v>
      </c>
      <c r="AL647" s="1">
        <f t="shared" si="324"/>
        <v>-0.36564466064591966</v>
      </c>
      <c r="AM647" s="1">
        <f t="shared" si="325"/>
        <v>-0.18488682093495232</v>
      </c>
      <c r="AN647" s="1">
        <f t="shared" si="339"/>
        <v>12.023557183006041</v>
      </c>
      <c r="AO647" s="1">
        <f t="shared" si="339"/>
        <v>12.023220935402174</v>
      </c>
      <c r="AP647" s="1">
        <f t="shared" si="339"/>
        <v>12.024234224858299</v>
      </c>
      <c r="AQ647" s="1">
        <f t="shared" si="339"/>
        <v>12.021178771059477</v>
      </c>
      <c r="AR647" s="1">
        <f t="shared" si="339"/>
        <v>12.030375133675479</v>
      </c>
      <c r="AS647" s="1">
        <f t="shared" si="339"/>
        <v>12.002538011582704</v>
      </c>
      <c r="AT647" s="1">
        <f t="shared" si="339"/>
        <v>12.08545349848197</v>
      </c>
      <c r="AU647" s="1">
        <f t="shared" si="326"/>
        <v>11.823281657884335</v>
      </c>
    </row>
    <row r="648" spans="1:66" x14ac:dyDescent="0.2">
      <c r="A648" s="36" t="s">
        <v>305</v>
      </c>
      <c r="B648" s="19" t="s">
        <v>97</v>
      </c>
      <c r="C648" s="37">
        <v>54419.6567</v>
      </c>
      <c r="D648" s="37">
        <v>1E-4</v>
      </c>
      <c r="E648" s="4">
        <f t="shared" si="310"/>
        <v>143.00010867548554</v>
      </c>
      <c r="F648" s="4">
        <f t="shared" si="311"/>
        <v>143</v>
      </c>
      <c r="G648" s="4">
        <f t="shared" si="336"/>
        <v>3.0089999927440658E-4</v>
      </c>
      <c r="H648" s="4"/>
      <c r="I648" s="4"/>
      <c r="J648" s="4"/>
      <c r="K648" s="4">
        <f>G648</f>
        <v>3.0089999927440658E-4</v>
      </c>
      <c r="M648" s="4"/>
      <c r="O648" s="4">
        <f t="shared" ca="1" si="334"/>
        <v>8.3531531380109034E-3</v>
      </c>
      <c r="P648" s="4"/>
      <c r="Q648" s="66">
        <f t="shared" si="312"/>
        <v>39401.1567</v>
      </c>
      <c r="S648" s="2">
        <f>S$18</f>
        <v>1</v>
      </c>
      <c r="Z648" s="1">
        <f t="shared" si="313"/>
        <v>143</v>
      </c>
      <c r="AA648" s="1">
        <f t="shared" si="314"/>
        <v>-7.8952853489646313E-2</v>
      </c>
      <c r="AB648" s="1">
        <f t="shared" si="340"/>
        <v>3.2466901733495847E-2</v>
      </c>
      <c r="AC648" s="1">
        <f t="shared" si="341"/>
        <v>3.0089999927440658E-4</v>
      </c>
      <c r="AD648" s="1">
        <f t="shared" si="317"/>
        <v>7.925375348892072E-2</v>
      </c>
      <c r="AE648" s="1">
        <f t="shared" si="342"/>
        <v>6.2811574420826135E-3</v>
      </c>
      <c r="AF648" s="1">
        <f t="shared" si="319"/>
        <v>3.0089999927440658E-4</v>
      </c>
      <c r="AG648" s="2"/>
      <c r="AH648" s="1">
        <f t="shared" si="320"/>
        <v>-3.216600173422144E-2</v>
      </c>
      <c r="AI648" s="1">
        <f t="shared" si="321"/>
        <v>0.63785491740494771</v>
      </c>
      <c r="AJ648" s="1">
        <f t="shared" si="322"/>
        <v>-0.81992635746568521</v>
      </c>
      <c r="AK648" s="1">
        <f t="shared" si="323"/>
        <v>0.13787735389647285</v>
      </c>
      <c r="AL648" s="1">
        <f t="shared" si="324"/>
        <v>-0.36377957481018525</v>
      </c>
      <c r="AM648" s="1">
        <f t="shared" si="325"/>
        <v>-0.18392256674744797</v>
      </c>
      <c r="AN648" s="1">
        <f t="shared" si="339"/>
        <v>12.026252178393996</v>
      </c>
      <c r="AO648" s="1">
        <f t="shared" si="339"/>
        <v>12.025913813748886</v>
      </c>
      <c r="AP648" s="1">
        <f t="shared" si="339"/>
        <v>12.026931832062504</v>
      </c>
      <c r="AQ648" s="1">
        <f t="shared" si="339"/>
        <v>12.023867096258382</v>
      </c>
      <c r="AR648" s="1">
        <f t="shared" si="339"/>
        <v>12.033076532804394</v>
      </c>
      <c r="AS648" s="1">
        <f t="shared" si="339"/>
        <v>12.005245875429372</v>
      </c>
      <c r="AT648" s="1">
        <f t="shared" si="339"/>
        <v>12.088016720407776</v>
      </c>
      <c r="AU648" s="1">
        <f t="shared" si="326"/>
        <v>11.826870703715159</v>
      </c>
    </row>
    <row r="649" spans="1:66" x14ac:dyDescent="0.2">
      <c r="A649" s="30" t="s">
        <v>306</v>
      </c>
      <c r="B649" s="31" t="s">
        <v>97</v>
      </c>
      <c r="C649" s="32">
        <v>54427.934000000001</v>
      </c>
      <c r="D649" s="33"/>
      <c r="E649" s="4">
        <f t="shared" si="310"/>
        <v>145.98960550943224</v>
      </c>
      <c r="F649" s="4">
        <f t="shared" si="311"/>
        <v>146</v>
      </c>
      <c r="H649" s="4"/>
      <c r="I649" s="4"/>
      <c r="J649" s="4"/>
      <c r="K649" s="4"/>
      <c r="M649" s="4"/>
      <c r="N649" s="4"/>
      <c r="O649" s="4">
        <f t="shared" ca="1" si="334"/>
        <v>8.3222545170603714E-3</v>
      </c>
      <c r="P649" s="4"/>
      <c r="Q649" s="66">
        <f t="shared" si="312"/>
        <v>39409.434000000001</v>
      </c>
      <c r="U649" s="4">
        <f>+C649-(C$7+F649*C$8)</f>
        <v>-2.8780200002074707E-2</v>
      </c>
      <c r="Z649" s="1">
        <f t="shared" si="313"/>
        <v>146</v>
      </c>
      <c r="AA649" s="1">
        <f t="shared" si="314"/>
        <v>-7.9112334325119146E-2</v>
      </c>
      <c r="AB649" s="1">
        <f t="shared" si="340"/>
        <v>-9999</v>
      </c>
      <c r="AC649" s="1">
        <f t="shared" si="341"/>
        <v>0</v>
      </c>
      <c r="AD649" s="1">
        <f t="shared" si="317"/>
        <v>-9999</v>
      </c>
      <c r="AE649" s="1">
        <f t="shared" si="342"/>
        <v>0</v>
      </c>
      <c r="AF649" s="1">
        <f t="shared" si="319"/>
        <v>-9999</v>
      </c>
      <c r="AG649" s="2"/>
      <c r="AH649" s="1">
        <f t="shared" si="320"/>
        <v>-3.2216109735478712E-2</v>
      </c>
      <c r="AI649" s="1">
        <f t="shared" si="321"/>
        <v>0.63770095173516672</v>
      </c>
      <c r="AJ649" s="1">
        <f t="shared" si="322"/>
        <v>-0.82056605296635021</v>
      </c>
      <c r="AK649" s="1">
        <f t="shared" si="323"/>
        <v>0.13747227062817599</v>
      </c>
      <c r="AL649" s="1">
        <f t="shared" si="324"/>
        <v>-0.36266124640134684</v>
      </c>
      <c r="AM649" s="1">
        <f t="shared" si="325"/>
        <v>-0.18334454679501472</v>
      </c>
      <c r="AN649" s="1">
        <f t="shared" si="339"/>
        <v>12.027868652222638</v>
      </c>
      <c r="AO649" s="1">
        <f t="shared" si="339"/>
        <v>12.02752902658697</v>
      </c>
      <c r="AP649" s="1">
        <f t="shared" si="339"/>
        <v>12.028549850995033</v>
      </c>
      <c r="AQ649" s="1">
        <f t="shared" si="339"/>
        <v>12.025479642730119</v>
      </c>
      <c r="AR649" s="1">
        <f t="shared" si="339"/>
        <v>12.034696648304955</v>
      </c>
      <c r="AS649" s="1">
        <f t="shared" si="339"/>
        <v>12.006870587025007</v>
      </c>
      <c r="AT649" s="1">
        <f t="shared" si="339"/>
        <v>12.089553038051681</v>
      </c>
      <c r="AU649" s="1">
        <f t="shared" si="326"/>
        <v>11.829024131213652</v>
      </c>
    </row>
    <row r="650" spans="1:66" x14ac:dyDescent="0.2">
      <c r="A650" s="36" t="s">
        <v>305</v>
      </c>
      <c r="B650" s="19" t="s">
        <v>97</v>
      </c>
      <c r="C650" s="37">
        <v>54466.726799999997</v>
      </c>
      <c r="D650" s="37">
        <v>4.0000000000000002E-4</v>
      </c>
      <c r="E650" s="4">
        <f t="shared" si="310"/>
        <v>160.00032794064683</v>
      </c>
      <c r="F650" s="4">
        <f t="shared" si="311"/>
        <v>160</v>
      </c>
      <c r="G650" s="4">
        <f t="shared" ref="G650:G679" si="343">+C650-(C$7+F650*C$8)</f>
        <v>9.0799999452428892E-4</v>
      </c>
      <c r="H650" s="4"/>
      <c r="I650" s="4"/>
      <c r="J650" s="4"/>
      <c r="K650" s="4">
        <f>G650</f>
        <v>9.0799999452428892E-4</v>
      </c>
      <c r="M650" s="4"/>
      <c r="O650" s="4">
        <f t="shared" ca="1" si="334"/>
        <v>8.1780609526245513E-3</v>
      </c>
      <c r="P650" s="4"/>
      <c r="Q650" s="66">
        <f t="shared" si="312"/>
        <v>39448.226799999997</v>
      </c>
      <c r="S650" s="2">
        <f>S$18</f>
        <v>1</v>
      </c>
      <c r="Z650" s="1">
        <f t="shared" si="313"/>
        <v>160</v>
      </c>
      <c r="AA650" s="1">
        <f t="shared" si="314"/>
        <v>-7.9856065597513848E-2</v>
      </c>
      <c r="AB650" s="1">
        <f t="shared" si="340"/>
        <v>3.335667370815127E-2</v>
      </c>
      <c r="AC650" s="1">
        <f t="shared" si="341"/>
        <v>9.0799999452428892E-4</v>
      </c>
      <c r="AD650" s="1">
        <f t="shared" si="317"/>
        <v>8.0764065592038137E-2</v>
      </c>
      <c r="AE650" s="1">
        <f t="shared" si="342"/>
        <v>6.5228342909550386E-3</v>
      </c>
      <c r="AF650" s="1">
        <f t="shared" si="319"/>
        <v>9.0799999452428892E-4</v>
      </c>
      <c r="AG650" s="2"/>
      <c r="AH650" s="1">
        <f t="shared" si="320"/>
        <v>-3.2448673713626981E-2</v>
      </c>
      <c r="AI650" s="1">
        <f t="shared" si="321"/>
        <v>0.63698940316478891</v>
      </c>
      <c r="AJ650" s="1">
        <f t="shared" si="322"/>
        <v>-0.82353368463783738</v>
      </c>
      <c r="AK650" s="1">
        <f t="shared" si="323"/>
        <v>0.13558219702680099</v>
      </c>
      <c r="AL650" s="1">
        <f t="shared" si="324"/>
        <v>-0.35744948798645987</v>
      </c>
      <c r="AM650" s="1">
        <f t="shared" si="325"/>
        <v>-0.18065235054411355</v>
      </c>
      <c r="AN650" s="1">
        <f t="shared" si="339"/>
        <v>12.035407048416785</v>
      </c>
      <c r="AO650" s="1">
        <f t="shared" si="339"/>
        <v>12.035061633143423</v>
      </c>
      <c r="AP650" s="1">
        <f t="shared" si="339"/>
        <v>12.036095235790036</v>
      </c>
      <c r="AQ650" s="1">
        <f t="shared" si="339"/>
        <v>12.033000462268877</v>
      </c>
      <c r="AR650" s="1">
        <f t="shared" si="339"/>
        <v>12.042250040259626</v>
      </c>
      <c r="AS650" s="1">
        <f t="shared" si="339"/>
        <v>12.014452548243096</v>
      </c>
      <c r="AT650" s="1">
        <f t="shared" si="339"/>
        <v>12.096706592528372</v>
      </c>
      <c r="AU650" s="1">
        <f t="shared" si="326"/>
        <v>11.839073459539955</v>
      </c>
    </row>
    <row r="651" spans="1:66" x14ac:dyDescent="0.2">
      <c r="A651" s="34" t="s">
        <v>307</v>
      </c>
      <c r="B651" s="35" t="s">
        <v>97</v>
      </c>
      <c r="C651" s="34">
        <v>54494.414499999999</v>
      </c>
      <c r="D651" s="34">
        <v>0.01</v>
      </c>
      <c r="E651" s="4">
        <f t="shared" si="310"/>
        <v>170.0002423438045</v>
      </c>
      <c r="F651" s="4">
        <f t="shared" si="311"/>
        <v>170</v>
      </c>
      <c r="G651" s="4">
        <f t="shared" si="343"/>
        <v>6.7100000160280615E-4</v>
      </c>
      <c r="H651" s="4"/>
      <c r="I651" s="4"/>
      <c r="J651" s="4"/>
      <c r="K651" s="4">
        <f>G651</f>
        <v>6.7100000160280615E-4</v>
      </c>
      <c r="M651" s="4"/>
      <c r="N651" s="4"/>
      <c r="O651" s="4">
        <f t="shared" ca="1" si="334"/>
        <v>8.0750655494561084E-3</v>
      </c>
      <c r="P651" s="4"/>
      <c r="Q651" s="66">
        <f t="shared" si="312"/>
        <v>39475.914499999999</v>
      </c>
      <c r="R651" s="4"/>
      <c r="S651" s="2">
        <f>S$18</f>
        <v>1</v>
      </c>
      <c r="Z651" s="1">
        <f t="shared" si="313"/>
        <v>170</v>
      </c>
      <c r="AA651" s="1">
        <f t="shared" si="314"/>
        <v>-8.0386784119570079E-2</v>
      </c>
      <c r="AB651" s="1">
        <f t="shared" si="340"/>
        <v>3.3284505614094399E-2</v>
      </c>
      <c r="AC651" s="1">
        <f t="shared" si="341"/>
        <v>6.7100000160280615E-4</v>
      </c>
      <c r="AD651" s="1">
        <f t="shared" si="317"/>
        <v>8.1057784121172885E-2</v>
      </c>
      <c r="AE651" s="1">
        <f t="shared" si="342"/>
        <v>6.5703643666346675E-3</v>
      </c>
      <c r="AF651" s="1">
        <f t="shared" si="319"/>
        <v>6.7100000160280615E-4</v>
      </c>
      <c r="AG651" s="2"/>
      <c r="AH651" s="1">
        <f t="shared" si="320"/>
        <v>-3.2613505612491593E-2</v>
      </c>
      <c r="AI651" s="1">
        <f t="shared" si="321"/>
        <v>0.63648814156761846</v>
      </c>
      <c r="AJ651" s="1">
        <f t="shared" si="322"/>
        <v>-0.82563573097048759</v>
      </c>
      <c r="AK651" s="1">
        <f t="shared" si="323"/>
        <v>0.1342324638241684</v>
      </c>
      <c r="AL651" s="1">
        <f t="shared" si="324"/>
        <v>-0.3537338928523584</v>
      </c>
      <c r="AM651" s="1">
        <f t="shared" si="325"/>
        <v>-0.17873456468089188</v>
      </c>
      <c r="AN651" s="1">
        <f t="shared" ref="AN651:AT660" si="344">$AU651+$AB$7*SIN(AO651)</f>
        <v>12.040786477409263</v>
      </c>
      <c r="AO651" s="1">
        <f t="shared" si="344"/>
        <v>12.040437026672169</v>
      </c>
      <c r="AP651" s="1">
        <f t="shared" si="344"/>
        <v>12.041479428194364</v>
      </c>
      <c r="AQ651" s="1">
        <f t="shared" si="344"/>
        <v>12.038368105568473</v>
      </c>
      <c r="AR651" s="1">
        <f t="shared" si="344"/>
        <v>12.047638153555294</v>
      </c>
      <c r="AS651" s="1">
        <f t="shared" si="344"/>
        <v>12.019868257158519</v>
      </c>
      <c r="AT651" s="1">
        <f t="shared" si="344"/>
        <v>12.10180032781882</v>
      </c>
      <c r="AU651" s="1">
        <f t="shared" si="326"/>
        <v>11.8462515512016</v>
      </c>
    </row>
    <row r="652" spans="1:66" x14ac:dyDescent="0.2">
      <c r="A652" s="30" t="s">
        <v>308</v>
      </c>
      <c r="B652" s="31" t="s">
        <v>97</v>
      </c>
      <c r="C652" s="32">
        <v>54870.972999999998</v>
      </c>
      <c r="D652" s="33"/>
      <c r="E652" s="4">
        <f t="shared" si="310"/>
        <v>306.00116577843932</v>
      </c>
      <c r="F652" s="4">
        <f t="shared" si="311"/>
        <v>306</v>
      </c>
      <c r="G652" s="4">
        <f t="shared" si="343"/>
        <v>3.2277999998768792E-3</v>
      </c>
      <c r="H652" s="4"/>
      <c r="I652" s="4">
        <f>G652</f>
        <v>3.2277999998768792E-3</v>
      </c>
      <c r="J652" s="4"/>
      <c r="K652" s="4"/>
      <c r="M652" s="4"/>
      <c r="N652" s="4"/>
      <c r="O652" s="4">
        <f t="shared" ca="1" si="334"/>
        <v>6.6743280663652902E-3</v>
      </c>
      <c r="P652" s="4"/>
      <c r="Q652" s="66">
        <f t="shared" si="312"/>
        <v>39852.472999999998</v>
      </c>
      <c r="S652" s="2">
        <f>S$16</f>
        <v>0.2</v>
      </c>
      <c r="Z652" s="1">
        <f t="shared" si="313"/>
        <v>306</v>
      </c>
      <c r="AA652" s="1">
        <f t="shared" si="314"/>
        <v>-8.7561135874250184E-2</v>
      </c>
      <c r="AB652" s="1">
        <f t="shared" si="340"/>
        <v>3.7976132292913078E-2</v>
      </c>
      <c r="AC652" s="1">
        <f t="shared" si="341"/>
        <v>3.2277999998768792E-3</v>
      </c>
      <c r="AD652" s="1">
        <f t="shared" si="317"/>
        <v>9.0788935874127064E-2</v>
      </c>
      <c r="AE652" s="1">
        <f t="shared" si="342"/>
        <v>1.6485261754312711E-3</v>
      </c>
      <c r="AF652" s="1">
        <f t="shared" si="319"/>
        <v>3.2277999998768792E-3</v>
      </c>
      <c r="AG652" s="2"/>
      <c r="AH652" s="1">
        <f t="shared" si="320"/>
        <v>-3.4748332293036199E-2</v>
      </c>
      <c r="AI652" s="1">
        <f t="shared" si="321"/>
        <v>0.6302356131667084</v>
      </c>
      <c r="AJ652" s="1">
        <f t="shared" si="322"/>
        <v>-0.85279329821240346</v>
      </c>
      <c r="AK652" s="1">
        <f t="shared" si="323"/>
        <v>0.11590307931660114</v>
      </c>
      <c r="AL652" s="1">
        <f t="shared" si="324"/>
        <v>-0.30375117901121323</v>
      </c>
      <c r="AM652" s="1">
        <f t="shared" si="325"/>
        <v>-0.15305419572407628</v>
      </c>
      <c r="AN652" s="1">
        <f t="shared" si="344"/>
        <v>12.11354645894089</v>
      </c>
      <c r="AO652" s="1">
        <f t="shared" si="344"/>
        <v>12.113152398619548</v>
      </c>
      <c r="AP652" s="1">
        <f t="shared" si="344"/>
        <v>12.114283201564646</v>
      </c>
      <c r="AQ652" s="1">
        <f t="shared" si="344"/>
        <v>12.111036554593532</v>
      </c>
      <c r="AR652" s="1">
        <f t="shared" si="344"/>
        <v>12.120344315910696</v>
      </c>
      <c r="AS652" s="1">
        <f t="shared" si="344"/>
        <v>12.093544898529816</v>
      </c>
      <c r="AT652" s="1">
        <f t="shared" si="344"/>
        <v>12.16981376224863</v>
      </c>
      <c r="AU652" s="1">
        <f t="shared" si="326"/>
        <v>11.943873597799977</v>
      </c>
    </row>
    <row r="653" spans="1:66" x14ac:dyDescent="0.2">
      <c r="A653" s="36" t="s">
        <v>309</v>
      </c>
      <c r="B653" s="19" t="s">
        <v>97</v>
      </c>
      <c r="C653" s="37">
        <v>55136.775900000001</v>
      </c>
      <c r="D653" s="37">
        <v>2.9999999999999997E-4</v>
      </c>
      <c r="E653" s="4">
        <f t="shared" si="310"/>
        <v>402.00069799349831</v>
      </c>
      <c r="F653" s="4">
        <f t="shared" si="311"/>
        <v>402</v>
      </c>
      <c r="G653" s="4">
        <f t="shared" si="343"/>
        <v>1.9326000037835911E-3</v>
      </c>
      <c r="H653" s="4"/>
      <c r="I653" s="4"/>
      <c r="J653" s="4"/>
      <c r="K653" s="4">
        <f>G653</f>
        <v>1.9326000037835911E-3</v>
      </c>
      <c r="M653" s="4"/>
      <c r="O653" s="4">
        <f t="shared" ca="1" si="334"/>
        <v>5.6855721959482419E-3</v>
      </c>
      <c r="P653" s="4"/>
      <c r="Q653" s="66">
        <f t="shared" si="312"/>
        <v>40118.275900000001</v>
      </c>
      <c r="S653" s="2">
        <f>S$18</f>
        <v>1</v>
      </c>
      <c r="Z653" s="1">
        <f t="shared" si="313"/>
        <v>402</v>
      </c>
      <c r="AA653" s="1">
        <f t="shared" si="314"/>
        <v>-9.2575776375865171E-2</v>
      </c>
      <c r="AB653" s="1">
        <f t="shared" si="340"/>
        <v>3.8067071567835217E-2</v>
      </c>
      <c r="AC653" s="1">
        <f t="shared" si="341"/>
        <v>1.9326000037835911E-3</v>
      </c>
      <c r="AD653" s="1">
        <f t="shared" si="317"/>
        <v>9.4508376379648762E-2</v>
      </c>
      <c r="AE653" s="1">
        <f t="shared" si="342"/>
        <v>8.9318332059173527E-3</v>
      </c>
      <c r="AF653" s="1">
        <f t="shared" si="319"/>
        <v>1.9326000037835911E-3</v>
      </c>
      <c r="AG653" s="2"/>
      <c r="AH653" s="1">
        <f t="shared" si="320"/>
        <v>-3.6134471564051626E-2</v>
      </c>
      <c r="AI653" s="1">
        <f t="shared" si="321"/>
        <v>0.62643446276047055</v>
      </c>
      <c r="AJ653" s="1">
        <f t="shared" si="322"/>
        <v>-0.87041128775550314</v>
      </c>
      <c r="AK653" s="1">
        <f t="shared" si="323"/>
        <v>0.10299521810361968</v>
      </c>
      <c r="AL653" s="1">
        <f t="shared" si="324"/>
        <v>-0.26902483848246672</v>
      </c>
      <c r="AM653" s="1">
        <f t="shared" si="325"/>
        <v>-0.13532960497724811</v>
      </c>
      <c r="AN653" s="1">
        <f t="shared" si="344"/>
        <v>12.164498744292022</v>
      </c>
      <c r="AO653" s="1">
        <f t="shared" si="344"/>
        <v>12.164087834449262</v>
      </c>
      <c r="AP653" s="1">
        <f t="shared" si="344"/>
        <v>12.165239950683812</v>
      </c>
      <c r="AQ653" s="1">
        <f t="shared" si="344"/>
        <v>12.162008196438615</v>
      </c>
      <c r="AR653" s="1">
        <f t="shared" si="344"/>
        <v>12.171062294391357</v>
      </c>
      <c r="AS653" s="1">
        <f t="shared" si="344"/>
        <v>12.145606617194815</v>
      </c>
      <c r="AT653" s="1">
        <f t="shared" si="344"/>
        <v>12.216510380031906</v>
      </c>
      <c r="AU653" s="1">
        <f t="shared" si="326"/>
        <v>12.012783277751771</v>
      </c>
    </row>
    <row r="654" spans="1:66" x14ac:dyDescent="0.2">
      <c r="A654" s="30" t="s">
        <v>308</v>
      </c>
      <c r="B654" s="31" t="s">
        <v>97</v>
      </c>
      <c r="C654" s="32">
        <v>55142.313000000002</v>
      </c>
      <c r="D654" s="33"/>
      <c r="E654" s="4">
        <f t="shared" si="310"/>
        <v>404.0005219601598</v>
      </c>
      <c r="F654" s="4">
        <f t="shared" si="311"/>
        <v>404</v>
      </c>
      <c r="G654" s="4">
        <f t="shared" si="343"/>
        <v>1.4452000032179058E-3</v>
      </c>
      <c r="H654" s="4"/>
      <c r="I654" s="4">
        <f>G654</f>
        <v>1.4452000032179058E-3</v>
      </c>
      <c r="J654" s="4"/>
      <c r="K654" s="4"/>
      <c r="M654" s="4"/>
      <c r="N654" s="4"/>
      <c r="O654" s="4">
        <f t="shared" ca="1" si="334"/>
        <v>5.6649731153145541E-3</v>
      </c>
      <c r="P654" s="4"/>
      <c r="Q654" s="66">
        <f t="shared" si="312"/>
        <v>40123.813000000002</v>
      </c>
      <c r="S654" s="2">
        <f>S$16</f>
        <v>0.2</v>
      </c>
      <c r="Z654" s="1">
        <f t="shared" si="313"/>
        <v>404</v>
      </c>
      <c r="AA654" s="1">
        <f t="shared" si="314"/>
        <v>-9.2679804073481142E-2</v>
      </c>
      <c r="AB654" s="1">
        <f t="shared" si="340"/>
        <v>3.7607479001951924E-2</v>
      </c>
      <c r="AC654" s="1">
        <f t="shared" si="341"/>
        <v>1.4452000032179058E-3</v>
      </c>
      <c r="AD654" s="1">
        <f t="shared" si="317"/>
        <v>9.4125004076699048E-2</v>
      </c>
      <c r="AE654" s="1">
        <f t="shared" si="342"/>
        <v>1.7719032784877225E-3</v>
      </c>
      <c r="AF654" s="1">
        <f t="shared" si="319"/>
        <v>1.4452000032179058E-3</v>
      </c>
      <c r="AG654" s="2"/>
      <c r="AH654" s="1">
        <f t="shared" si="320"/>
        <v>-3.6162278998734018E-2</v>
      </c>
      <c r="AI654" s="1">
        <f t="shared" si="321"/>
        <v>0.62636049809235073</v>
      </c>
      <c r="AJ654" s="1">
        <f t="shared" si="322"/>
        <v>-0.87076508134576014</v>
      </c>
      <c r="AK654" s="1">
        <f t="shared" si="323"/>
        <v>0.10272656997814256</v>
      </c>
      <c r="AL654" s="1">
        <f t="shared" si="324"/>
        <v>-0.26830576379793852</v>
      </c>
      <c r="AM654" s="1">
        <f t="shared" si="325"/>
        <v>-0.13496350082883637</v>
      </c>
      <c r="AN654" s="1">
        <f t="shared" si="344"/>
        <v>12.165557005291072</v>
      </c>
      <c r="AO654" s="1">
        <f t="shared" si="344"/>
        <v>12.165145896697704</v>
      </c>
      <c r="AP654" s="1">
        <f t="shared" si="344"/>
        <v>12.166298052966312</v>
      </c>
      <c r="AQ654" s="1">
        <f t="shared" si="344"/>
        <v>12.163067641768462</v>
      </c>
      <c r="AR654" s="1">
        <f t="shared" si="344"/>
        <v>12.17211394669865</v>
      </c>
      <c r="AS654" s="1">
        <f t="shared" si="344"/>
        <v>12.146691909363604</v>
      </c>
      <c r="AT654" s="1">
        <f t="shared" si="344"/>
        <v>12.217472568858646</v>
      </c>
      <c r="AU654" s="1">
        <f t="shared" si="326"/>
        <v>12.014218896084099</v>
      </c>
    </row>
    <row r="655" spans="1:66" x14ac:dyDescent="0.2">
      <c r="A655" s="30" t="s">
        <v>310</v>
      </c>
      <c r="B655" s="31" t="s">
        <v>97</v>
      </c>
      <c r="C655" s="32">
        <v>55225.376799999998</v>
      </c>
      <c r="D655" s="33"/>
      <c r="E655" s="4">
        <f t="shared" si="310"/>
        <v>434.00051798730919</v>
      </c>
      <c r="F655" s="4">
        <f t="shared" si="311"/>
        <v>434</v>
      </c>
      <c r="G655" s="4">
        <f t="shared" si="343"/>
        <v>1.4341999994940124E-3</v>
      </c>
      <c r="H655" s="4"/>
      <c r="I655" s="4">
        <f>G655</f>
        <v>1.4341999994940124E-3</v>
      </c>
      <c r="J655" s="4"/>
      <c r="K655" s="4"/>
      <c r="L655" s="4"/>
      <c r="M655" s="4"/>
      <c r="N655" s="4"/>
      <c r="O655" s="4">
        <f t="shared" ca="1" si="334"/>
        <v>5.3559869058092263E-3</v>
      </c>
      <c r="P655" s="4"/>
      <c r="Q655" s="66">
        <f t="shared" si="312"/>
        <v>40206.876799999998</v>
      </c>
      <c r="S655" s="2">
        <f>S$16</f>
        <v>0.2</v>
      </c>
      <c r="Z655" s="1">
        <f t="shared" si="313"/>
        <v>434</v>
      </c>
      <c r="AA655" s="1">
        <f t="shared" si="314"/>
        <v>-9.4238025782226481E-2</v>
      </c>
      <c r="AB655" s="1">
        <f t="shared" si="340"/>
        <v>3.8008328253764517E-2</v>
      </c>
      <c r="AC655" s="1">
        <f t="shared" si="341"/>
        <v>1.4341999994940124E-3</v>
      </c>
      <c r="AD655" s="1">
        <f t="shared" si="317"/>
        <v>9.5672225781720494E-2</v>
      </c>
      <c r="AE655" s="1">
        <f t="shared" si="342"/>
        <v>1.8306349572057006E-3</v>
      </c>
      <c r="AF655" s="1">
        <f t="shared" si="319"/>
        <v>1.4341999994940124E-3</v>
      </c>
      <c r="AG655" s="2"/>
      <c r="AH655" s="1">
        <f t="shared" si="320"/>
        <v>-3.6574128254270505E-2</v>
      </c>
      <c r="AI655" s="1">
        <f t="shared" si="321"/>
        <v>0.62527622814557504</v>
      </c>
      <c r="AJ655" s="1">
        <f t="shared" si="322"/>
        <v>-0.87600810382630501</v>
      </c>
      <c r="AK655" s="1">
        <f t="shared" si="323"/>
        <v>9.8698127502315131E-2</v>
      </c>
      <c r="AL655" s="1">
        <f t="shared" si="324"/>
        <v>-0.2575398598382555</v>
      </c>
      <c r="AM655" s="1">
        <f t="shared" si="325"/>
        <v>-0.12948642379576028</v>
      </c>
      <c r="AN655" s="1">
        <f t="shared" si="344"/>
        <v>12.181415924906293</v>
      </c>
      <c r="AO655" s="1">
        <f t="shared" si="344"/>
        <v>12.181002632434316</v>
      </c>
      <c r="AP655" s="1">
        <f t="shared" si="344"/>
        <v>12.182153326135472</v>
      </c>
      <c r="AQ655" s="1">
        <f t="shared" si="344"/>
        <v>12.178948215156458</v>
      </c>
      <c r="AR655" s="1">
        <f t="shared" si="344"/>
        <v>12.187865362035232</v>
      </c>
      <c r="AS655" s="1">
        <f t="shared" si="344"/>
        <v>12.162974955428545</v>
      </c>
      <c r="AT655" s="1">
        <f t="shared" si="344"/>
        <v>12.231855681025777</v>
      </c>
      <c r="AU655" s="1">
        <f t="shared" si="326"/>
        <v>12.035753171069036</v>
      </c>
    </row>
    <row r="656" spans="1:66" x14ac:dyDescent="0.2">
      <c r="A656" s="34" t="s">
        <v>311</v>
      </c>
      <c r="B656" s="35" t="s">
        <v>97</v>
      </c>
      <c r="C656" s="34">
        <v>55225.376880000003</v>
      </c>
      <c r="D656" s="34">
        <v>2.2000000000000001E-3</v>
      </c>
      <c r="E656" s="4">
        <f t="shared" si="310"/>
        <v>434.00054688076028</v>
      </c>
      <c r="F656" s="4">
        <f t="shared" si="311"/>
        <v>434</v>
      </c>
      <c r="G656" s="4">
        <f t="shared" si="343"/>
        <v>1.5142000047490001E-3</v>
      </c>
      <c r="H656" s="4"/>
      <c r="I656" s="4">
        <f>G656</f>
        <v>1.5142000047490001E-3</v>
      </c>
      <c r="J656" s="4"/>
      <c r="K656" s="4"/>
      <c r="M656" s="4"/>
      <c r="O656" s="4">
        <f t="shared" ca="1" si="334"/>
        <v>5.3559869058092263E-3</v>
      </c>
      <c r="P656" s="4"/>
      <c r="Q656" s="66">
        <f t="shared" si="312"/>
        <v>40206.876880000003</v>
      </c>
      <c r="S656" s="2">
        <f>S$16</f>
        <v>0.2</v>
      </c>
      <c r="Z656" s="1">
        <f t="shared" si="313"/>
        <v>434</v>
      </c>
      <c r="AA656" s="1">
        <f t="shared" si="314"/>
        <v>-9.4238025782226481E-2</v>
      </c>
      <c r="AB656" s="1">
        <f t="shared" si="340"/>
        <v>3.8088328259019505E-2</v>
      </c>
      <c r="AC656" s="1">
        <f t="shared" si="341"/>
        <v>1.5142000047490001E-3</v>
      </c>
      <c r="AD656" s="1">
        <f t="shared" si="317"/>
        <v>9.5752225786975481E-2</v>
      </c>
      <c r="AE656" s="1">
        <f t="shared" si="342"/>
        <v>1.8336977486319865E-3</v>
      </c>
      <c r="AF656" s="1">
        <f t="shared" si="319"/>
        <v>1.5142000047490001E-3</v>
      </c>
      <c r="AG656" s="2"/>
      <c r="AH656" s="1">
        <f t="shared" si="320"/>
        <v>-3.6574128254270505E-2</v>
      </c>
      <c r="AI656" s="1">
        <f t="shared" si="321"/>
        <v>0.62527622814557504</v>
      </c>
      <c r="AJ656" s="1">
        <f t="shared" si="322"/>
        <v>-0.87600810382630501</v>
      </c>
      <c r="AK656" s="1">
        <f t="shared" si="323"/>
        <v>9.8698127502315131E-2</v>
      </c>
      <c r="AL656" s="1">
        <f t="shared" si="324"/>
        <v>-0.2575398598382555</v>
      </c>
      <c r="AM656" s="1">
        <f t="shared" si="325"/>
        <v>-0.12948642379576028</v>
      </c>
      <c r="AN656" s="1">
        <f t="shared" si="344"/>
        <v>12.181415924906293</v>
      </c>
      <c r="AO656" s="1">
        <f t="shared" si="344"/>
        <v>12.181002632434316</v>
      </c>
      <c r="AP656" s="1">
        <f t="shared" si="344"/>
        <v>12.182153326135472</v>
      </c>
      <c r="AQ656" s="1">
        <f t="shared" si="344"/>
        <v>12.178948215156458</v>
      </c>
      <c r="AR656" s="1">
        <f t="shared" si="344"/>
        <v>12.187865362035232</v>
      </c>
      <c r="AS656" s="1">
        <f t="shared" si="344"/>
        <v>12.162974955428545</v>
      </c>
      <c r="AT656" s="1">
        <f t="shared" si="344"/>
        <v>12.231855681025777</v>
      </c>
      <c r="AU656" s="1">
        <f t="shared" si="326"/>
        <v>12.035753171069036</v>
      </c>
    </row>
    <row r="657" spans="1:47" x14ac:dyDescent="0.2">
      <c r="A657" s="37" t="s">
        <v>312</v>
      </c>
      <c r="B657" s="19" t="s">
        <v>313</v>
      </c>
      <c r="C657" s="37">
        <v>55521.635999999999</v>
      </c>
      <c r="D657" s="37">
        <v>1E-4</v>
      </c>
      <c r="E657" s="4">
        <f t="shared" si="310"/>
        <v>540.99989464726059</v>
      </c>
      <c r="F657" s="4">
        <f t="shared" si="311"/>
        <v>541</v>
      </c>
      <c r="G657" s="4">
        <f t="shared" si="343"/>
        <v>-2.9170000198064372E-4</v>
      </c>
      <c r="H657" s="4"/>
      <c r="I657" s="4"/>
      <c r="J657" s="4"/>
      <c r="K657" s="4">
        <f>G657</f>
        <v>-2.9170000198064372E-4</v>
      </c>
      <c r="M657" s="4"/>
      <c r="O657" s="4">
        <f t="shared" ca="1" si="334"/>
        <v>4.2539360919068908E-3</v>
      </c>
      <c r="P657" s="4"/>
      <c r="Q657" s="66">
        <f t="shared" si="312"/>
        <v>40503.135999999999</v>
      </c>
      <c r="S657" s="2">
        <f>S$18</f>
        <v>1</v>
      </c>
      <c r="Z657" s="1">
        <f t="shared" si="313"/>
        <v>541</v>
      </c>
      <c r="AA657" s="1">
        <f t="shared" si="314"/>
        <v>-9.9761875722621282E-2</v>
      </c>
      <c r="AB657" s="1">
        <f t="shared" si="340"/>
        <v>3.7670694279947736E-2</v>
      </c>
      <c r="AC657" s="1">
        <f t="shared" si="341"/>
        <v>-2.9170000198064372E-4</v>
      </c>
      <c r="AD657" s="1">
        <f t="shared" si="317"/>
        <v>9.9470175720640638E-2</v>
      </c>
      <c r="AE657" s="1">
        <f t="shared" si="342"/>
        <v>9.8943158578951255E-3</v>
      </c>
      <c r="AF657" s="1">
        <f t="shared" si="319"/>
        <v>-2.9170000198064372E-4</v>
      </c>
      <c r="AG657" s="2"/>
      <c r="AH657" s="1">
        <f t="shared" si="320"/>
        <v>-3.796239428192838E-2</v>
      </c>
      <c r="AI657" s="1">
        <f t="shared" si="321"/>
        <v>0.62178779843275001</v>
      </c>
      <c r="AJ657" s="1">
        <f t="shared" si="322"/>
        <v>-0.89374811894128958</v>
      </c>
      <c r="AK657" s="1">
        <f t="shared" si="323"/>
        <v>8.4349013929768749E-2</v>
      </c>
      <c r="AL657" s="1">
        <f t="shared" si="324"/>
        <v>-0.219429376861596</v>
      </c>
      <c r="AM657" s="1">
        <f t="shared" si="325"/>
        <v>-0.110157041794517</v>
      </c>
      <c r="AN657" s="1">
        <f t="shared" si="344"/>
        <v>12.237765073010586</v>
      </c>
      <c r="AO657" s="1">
        <f t="shared" si="344"/>
        <v>12.23735681284597</v>
      </c>
      <c r="AP657" s="1">
        <f t="shared" si="344"/>
        <v>12.238469880415227</v>
      </c>
      <c r="AQ657" s="1">
        <f t="shared" si="344"/>
        <v>12.235434251380736</v>
      </c>
      <c r="AR657" s="1">
        <f t="shared" si="344"/>
        <v>12.243705858430211</v>
      </c>
      <c r="AS657" s="1">
        <f t="shared" si="344"/>
        <v>12.221111201771015</v>
      </c>
      <c r="AT657" s="1">
        <f t="shared" si="344"/>
        <v>12.282438399208308</v>
      </c>
      <c r="AU657" s="1">
        <f t="shared" si="326"/>
        <v>12.11255875184864</v>
      </c>
    </row>
    <row r="658" spans="1:47" x14ac:dyDescent="0.2">
      <c r="A658" s="36" t="s">
        <v>314</v>
      </c>
      <c r="B658" s="19" t="s">
        <v>97</v>
      </c>
      <c r="C658" s="37">
        <v>55806.820699999997</v>
      </c>
      <c r="D658" s="37">
        <v>1E-4</v>
      </c>
      <c r="E658" s="4">
        <f t="shared" si="310"/>
        <v>643.99951502345471</v>
      </c>
      <c r="F658" s="4">
        <f t="shared" si="311"/>
        <v>644</v>
      </c>
      <c r="G658" s="4">
        <f t="shared" si="343"/>
        <v>-1.3428000020212494E-3</v>
      </c>
      <c r="H658" s="4"/>
      <c r="I658" s="4"/>
      <c r="J658" s="4"/>
      <c r="K658" s="4">
        <f>G658</f>
        <v>-1.3428000020212494E-3</v>
      </c>
      <c r="M658" s="4"/>
      <c r="O658" s="4">
        <f t="shared" ca="1" si="334"/>
        <v>3.1930834392719324E-3</v>
      </c>
      <c r="P658" s="4"/>
      <c r="Q658" s="66">
        <f t="shared" si="312"/>
        <v>40788.320699999997</v>
      </c>
      <c r="S658" s="2">
        <f>S$18</f>
        <v>1</v>
      </c>
      <c r="Z658" s="1">
        <f t="shared" si="313"/>
        <v>644</v>
      </c>
      <c r="AA658" s="1">
        <f t="shared" si="314"/>
        <v>-0.10502857147983601</v>
      </c>
      <c r="AB658" s="1">
        <f t="shared" si="340"/>
        <v>3.78361700441191E-2</v>
      </c>
      <c r="AC658" s="1">
        <f t="shared" si="341"/>
        <v>-1.3428000020212494E-3</v>
      </c>
      <c r="AD658" s="1">
        <f t="shared" si="317"/>
        <v>0.10368577147781476</v>
      </c>
      <c r="AE658" s="1">
        <f t="shared" si="342"/>
        <v>1.0750739206949625E-2</v>
      </c>
      <c r="AF658" s="1">
        <f t="shared" si="319"/>
        <v>-1.3428000020212494E-3</v>
      </c>
      <c r="AG658" s="2"/>
      <c r="AH658" s="1">
        <f t="shared" si="320"/>
        <v>-3.9178970046140349E-2</v>
      </c>
      <c r="AI658" s="1">
        <f t="shared" si="321"/>
        <v>0.61897486872144158</v>
      </c>
      <c r="AJ658" s="1">
        <f t="shared" si="322"/>
        <v>-0.90944406452084137</v>
      </c>
      <c r="AK658" s="1">
        <f t="shared" si="323"/>
        <v>7.0562560181925124E-2</v>
      </c>
      <c r="AL658" s="1">
        <f t="shared" si="324"/>
        <v>-0.18311678207342427</v>
      </c>
      <c r="AM658" s="1">
        <f t="shared" si="325"/>
        <v>-9.1815094644751585E-2</v>
      </c>
      <c r="AN658" s="1">
        <f t="shared" si="344"/>
        <v>12.291728223203089</v>
      </c>
      <c r="AO658" s="1">
        <f t="shared" si="344"/>
        <v>12.291344748182359</v>
      </c>
      <c r="AP658" s="1">
        <f t="shared" si="344"/>
        <v>12.29237284576984</v>
      </c>
      <c r="AQ658" s="1">
        <f t="shared" si="344"/>
        <v>12.289615840332587</v>
      </c>
      <c r="AR658" s="1">
        <f t="shared" si="344"/>
        <v>12.297004383919711</v>
      </c>
      <c r="AS658" s="1">
        <f t="shared" si="344"/>
        <v>12.277168469006824</v>
      </c>
      <c r="AT658" s="1">
        <f t="shared" si="344"/>
        <v>12.330182124536245</v>
      </c>
      <c r="AU658" s="1">
        <f t="shared" si="326"/>
        <v>12.186493095963588</v>
      </c>
    </row>
    <row r="659" spans="1:47" x14ac:dyDescent="0.2">
      <c r="A659" s="36" t="s">
        <v>315</v>
      </c>
      <c r="B659" s="19" t="s">
        <v>97</v>
      </c>
      <c r="C659" s="37">
        <v>55806.820699999997</v>
      </c>
      <c r="D659" s="37">
        <v>1E-4</v>
      </c>
      <c r="E659" s="4">
        <f t="shared" si="310"/>
        <v>643.99951502345471</v>
      </c>
      <c r="F659" s="4">
        <f t="shared" si="311"/>
        <v>644</v>
      </c>
      <c r="G659" s="4">
        <f t="shared" si="343"/>
        <v>-1.3428000020212494E-3</v>
      </c>
      <c r="H659" s="4"/>
      <c r="I659" s="4"/>
      <c r="J659" s="4"/>
      <c r="K659" s="4">
        <f>G659</f>
        <v>-1.3428000020212494E-3</v>
      </c>
      <c r="M659" s="4"/>
      <c r="O659" s="4">
        <f t="shared" ca="1" si="334"/>
        <v>3.1930834392719324E-3</v>
      </c>
      <c r="P659" s="4"/>
      <c r="Q659" s="66">
        <f t="shared" si="312"/>
        <v>40788.320699999997</v>
      </c>
      <c r="S659" s="2">
        <f>S$18</f>
        <v>1</v>
      </c>
      <c r="Z659" s="1">
        <f t="shared" si="313"/>
        <v>644</v>
      </c>
      <c r="AA659" s="1">
        <f t="shared" si="314"/>
        <v>-0.10502857147983601</v>
      </c>
      <c r="AB659" s="1">
        <f t="shared" si="340"/>
        <v>3.78361700441191E-2</v>
      </c>
      <c r="AC659" s="1">
        <f t="shared" si="341"/>
        <v>-1.3428000020212494E-3</v>
      </c>
      <c r="AD659" s="1">
        <f t="shared" si="317"/>
        <v>0.10368577147781476</v>
      </c>
      <c r="AE659" s="1">
        <f t="shared" si="342"/>
        <v>1.0750739206949625E-2</v>
      </c>
      <c r="AF659" s="1">
        <f t="shared" si="319"/>
        <v>-1.3428000020212494E-3</v>
      </c>
      <c r="AG659" s="2"/>
      <c r="AH659" s="1">
        <f t="shared" si="320"/>
        <v>-3.9178970046140349E-2</v>
      </c>
      <c r="AI659" s="1">
        <f t="shared" si="321"/>
        <v>0.61897486872144158</v>
      </c>
      <c r="AJ659" s="1">
        <f t="shared" si="322"/>
        <v>-0.90944406452084137</v>
      </c>
      <c r="AK659" s="1">
        <f t="shared" si="323"/>
        <v>7.0562560181925124E-2</v>
      </c>
      <c r="AL659" s="1">
        <f t="shared" si="324"/>
        <v>-0.18311678207342427</v>
      </c>
      <c r="AM659" s="1">
        <f t="shared" si="325"/>
        <v>-9.1815094644751585E-2</v>
      </c>
      <c r="AN659" s="1">
        <f t="shared" si="344"/>
        <v>12.291728223203089</v>
      </c>
      <c r="AO659" s="1">
        <f t="shared" si="344"/>
        <v>12.291344748182359</v>
      </c>
      <c r="AP659" s="1">
        <f t="shared" si="344"/>
        <v>12.29237284576984</v>
      </c>
      <c r="AQ659" s="1">
        <f t="shared" si="344"/>
        <v>12.289615840332587</v>
      </c>
      <c r="AR659" s="1">
        <f t="shared" si="344"/>
        <v>12.297004383919711</v>
      </c>
      <c r="AS659" s="1">
        <f t="shared" si="344"/>
        <v>12.277168469006824</v>
      </c>
      <c r="AT659" s="1">
        <f t="shared" si="344"/>
        <v>12.330182124536245</v>
      </c>
      <c r="AU659" s="1">
        <f t="shared" si="326"/>
        <v>12.186493095963588</v>
      </c>
    </row>
    <row r="660" spans="1:47" x14ac:dyDescent="0.2">
      <c r="A660" s="30" t="s">
        <v>316</v>
      </c>
      <c r="B660" s="31" t="s">
        <v>97</v>
      </c>
      <c r="C660" s="32">
        <v>55859.428</v>
      </c>
      <c r="D660" s="33"/>
      <c r="E660" s="4">
        <f t="shared" si="310"/>
        <v>662.99959437209066</v>
      </c>
      <c r="F660" s="4">
        <f t="shared" si="311"/>
        <v>663</v>
      </c>
      <c r="G660" s="4">
        <f t="shared" si="343"/>
        <v>-1.1231000025873072E-3</v>
      </c>
      <c r="H660" s="4"/>
      <c r="I660" s="4">
        <f>G660</f>
        <v>-1.1231000025873072E-3</v>
      </c>
      <c r="J660" s="4"/>
      <c r="K660" s="4"/>
      <c r="L660" s="4"/>
      <c r="M660" s="4"/>
      <c r="N660" s="4"/>
      <c r="O660" s="4">
        <f t="shared" ca="1" si="334"/>
        <v>2.9973921732518918E-3</v>
      </c>
      <c r="P660" s="4"/>
      <c r="Q660" s="66">
        <f t="shared" si="312"/>
        <v>40840.928</v>
      </c>
      <c r="S660" s="2">
        <f>S$16</f>
        <v>0.2</v>
      </c>
      <c r="Z660" s="1">
        <f t="shared" si="313"/>
        <v>663</v>
      </c>
      <c r="AA660" s="1">
        <f t="shared" si="314"/>
        <v>-0.10599459205107568</v>
      </c>
      <c r="AB660" s="1">
        <f t="shared" si="340"/>
        <v>3.8267371930335095E-2</v>
      </c>
      <c r="AC660" s="1">
        <f t="shared" si="341"/>
        <v>-1.1231000025873072E-3</v>
      </c>
      <c r="AD660" s="1">
        <f t="shared" si="317"/>
        <v>0.10487149204848838</v>
      </c>
      <c r="AE660" s="1">
        <f t="shared" si="342"/>
        <v>2.1996059688952322E-3</v>
      </c>
      <c r="AF660" s="1">
        <f t="shared" si="319"/>
        <v>-1.1231000025873072E-3</v>
      </c>
      <c r="AG660" s="2"/>
      <c r="AH660" s="1">
        <f t="shared" si="320"/>
        <v>-3.9390471932922402E-2</v>
      </c>
      <c r="AI660" s="1">
        <f t="shared" si="321"/>
        <v>0.61851313140943764</v>
      </c>
      <c r="AJ660" s="1">
        <f t="shared" si="322"/>
        <v>-0.91219474991399163</v>
      </c>
      <c r="AK660" s="1">
        <f t="shared" si="323"/>
        <v>6.8022015981867648E-2</v>
      </c>
      <c r="AL660" s="1">
        <f t="shared" si="324"/>
        <v>-0.1764531891077053</v>
      </c>
      <c r="AM660" s="1">
        <f t="shared" si="325"/>
        <v>-8.8456226158886167E-2</v>
      </c>
      <c r="AN660" s="1">
        <f t="shared" si="344"/>
        <v>12.301656348578325</v>
      </c>
      <c r="AO660" s="1">
        <f t="shared" si="344"/>
        <v>12.301279614416007</v>
      </c>
      <c r="AP660" s="1">
        <f t="shared" si="344"/>
        <v>12.302286874162682</v>
      </c>
      <c r="AQ660" s="1">
        <f t="shared" si="344"/>
        <v>12.299593185174908</v>
      </c>
      <c r="AR660" s="1">
        <f t="shared" si="344"/>
        <v>12.306792471488027</v>
      </c>
      <c r="AS660" s="1">
        <f t="shared" si="344"/>
        <v>12.287519347917504</v>
      </c>
      <c r="AT660" s="1">
        <f t="shared" si="344"/>
        <v>12.33889912704981</v>
      </c>
      <c r="AU660" s="1">
        <f t="shared" si="326"/>
        <v>12.200131470120713</v>
      </c>
    </row>
    <row r="661" spans="1:47" x14ac:dyDescent="0.2">
      <c r="A661" s="30" t="s">
        <v>317</v>
      </c>
      <c r="B661" s="31" t="s">
        <v>97</v>
      </c>
      <c r="C661" s="32">
        <v>55917.572999999997</v>
      </c>
      <c r="D661" s="33"/>
      <c r="E661" s="4">
        <f t="shared" ref="E661:E679" si="345">+(C661-C$7)/C$8</f>
        <v>683.99971438825401</v>
      </c>
      <c r="F661" s="4">
        <f t="shared" ref="F661:F681" si="346">ROUND(2*E661,0)/2</f>
        <v>684</v>
      </c>
      <c r="G661" s="4">
        <f t="shared" si="343"/>
        <v>-7.9080000432441011E-4</v>
      </c>
      <c r="H661" s="4"/>
      <c r="I661" s="4">
        <f>G661</f>
        <v>-7.9080000432441011E-4</v>
      </c>
      <c r="J661" s="4"/>
      <c r="K661" s="4"/>
      <c r="M661" s="4"/>
      <c r="N661" s="4"/>
      <c r="O661" s="4">
        <f t="shared" ca="1" si="334"/>
        <v>2.7811018265981625E-3</v>
      </c>
      <c r="P661" s="4"/>
      <c r="Q661" s="66">
        <f t="shared" ref="Q661:Q679" si="347">+C661-15018.5</f>
        <v>40899.072999999997</v>
      </c>
      <c r="S661" s="2">
        <f>S$16</f>
        <v>0.2</v>
      </c>
      <c r="Z661" s="1">
        <f t="shared" ref="Z661:Z679" si="348">F661</f>
        <v>684</v>
      </c>
      <c r="AA661" s="1">
        <f t="shared" ref="AA661:AA679" si="349">AB$3+AB$4*Z661+AB$5*Z661^2+AH661</f>
        <v>-0.10706028651500402</v>
      </c>
      <c r="AB661" s="1">
        <f t="shared" si="340"/>
        <v>3.8828739743097467E-2</v>
      </c>
      <c r="AC661" s="1">
        <f t="shared" si="341"/>
        <v>-7.9080000432441011E-4</v>
      </c>
      <c r="AD661" s="1">
        <f t="shared" ref="AD661:AD679" si="350">IF(S661&lt;&gt;0,G661-AA661,-9999)</f>
        <v>0.10626948651067961</v>
      </c>
      <c r="AE661" s="1">
        <f t="shared" si="342"/>
        <v>2.258640752648703E-3</v>
      </c>
      <c r="AF661" s="1">
        <f t="shared" ref="AF661:AF679" si="351">IF(S661&lt;&gt;0,G661-P661,-9999)</f>
        <v>-7.9080000432441011E-4</v>
      </c>
      <c r="AG661" s="2"/>
      <c r="AH661" s="1">
        <f t="shared" ref="AH661:AH679" si="352">$AB$6*($AB$11/AI661*AJ661+$AB$12)</f>
        <v>-3.9619539747421877E-2</v>
      </c>
      <c r="AI661" s="1">
        <f t="shared" ref="AI661:AI679" si="353">1+$AB$7*COS(AL661)</f>
        <v>0.6180232479160932</v>
      </c>
      <c r="AJ661" s="1">
        <f t="shared" ref="AJ661:AJ679" si="354">SIN(AL661+RADIANS($AB$9))</f>
        <v>-0.9151832217294219</v>
      </c>
      <c r="AK661" s="1">
        <f t="shared" ref="AK661:AK681" si="355">$AB$7*SIN(AL661)</f>
        <v>6.5214924922904649E-2</v>
      </c>
      <c r="AL661" s="1">
        <f t="shared" ref="AL661:AL681" si="356">2*ATAN(AM661)</f>
        <v>-0.16909965363174287</v>
      </c>
      <c r="AM661" s="1">
        <f t="shared" ref="AM661:AM681" si="357">SQRT((1+$AB$7)/(1-$AB$7))*TAN(AN661/2)</f>
        <v>-8.475187762103592E-2</v>
      </c>
      <c r="AN661" s="1">
        <f t="shared" ref="AN661:AT670" si="358">$AU661+$AB$7*SIN(AO661)</f>
        <v>12.312620860466764</v>
      </c>
      <c r="AO661" s="1">
        <f t="shared" si="358"/>
        <v>12.312252353304268</v>
      </c>
      <c r="AP661" s="1">
        <f t="shared" si="358"/>
        <v>12.313234758565541</v>
      </c>
      <c r="AQ661" s="1">
        <f t="shared" si="358"/>
        <v>12.310615201658372</v>
      </c>
      <c r="AR661" s="1">
        <f t="shared" si="358"/>
        <v>12.317596248217425</v>
      </c>
      <c r="AS661" s="1">
        <f t="shared" si="358"/>
        <v>12.298963425101078</v>
      </c>
      <c r="AT661" s="1">
        <f t="shared" si="358"/>
        <v>12.348503716747352</v>
      </c>
      <c r="AU661" s="1">
        <f t="shared" ref="AU661:AU679" si="359">RADIANS($AB$9)+$AB$18*(F661-AB$15)</f>
        <v>12.215205462610168</v>
      </c>
    </row>
    <row r="662" spans="1:47" x14ac:dyDescent="0.2">
      <c r="A662" s="30" t="s">
        <v>318</v>
      </c>
      <c r="B662" s="31" t="s">
        <v>97</v>
      </c>
      <c r="C662" s="32">
        <v>56188.913699999997</v>
      </c>
      <c r="D662" s="33"/>
      <c r="E662" s="4">
        <f t="shared" si="345"/>
        <v>781.99932338765348</v>
      </c>
      <c r="F662" s="4">
        <f t="shared" si="346"/>
        <v>782</v>
      </c>
      <c r="G662" s="4">
        <f t="shared" si="343"/>
        <v>-1.8734000041149557E-3</v>
      </c>
      <c r="H662" s="4"/>
      <c r="I662" s="4"/>
      <c r="J662" s="4"/>
      <c r="K662" s="4">
        <f>G662</f>
        <v>-1.8734000041149557E-3</v>
      </c>
      <c r="M662" s="4"/>
      <c r="N662" s="4"/>
      <c r="O662" s="4">
        <f t="shared" ca="1" si="334"/>
        <v>1.7717468755474256E-3</v>
      </c>
      <c r="P662" s="4"/>
      <c r="Q662" s="66">
        <f t="shared" si="347"/>
        <v>41170.413699999997</v>
      </c>
      <c r="S662" s="2">
        <f>S$18</f>
        <v>1</v>
      </c>
      <c r="Z662" s="1">
        <f t="shared" si="348"/>
        <v>782</v>
      </c>
      <c r="AA662" s="1">
        <f t="shared" si="349"/>
        <v>-0.11200535726846028</v>
      </c>
      <c r="AB662" s="1">
        <f t="shared" si="340"/>
        <v>3.8749676805311835E-2</v>
      </c>
      <c r="AC662" s="1">
        <f t="shared" si="341"/>
        <v>-1.8734000041149557E-3</v>
      </c>
      <c r="AD662" s="1">
        <f t="shared" si="350"/>
        <v>0.11013195726434533</v>
      </c>
      <c r="AE662" s="1">
        <f t="shared" si="342"/>
        <v>1.2129048010875585E-2</v>
      </c>
      <c r="AF662" s="1">
        <f t="shared" si="351"/>
        <v>-1.8734000041149557E-3</v>
      </c>
      <c r="AG662" s="2"/>
      <c r="AH662" s="1">
        <f t="shared" si="352"/>
        <v>-4.0623076809426791E-2</v>
      </c>
      <c r="AI662" s="1">
        <f t="shared" si="353"/>
        <v>0.61601815774411328</v>
      </c>
      <c r="AJ662" s="1">
        <f t="shared" si="354"/>
        <v>-0.92841886659123452</v>
      </c>
      <c r="AK662" s="1">
        <f t="shared" si="355"/>
        <v>5.2126484468509593E-2</v>
      </c>
      <c r="AL662" s="1">
        <f t="shared" si="356"/>
        <v>-0.13492765821468658</v>
      </c>
      <c r="AM662" s="1">
        <f t="shared" si="357"/>
        <v>-6.7566366695585925E-2</v>
      </c>
      <c r="AN662" s="1">
        <f t="shared" si="358"/>
        <v>12.363679119594865</v>
      </c>
      <c r="AO662" s="1">
        <f t="shared" si="358"/>
        <v>12.363359443924637</v>
      </c>
      <c r="AP662" s="1">
        <f t="shared" si="358"/>
        <v>12.364201629007988</v>
      </c>
      <c r="AQ662" s="1">
        <f t="shared" si="358"/>
        <v>12.36198257893348</v>
      </c>
      <c r="AR662" s="1">
        <f t="shared" si="358"/>
        <v>12.367827325011291</v>
      </c>
      <c r="AS662" s="1">
        <f t="shared" si="358"/>
        <v>12.352417516057606</v>
      </c>
      <c r="AT662" s="1">
        <f t="shared" si="358"/>
        <v>12.392944923553388</v>
      </c>
      <c r="AU662" s="1">
        <f t="shared" si="359"/>
        <v>12.285550760894292</v>
      </c>
    </row>
    <row r="663" spans="1:47" x14ac:dyDescent="0.2">
      <c r="A663" s="36" t="s">
        <v>319</v>
      </c>
      <c r="B663" s="19" t="s">
        <v>97</v>
      </c>
      <c r="C663" s="37">
        <v>56188.913800000002</v>
      </c>
      <c r="D663" s="37">
        <v>1E-4</v>
      </c>
      <c r="E663" s="4">
        <f t="shared" si="345"/>
        <v>781.99935950446661</v>
      </c>
      <c r="F663" s="4">
        <f t="shared" si="346"/>
        <v>782</v>
      </c>
      <c r="G663" s="4">
        <f t="shared" si="343"/>
        <v>-1.7733999993652105E-3</v>
      </c>
      <c r="H663" s="4"/>
      <c r="I663" s="4"/>
      <c r="J663" s="4"/>
      <c r="K663" s="4">
        <f>G663</f>
        <v>-1.7733999993652105E-3</v>
      </c>
      <c r="M663" s="4"/>
      <c r="O663" s="4">
        <f t="shared" ref="O663:O679" ca="1" si="360">+C$11+C$12*$F663</f>
        <v>1.7717468755474256E-3</v>
      </c>
      <c r="P663" s="4"/>
      <c r="Q663" s="66">
        <f t="shared" si="347"/>
        <v>41170.413800000002</v>
      </c>
      <c r="S663" s="2">
        <f>S$18</f>
        <v>1</v>
      </c>
      <c r="Z663" s="1">
        <f t="shared" si="348"/>
        <v>782</v>
      </c>
      <c r="AA663" s="1">
        <f t="shared" si="349"/>
        <v>-0.11200535726846028</v>
      </c>
      <c r="AB663" s="1">
        <f t="shared" si="340"/>
        <v>3.884967681006158E-2</v>
      </c>
      <c r="AC663" s="1">
        <f t="shared" si="341"/>
        <v>-1.7733999993652105E-3</v>
      </c>
      <c r="AD663" s="1">
        <f t="shared" si="350"/>
        <v>0.11023195726909507</v>
      </c>
      <c r="AE663" s="1">
        <f t="shared" si="342"/>
        <v>1.2151084403375602E-2</v>
      </c>
      <c r="AF663" s="1">
        <f t="shared" si="351"/>
        <v>-1.7733999993652105E-3</v>
      </c>
      <c r="AG663" s="2"/>
      <c r="AH663" s="1">
        <f t="shared" si="352"/>
        <v>-4.0623076809426791E-2</v>
      </c>
      <c r="AI663" s="1">
        <f t="shared" si="353"/>
        <v>0.61601815774411328</v>
      </c>
      <c r="AJ663" s="1">
        <f t="shared" si="354"/>
        <v>-0.92841886659123452</v>
      </c>
      <c r="AK663" s="1">
        <f t="shared" si="355"/>
        <v>5.2126484468509593E-2</v>
      </c>
      <c r="AL663" s="1">
        <f t="shared" si="356"/>
        <v>-0.13492765821468658</v>
      </c>
      <c r="AM663" s="1">
        <f t="shared" si="357"/>
        <v>-6.7566366695585925E-2</v>
      </c>
      <c r="AN663" s="1">
        <f t="shared" si="358"/>
        <v>12.363679119594865</v>
      </c>
      <c r="AO663" s="1">
        <f t="shared" si="358"/>
        <v>12.363359443924637</v>
      </c>
      <c r="AP663" s="1">
        <f t="shared" si="358"/>
        <v>12.364201629007988</v>
      </c>
      <c r="AQ663" s="1">
        <f t="shared" si="358"/>
        <v>12.36198257893348</v>
      </c>
      <c r="AR663" s="1">
        <f t="shared" si="358"/>
        <v>12.367827325011291</v>
      </c>
      <c r="AS663" s="1">
        <f t="shared" si="358"/>
        <v>12.352417516057606</v>
      </c>
      <c r="AT663" s="1">
        <f t="shared" si="358"/>
        <v>12.392944923553388</v>
      </c>
      <c r="AU663" s="1">
        <f t="shared" si="359"/>
        <v>12.285550760894292</v>
      </c>
    </row>
    <row r="664" spans="1:47" x14ac:dyDescent="0.2">
      <c r="A664" s="30" t="s">
        <v>320</v>
      </c>
      <c r="B664" s="31" t="s">
        <v>97</v>
      </c>
      <c r="C664" s="32">
        <v>56573.775600000001</v>
      </c>
      <c r="D664" s="33"/>
      <c r="E664" s="4">
        <f t="shared" si="345"/>
        <v>920.99917014402376</v>
      </c>
      <c r="F664" s="4">
        <f t="shared" si="346"/>
        <v>921</v>
      </c>
      <c r="G664" s="4">
        <f t="shared" si="343"/>
        <v>-2.2976999971433543E-3</v>
      </c>
      <c r="H664" s="4"/>
      <c r="I664" s="4"/>
      <c r="J664" s="4"/>
      <c r="K664" s="4">
        <f>G664</f>
        <v>-2.2976999971433543E-3</v>
      </c>
      <c r="M664" s="4"/>
      <c r="N664" s="4"/>
      <c r="O664" s="4">
        <f t="shared" ca="1" si="360"/>
        <v>3.4011077150607368E-4</v>
      </c>
      <c r="P664" s="4"/>
      <c r="Q664" s="66">
        <f t="shared" si="347"/>
        <v>41555.275600000001</v>
      </c>
      <c r="S664" s="2">
        <f>S$18</f>
        <v>1</v>
      </c>
      <c r="Z664" s="1">
        <f t="shared" si="348"/>
        <v>921</v>
      </c>
      <c r="AA664" s="1">
        <f t="shared" si="349"/>
        <v>-0.11893849114625284</v>
      </c>
      <c r="AB664" s="1">
        <f t="shared" si="340"/>
        <v>3.9562670194064523E-2</v>
      </c>
      <c r="AC664" s="1">
        <f t="shared" si="341"/>
        <v>-2.2976999971433543E-3</v>
      </c>
      <c r="AD664" s="1">
        <f t="shared" si="350"/>
        <v>0.11664079114910948</v>
      </c>
      <c r="AE664" s="1">
        <f t="shared" si="342"/>
        <v>1.3605074159890177E-2</v>
      </c>
      <c r="AF664" s="1">
        <f t="shared" si="351"/>
        <v>-2.2976999971433543E-3</v>
      </c>
      <c r="AG664" s="2"/>
      <c r="AH664" s="1">
        <f t="shared" si="352"/>
        <v>-4.1860370191207877E-2</v>
      </c>
      <c r="AI664" s="1">
        <f t="shared" si="353"/>
        <v>0.61395466802592757</v>
      </c>
      <c r="AJ664" s="1">
        <f t="shared" si="354"/>
        <v>-0.94522145484080311</v>
      </c>
      <c r="AK664" s="1">
        <f t="shared" si="355"/>
        <v>3.3589093859445425E-2</v>
      </c>
      <c r="AL664" s="1">
        <f t="shared" si="356"/>
        <v>-8.6789588787933331E-2</v>
      </c>
      <c r="AM664" s="1">
        <f t="shared" si="357"/>
        <v>-4.3422053958005406E-2</v>
      </c>
      <c r="AN664" s="1">
        <f t="shared" si="358"/>
        <v>12.435847150893931</v>
      </c>
      <c r="AO664" s="1">
        <f t="shared" si="358"/>
        <v>12.43562314810978</v>
      </c>
      <c r="AP664" s="1">
        <f t="shared" si="358"/>
        <v>12.436206168197838</v>
      </c>
      <c r="AQ664" s="1">
        <f t="shared" si="358"/>
        <v>12.43468862756141</v>
      </c>
      <c r="AR664" s="1">
        <f t="shared" si="358"/>
        <v>12.438638000748526</v>
      </c>
      <c r="AS664" s="1">
        <f t="shared" si="358"/>
        <v>12.428355488226831</v>
      </c>
      <c r="AT664" s="1">
        <f t="shared" si="358"/>
        <v>12.455099006697568</v>
      </c>
      <c r="AU664" s="1">
        <f t="shared" si="359"/>
        <v>12.385326234991162</v>
      </c>
    </row>
    <row r="665" spans="1:47" x14ac:dyDescent="0.2">
      <c r="A665" s="42" t="s">
        <v>323</v>
      </c>
      <c r="B665" s="43" t="s">
        <v>97</v>
      </c>
      <c r="C665" s="42">
        <v>56573.775600000001</v>
      </c>
      <c r="D665" s="42">
        <v>1E-4</v>
      </c>
      <c r="E665" s="4">
        <f t="shared" si="345"/>
        <v>920.99917014402376</v>
      </c>
      <c r="F665" s="4">
        <f t="shared" si="346"/>
        <v>921</v>
      </c>
      <c r="G665" s="4">
        <f t="shared" si="343"/>
        <v>-2.2976999971433543E-3</v>
      </c>
      <c r="H665" s="4"/>
      <c r="I665" s="4"/>
      <c r="J665" s="4"/>
      <c r="K665" s="4">
        <f>G665</f>
        <v>-2.2976999971433543E-3</v>
      </c>
      <c r="M665" s="4"/>
      <c r="O665" s="4">
        <f t="shared" ca="1" si="360"/>
        <v>3.4011077150607368E-4</v>
      </c>
      <c r="P665" s="4"/>
      <c r="Q665" s="66">
        <f t="shared" si="347"/>
        <v>41555.275600000001</v>
      </c>
      <c r="S665" s="2">
        <f>S$18</f>
        <v>1</v>
      </c>
      <c r="Z665" s="1">
        <f t="shared" si="348"/>
        <v>921</v>
      </c>
      <c r="AA665" s="1">
        <f t="shared" si="349"/>
        <v>-0.11893849114625284</v>
      </c>
      <c r="AB665" s="1">
        <f t="shared" si="340"/>
        <v>3.9562670194064523E-2</v>
      </c>
      <c r="AC665" s="1">
        <f t="shared" si="341"/>
        <v>-2.2976999971433543E-3</v>
      </c>
      <c r="AD665" s="1">
        <f t="shared" si="350"/>
        <v>0.11664079114910948</v>
      </c>
      <c r="AE665" s="1">
        <f t="shared" si="342"/>
        <v>1.3605074159890177E-2</v>
      </c>
      <c r="AF665" s="1">
        <f t="shared" si="351"/>
        <v>-2.2976999971433543E-3</v>
      </c>
      <c r="AG665" s="2"/>
      <c r="AH665" s="1">
        <f t="shared" si="352"/>
        <v>-4.1860370191207877E-2</v>
      </c>
      <c r="AI665" s="1">
        <f t="shared" si="353"/>
        <v>0.61395466802592757</v>
      </c>
      <c r="AJ665" s="1">
        <f t="shared" si="354"/>
        <v>-0.94522145484080311</v>
      </c>
      <c r="AK665" s="1">
        <f t="shared" si="355"/>
        <v>3.3589093859445425E-2</v>
      </c>
      <c r="AL665" s="1">
        <f t="shared" si="356"/>
        <v>-8.6789588787933331E-2</v>
      </c>
      <c r="AM665" s="1">
        <f t="shared" si="357"/>
        <v>-4.3422053958005406E-2</v>
      </c>
      <c r="AN665" s="1">
        <f t="shared" si="358"/>
        <v>12.435847150893931</v>
      </c>
      <c r="AO665" s="1">
        <f t="shared" si="358"/>
        <v>12.43562314810978</v>
      </c>
      <c r="AP665" s="1">
        <f t="shared" si="358"/>
        <v>12.436206168197838</v>
      </c>
      <c r="AQ665" s="1">
        <f t="shared" si="358"/>
        <v>12.43468862756141</v>
      </c>
      <c r="AR665" s="1">
        <f t="shared" si="358"/>
        <v>12.438638000748526</v>
      </c>
      <c r="AS665" s="1">
        <f t="shared" si="358"/>
        <v>12.428355488226831</v>
      </c>
      <c r="AT665" s="1">
        <f t="shared" si="358"/>
        <v>12.455099006697568</v>
      </c>
      <c r="AU665" s="1">
        <f t="shared" si="359"/>
        <v>12.385326234991162</v>
      </c>
    </row>
    <row r="666" spans="1:47" x14ac:dyDescent="0.2">
      <c r="A666" s="36" t="s">
        <v>321</v>
      </c>
      <c r="B666" s="19" t="s">
        <v>97</v>
      </c>
      <c r="C666" s="37">
        <v>56634.689299999998</v>
      </c>
      <c r="D666" s="37">
        <v>1E-4</v>
      </c>
      <c r="E666" s="4">
        <f t="shared" si="345"/>
        <v>942.99925631873498</v>
      </c>
      <c r="F666" s="4">
        <f t="shared" si="346"/>
        <v>943</v>
      </c>
      <c r="G666" s="4">
        <f t="shared" si="343"/>
        <v>-2.0590999993146397E-3</v>
      </c>
      <c r="H666" s="4"/>
      <c r="I666" s="4"/>
      <c r="J666" s="4"/>
      <c r="K666" s="4">
        <f>G666</f>
        <v>-2.0590999993146397E-3</v>
      </c>
      <c r="M666" s="4"/>
      <c r="O666" s="4">
        <f t="shared" ca="1" si="360"/>
        <v>1.1352088453550103E-4</v>
      </c>
      <c r="P666" s="4"/>
      <c r="Q666" s="66">
        <f t="shared" si="347"/>
        <v>41616.189299999998</v>
      </c>
      <c r="S666" s="2">
        <f>S$18</f>
        <v>1</v>
      </c>
      <c r="Z666" s="1">
        <f t="shared" si="348"/>
        <v>943</v>
      </c>
      <c r="AA666" s="1">
        <f t="shared" si="349"/>
        <v>-0.12002700230519968</v>
      </c>
      <c r="AB666" s="1">
        <f t="shared" si="340"/>
        <v>3.9976959895797526E-2</v>
      </c>
      <c r="AC666" s="1">
        <f t="shared" si="341"/>
        <v>-2.0590999993146397E-3</v>
      </c>
      <c r="AD666" s="1">
        <f t="shared" si="350"/>
        <v>0.11796790230588504</v>
      </c>
      <c r="AE666" s="1">
        <f t="shared" si="342"/>
        <v>1.3916425974450837E-2</v>
      </c>
      <c r="AF666" s="1">
        <f t="shared" si="351"/>
        <v>-2.0590999993146397E-3</v>
      </c>
      <c r="AG666" s="2"/>
      <c r="AH666" s="1">
        <f t="shared" si="352"/>
        <v>-4.2036059895112166E-2</v>
      </c>
      <c r="AI666" s="1">
        <f t="shared" si="353"/>
        <v>0.61371079583840327</v>
      </c>
      <c r="AJ666" s="1">
        <f t="shared" si="354"/>
        <v>-0.94767235920535675</v>
      </c>
      <c r="AK666" s="1">
        <f t="shared" si="355"/>
        <v>3.0657402262270469E-2</v>
      </c>
      <c r="AL666" s="1">
        <f t="shared" si="356"/>
        <v>-7.9197859091846221E-2</v>
      </c>
      <c r="AM666" s="1">
        <f t="shared" si="357"/>
        <v>-3.9619640569999691E-2</v>
      </c>
      <c r="AN666" s="1">
        <f t="shared" si="358"/>
        <v>12.447248619446253</v>
      </c>
      <c r="AO666" s="1">
        <f t="shared" si="358"/>
        <v>12.447042138113524</v>
      </c>
      <c r="AP666" s="1">
        <f t="shared" si="358"/>
        <v>12.447578786986266</v>
      </c>
      <c r="AQ666" s="1">
        <f t="shared" si="358"/>
        <v>12.446183954636297</v>
      </c>
      <c r="AR666" s="1">
        <f t="shared" si="358"/>
        <v>12.449808855532261</v>
      </c>
      <c r="AS666" s="1">
        <f t="shared" si="358"/>
        <v>12.44038511669442</v>
      </c>
      <c r="AT666" s="1">
        <f t="shared" si="358"/>
        <v>12.464862989040114</v>
      </c>
      <c r="AU666" s="1">
        <f t="shared" si="359"/>
        <v>12.401118036646782</v>
      </c>
    </row>
    <row r="667" spans="1:47" x14ac:dyDescent="0.2">
      <c r="A667" s="38" t="s">
        <v>322</v>
      </c>
      <c r="B667" s="40" t="s">
        <v>97</v>
      </c>
      <c r="C667" s="37">
        <v>56723.291400000002</v>
      </c>
      <c r="D667" s="41">
        <v>6.9999999999999999E-4</v>
      </c>
      <c r="E667" s="4">
        <f t="shared" si="345"/>
        <v>974.99950971428541</v>
      </c>
      <c r="F667" s="4">
        <f t="shared" si="346"/>
        <v>975</v>
      </c>
      <c r="G667" s="4">
        <f t="shared" si="343"/>
        <v>-1.3574999975389801E-3</v>
      </c>
      <c r="H667" s="4"/>
      <c r="I667" s="4"/>
      <c r="J667" s="4">
        <f>G667</f>
        <v>-1.3574999975389801E-3</v>
      </c>
      <c r="K667" s="4"/>
      <c r="M667" s="4"/>
      <c r="O667" s="4">
        <f t="shared" ca="1" si="360"/>
        <v>-2.1606440560351624E-4</v>
      </c>
      <c r="P667" s="4"/>
      <c r="Q667" s="66">
        <f t="shared" si="347"/>
        <v>41704.791400000002</v>
      </c>
      <c r="R667" s="4"/>
      <c r="S667" s="2">
        <f>S$17</f>
        <v>1</v>
      </c>
      <c r="Z667" s="1">
        <f t="shared" si="348"/>
        <v>975</v>
      </c>
      <c r="AA667" s="1">
        <f t="shared" si="349"/>
        <v>-0.12160593966041629</v>
      </c>
      <c r="AB667" s="1">
        <f t="shared" si="340"/>
        <v>4.0924233637976579E-2</v>
      </c>
      <c r="AC667" s="1">
        <f t="shared" si="341"/>
        <v>-1.3574999975389801E-3</v>
      </c>
      <c r="AD667" s="1">
        <f t="shared" si="350"/>
        <v>0.12024843966287731</v>
      </c>
      <c r="AE667" s="1">
        <f t="shared" si="342"/>
        <v>1.4459687241356644E-2</v>
      </c>
      <c r="AF667" s="1">
        <f t="shared" si="351"/>
        <v>-1.3574999975389801E-3</v>
      </c>
      <c r="AG667" s="2"/>
      <c r="AH667" s="1">
        <f t="shared" si="352"/>
        <v>-4.2281733635515559E-2</v>
      </c>
      <c r="AI667" s="1">
        <f t="shared" si="353"/>
        <v>0.61339609152282693</v>
      </c>
      <c r="AJ667" s="1">
        <f t="shared" si="354"/>
        <v>-0.95113658645455235</v>
      </c>
      <c r="AK667" s="1">
        <f t="shared" si="355"/>
        <v>2.6394005293703574E-2</v>
      </c>
      <c r="AL667" s="1">
        <f t="shared" si="356"/>
        <v>-6.8165664193227476E-2</v>
      </c>
      <c r="AM667" s="1">
        <f t="shared" si="357"/>
        <v>-3.4096035552415471E-2</v>
      </c>
      <c r="AN667" s="1">
        <f t="shared" si="358"/>
        <v>12.463824671186812</v>
      </c>
      <c r="AO667" s="1">
        <f t="shared" si="358"/>
        <v>12.463644625200265</v>
      </c>
      <c r="AP667" s="1">
        <f t="shared" si="358"/>
        <v>12.464111706533121</v>
      </c>
      <c r="AQ667" s="1">
        <f t="shared" si="358"/>
        <v>12.462899941931042</v>
      </c>
      <c r="AR667" s="1">
        <f t="shared" si="358"/>
        <v>12.466043352217801</v>
      </c>
      <c r="AS667" s="1">
        <f t="shared" si="358"/>
        <v>12.457886969607534</v>
      </c>
      <c r="AT667" s="1">
        <f t="shared" si="358"/>
        <v>12.479037175550596</v>
      </c>
      <c r="AU667" s="1">
        <f t="shared" si="359"/>
        <v>12.424087929964045</v>
      </c>
    </row>
    <row r="668" spans="1:47" x14ac:dyDescent="0.2">
      <c r="A668" s="42" t="s">
        <v>324</v>
      </c>
      <c r="B668" s="43" t="s">
        <v>97</v>
      </c>
      <c r="C668" s="42">
        <v>57326.892</v>
      </c>
      <c r="D668" s="42">
        <v>1E-4</v>
      </c>
      <c r="E668" s="4">
        <f t="shared" si="345"/>
        <v>1193.0008003124249</v>
      </c>
      <c r="F668" s="4">
        <f t="shared" si="346"/>
        <v>1193</v>
      </c>
      <c r="G668" s="4">
        <f t="shared" si="343"/>
        <v>2.2159000000101514E-3</v>
      </c>
      <c r="H668" s="4"/>
      <c r="I668" s="4"/>
      <c r="J668" s="4">
        <f>G668</f>
        <v>2.2159000000101514E-3</v>
      </c>
      <c r="K668" s="4"/>
      <c r="M668" s="4"/>
      <c r="O668" s="4">
        <f t="shared" ca="1" si="360"/>
        <v>-2.4613641946755627E-3</v>
      </c>
      <c r="P668" s="4"/>
      <c r="Q668" s="66">
        <f t="shared" si="347"/>
        <v>42308.392</v>
      </c>
      <c r="R668" s="4"/>
      <c r="S668" s="2">
        <f>S$17</f>
        <v>1</v>
      </c>
      <c r="Z668" s="1">
        <f t="shared" si="348"/>
        <v>1193</v>
      </c>
      <c r="AA668" s="1">
        <f t="shared" si="349"/>
        <v>-0.13222294623990025</v>
      </c>
      <c r="AB668" s="1">
        <f t="shared" si="340"/>
        <v>4.5857580014419343E-2</v>
      </c>
      <c r="AC668" s="1">
        <f t="shared" si="341"/>
        <v>2.2159000000101514E-3</v>
      </c>
      <c r="AD668" s="1">
        <f t="shared" si="350"/>
        <v>0.1344388462399104</v>
      </c>
      <c r="AE668" s="1">
        <f t="shared" si="342"/>
        <v>1.8073803378318268E-2</v>
      </c>
      <c r="AF668" s="1">
        <f t="shared" si="351"/>
        <v>2.2159000000101514E-3</v>
      </c>
      <c r="AG668" s="2"/>
      <c r="AH668" s="1">
        <f t="shared" si="352"/>
        <v>-4.3641680014409191E-2</v>
      </c>
      <c r="AI668" s="1">
        <f t="shared" si="353"/>
        <v>0.61250510951289439</v>
      </c>
      <c r="AJ668" s="1">
        <f t="shared" si="354"/>
        <v>-0.97158981340011907</v>
      </c>
      <c r="AK668" s="1">
        <f t="shared" si="355"/>
        <v>-2.633516974795276E-3</v>
      </c>
      <c r="AL668" s="1">
        <f t="shared" si="356"/>
        <v>6.7961578175711442E-3</v>
      </c>
      <c r="AM668" s="1">
        <f t="shared" si="357"/>
        <v>3.3980919879840464E-3</v>
      </c>
      <c r="AN668" s="1">
        <f t="shared" si="358"/>
        <v>12.576599462985627</v>
      </c>
      <c r="AO668" s="1">
        <f t="shared" si="358"/>
        <v>12.576618086245624</v>
      </c>
      <c r="AP668" s="1">
        <f t="shared" si="358"/>
        <v>12.576570024184329</v>
      </c>
      <c r="AQ668" s="1">
        <f t="shared" si="358"/>
        <v>12.57669406061169</v>
      </c>
      <c r="AR668" s="1">
        <f t="shared" si="358"/>
        <v>12.57637395324322</v>
      </c>
      <c r="AS668" s="1">
        <f t="shared" si="358"/>
        <v>12.577200073430522</v>
      </c>
      <c r="AT668" s="1">
        <f t="shared" si="358"/>
        <v>12.575068069470083</v>
      </c>
      <c r="AU668" s="1">
        <f t="shared" si="359"/>
        <v>12.580570328187914</v>
      </c>
    </row>
    <row r="669" spans="1:47" x14ac:dyDescent="0.2">
      <c r="A669" s="42" t="s">
        <v>325</v>
      </c>
      <c r="B669" s="43" t="s">
        <v>97</v>
      </c>
      <c r="C669" s="42">
        <v>57390.574099999998</v>
      </c>
      <c r="D669" s="42">
        <v>1E-4</v>
      </c>
      <c r="E669" s="4">
        <f t="shared" si="345"/>
        <v>1216.0007442952497</v>
      </c>
      <c r="F669" s="4">
        <f t="shared" si="346"/>
        <v>1216</v>
      </c>
      <c r="G669" s="4">
        <f t="shared" si="343"/>
        <v>2.0607999977073632E-3</v>
      </c>
      <c r="H669" s="4"/>
      <c r="I669" s="4"/>
      <c r="J669" s="4"/>
      <c r="K669" s="4">
        <f>G669</f>
        <v>2.0607999977073632E-3</v>
      </c>
      <c r="M669" s="4"/>
      <c r="O669" s="4">
        <f t="shared" ca="1" si="360"/>
        <v>-2.6982536219629805E-3</v>
      </c>
      <c r="P669" s="4"/>
      <c r="Q669" s="66">
        <f t="shared" si="347"/>
        <v>42372.074099999998</v>
      </c>
      <c r="S669" s="2">
        <f>S$18</f>
        <v>1</v>
      </c>
      <c r="Z669" s="1">
        <f t="shared" si="348"/>
        <v>1216</v>
      </c>
      <c r="AA669" s="1">
        <f t="shared" si="349"/>
        <v>-0.13332866262639381</v>
      </c>
      <c r="AB669" s="1">
        <f t="shared" si="340"/>
        <v>4.5813816639572139E-2</v>
      </c>
      <c r="AC669" s="1">
        <f t="shared" si="341"/>
        <v>2.0607999977073632E-3</v>
      </c>
      <c r="AD669" s="1">
        <f t="shared" si="350"/>
        <v>0.13538946262410118</v>
      </c>
      <c r="AE669" s="1">
        <f t="shared" si="342"/>
        <v>1.8330306589642888E-2</v>
      </c>
      <c r="AF669" s="1">
        <f t="shared" si="351"/>
        <v>2.0607999977073632E-3</v>
      </c>
      <c r="AG669" s="2"/>
      <c r="AH669" s="1">
        <f t="shared" si="352"/>
        <v>-4.3753016641864775E-2</v>
      </c>
      <c r="AI669" s="1">
        <f t="shared" si="353"/>
        <v>0.61253801855672352</v>
      </c>
      <c r="AJ669" s="1">
        <f t="shared" si="354"/>
        <v>-0.9734296908500959</v>
      </c>
      <c r="AK669" s="1">
        <f t="shared" si="355"/>
        <v>-5.6954807804477708E-3</v>
      </c>
      <c r="AL669" s="1">
        <f t="shared" si="356"/>
        <v>1.4698398529910166E-2</v>
      </c>
      <c r="AM669" s="1">
        <f t="shared" si="357"/>
        <v>7.3493315796856534E-3</v>
      </c>
      <c r="AN669" s="1">
        <f t="shared" si="358"/>
        <v>12.58849267288846</v>
      </c>
      <c r="AO669" s="1">
        <f t="shared" si="358"/>
        <v>12.588532895738352</v>
      </c>
      <c r="AP669" s="1">
        <f t="shared" si="358"/>
        <v>12.588429070486422</v>
      </c>
      <c r="AQ669" s="1">
        <f t="shared" si="358"/>
        <v>12.588697069959347</v>
      </c>
      <c r="AR669" s="1">
        <f t="shared" si="358"/>
        <v>12.588005298148598</v>
      </c>
      <c r="AS669" s="1">
        <f t="shared" si="358"/>
        <v>12.589790951354086</v>
      </c>
      <c r="AT669" s="1">
        <f t="shared" si="358"/>
        <v>12.585181828118007</v>
      </c>
      <c r="AU669" s="1">
        <f t="shared" si="359"/>
        <v>12.597079939009699</v>
      </c>
    </row>
    <row r="670" spans="1:47" x14ac:dyDescent="0.2">
      <c r="A670" s="42" t="s">
        <v>326</v>
      </c>
      <c r="B670" s="43" t="s">
        <v>97</v>
      </c>
      <c r="C670" s="42">
        <v>57686.835500000001</v>
      </c>
      <c r="D670" s="42">
        <v>1E-4</v>
      </c>
      <c r="E670" s="4">
        <f t="shared" si="345"/>
        <v>1323.0009155250539</v>
      </c>
      <c r="F670" s="4">
        <f t="shared" si="346"/>
        <v>1323</v>
      </c>
      <c r="G670" s="4">
        <f t="shared" si="343"/>
        <v>2.5348999988636933E-3</v>
      </c>
      <c r="H670" s="4"/>
      <c r="I670" s="4"/>
      <c r="J670" s="4">
        <f>G670</f>
        <v>2.5348999988636933E-3</v>
      </c>
      <c r="K670" s="4"/>
      <c r="M670" s="4"/>
      <c r="O670" s="4">
        <f t="shared" ca="1" si="360"/>
        <v>-3.8003044358653152E-3</v>
      </c>
      <c r="P670" s="4"/>
      <c r="Q670" s="66">
        <f t="shared" si="347"/>
        <v>42668.335500000001</v>
      </c>
      <c r="R670" s="4"/>
      <c r="S670" s="2">
        <f>S$17</f>
        <v>1</v>
      </c>
      <c r="Z670" s="1">
        <f t="shared" si="348"/>
        <v>1323</v>
      </c>
      <c r="AA670" s="1">
        <f t="shared" si="349"/>
        <v>-0.13843564652762883</v>
      </c>
      <c r="AB670" s="1">
        <f t="shared" si="340"/>
        <v>4.672441154746941E-2</v>
      </c>
      <c r="AC670" s="1">
        <f t="shared" si="341"/>
        <v>2.5348999988636933E-3</v>
      </c>
      <c r="AD670" s="1">
        <f t="shared" si="350"/>
        <v>0.14097054652649252</v>
      </c>
      <c r="AE670" s="1">
        <f t="shared" si="342"/>
        <v>1.9872694987977991E-2</v>
      </c>
      <c r="AF670" s="1">
        <f t="shared" si="351"/>
        <v>2.5348999988636933E-3</v>
      </c>
      <c r="AG670" s="2"/>
      <c r="AH670" s="1">
        <f t="shared" si="352"/>
        <v>-4.4189511548605717E-2</v>
      </c>
      <c r="AI670" s="1">
        <f t="shared" si="353"/>
        <v>0.61300966254587053</v>
      </c>
      <c r="AJ670" s="1">
        <f t="shared" si="354"/>
        <v>-0.9811931873355445</v>
      </c>
      <c r="AK670" s="1">
        <f t="shared" si="355"/>
        <v>-1.9942524474336032E-2</v>
      </c>
      <c r="AL670" s="1">
        <f t="shared" si="356"/>
        <v>5.148681402247391E-2</v>
      </c>
      <c r="AM670" s="1">
        <f t="shared" si="357"/>
        <v>2.5749095435195397E-2</v>
      </c>
      <c r="AN670" s="1">
        <f t="shared" si="358"/>
        <v>12.643841781022209</v>
      </c>
      <c r="AO670" s="1">
        <f t="shared" si="358"/>
        <v>12.643979961355294</v>
      </c>
      <c r="AP670" s="1">
        <f t="shared" si="358"/>
        <v>12.643622298834083</v>
      </c>
      <c r="AQ670" s="1">
        <f t="shared" si="358"/>
        <v>12.644548084035401</v>
      </c>
      <c r="AR670" s="1">
        <f t="shared" si="358"/>
        <v>12.642151887822477</v>
      </c>
      <c r="AS670" s="1">
        <f t="shared" si="358"/>
        <v>12.648354857581687</v>
      </c>
      <c r="AT670" s="1">
        <f t="shared" si="358"/>
        <v>12.632303300608232</v>
      </c>
      <c r="AU670" s="1">
        <f t="shared" si="359"/>
        <v>12.673885519789302</v>
      </c>
    </row>
    <row r="671" spans="1:47" x14ac:dyDescent="0.2">
      <c r="A671" s="42" t="s">
        <v>326</v>
      </c>
      <c r="B671" s="43" t="s">
        <v>97</v>
      </c>
      <c r="C671" s="42">
        <v>57761.591699999997</v>
      </c>
      <c r="D671" s="42">
        <v>1E-4</v>
      </c>
      <c r="E671" s="4">
        <f t="shared" si="345"/>
        <v>1350.0004713243886</v>
      </c>
      <c r="F671" s="4">
        <f t="shared" si="346"/>
        <v>1350</v>
      </c>
      <c r="G671" s="4">
        <f t="shared" si="343"/>
        <v>1.3049999979557469E-3</v>
      </c>
      <c r="H671" s="4"/>
      <c r="I671" s="4"/>
      <c r="J671" s="4"/>
      <c r="K671" s="4">
        <f>G671</f>
        <v>1.3049999979557469E-3</v>
      </c>
      <c r="M671" s="4"/>
      <c r="O671" s="4">
        <f t="shared" ca="1" si="360"/>
        <v>-4.0783920244201102E-3</v>
      </c>
      <c r="P671" s="4"/>
      <c r="Q671" s="66">
        <f t="shared" si="347"/>
        <v>42743.091699999997</v>
      </c>
      <c r="S671" s="2">
        <f>S$18</f>
        <v>1</v>
      </c>
      <c r="Z671" s="1">
        <f t="shared" si="348"/>
        <v>1350</v>
      </c>
      <c r="AA671" s="1">
        <f t="shared" si="349"/>
        <v>-0.13971460232832664</v>
      </c>
      <c r="AB671" s="1">
        <f t="shared" si="340"/>
        <v>4.5583368297104541E-2</v>
      </c>
      <c r="AC671" s="1">
        <f t="shared" si="341"/>
        <v>1.3049999979557469E-3</v>
      </c>
      <c r="AD671" s="1">
        <f t="shared" si="350"/>
        <v>0.14101960232628238</v>
      </c>
      <c r="AE671" s="1">
        <f t="shared" si="342"/>
        <v>1.9886528240262828E-2</v>
      </c>
      <c r="AF671" s="1">
        <f t="shared" si="351"/>
        <v>1.3049999979557469E-3</v>
      </c>
      <c r="AG671" s="2"/>
      <c r="AH671" s="1">
        <f t="shared" si="352"/>
        <v>-4.4278368299148795E-2</v>
      </c>
      <c r="AI671" s="1">
        <f t="shared" si="353"/>
        <v>0.61321173700734311</v>
      </c>
      <c r="AJ671" s="1">
        <f t="shared" si="354"/>
        <v>-0.98294492761823393</v>
      </c>
      <c r="AK671" s="1">
        <f t="shared" si="355"/>
        <v>-2.3538589090975136E-2</v>
      </c>
      <c r="AL671" s="1">
        <f t="shared" si="356"/>
        <v>6.0781562481924754E-2</v>
      </c>
      <c r="AM671" s="1">
        <f t="shared" si="357"/>
        <v>3.0400141003154853E-2</v>
      </c>
      <c r="AN671" s="1">
        <f t="shared" ref="AN671:AT679" si="361">$AU671+$AB$7*SIN(AO671)</f>
        <v>12.657817350218242</v>
      </c>
      <c r="AO671" s="1">
        <f t="shared" si="361"/>
        <v>12.657979120112474</v>
      </c>
      <c r="AP671" s="1">
        <f t="shared" si="361"/>
        <v>12.657559903753473</v>
      </c>
      <c r="AQ671" s="1">
        <f t="shared" si="361"/>
        <v>12.658646309522451</v>
      </c>
      <c r="AR671" s="1">
        <f t="shared" si="361"/>
        <v>12.655831093948848</v>
      </c>
      <c r="AS671" s="1">
        <f t="shared" si="361"/>
        <v>12.66312771579568</v>
      </c>
      <c r="AT671" s="1">
        <f t="shared" si="361"/>
        <v>12.64422563681037</v>
      </c>
      <c r="AU671" s="1">
        <f t="shared" si="359"/>
        <v>12.693266367275744</v>
      </c>
    </row>
    <row r="672" spans="1:47" x14ac:dyDescent="0.2">
      <c r="A672" s="44" t="s">
        <v>327</v>
      </c>
      <c r="B672" s="45" t="s">
        <v>97</v>
      </c>
      <c r="C672" s="44">
        <v>58107.689700000003</v>
      </c>
      <c r="D672" s="44">
        <v>1E-4</v>
      </c>
      <c r="E672" s="4">
        <f t="shared" si="345"/>
        <v>1475.0000334080516</v>
      </c>
      <c r="F672" s="4">
        <f t="shared" si="346"/>
        <v>1475</v>
      </c>
      <c r="G672" s="4">
        <f t="shared" si="343"/>
        <v>9.2500005848705769E-5</v>
      </c>
      <c r="H672" s="4"/>
      <c r="I672" s="4"/>
      <c r="J672" s="4">
        <f>G672</f>
        <v>9.2500005848705769E-5</v>
      </c>
      <c r="K672" s="4"/>
      <c r="M672" s="4"/>
      <c r="O672" s="4">
        <f t="shared" ca="1" si="360"/>
        <v>-5.365834564025642E-3</v>
      </c>
      <c r="P672" s="4"/>
      <c r="Q672" s="66">
        <f t="shared" si="347"/>
        <v>43089.189700000003</v>
      </c>
      <c r="R672" s="4"/>
      <c r="S672" s="2">
        <f>S$17</f>
        <v>1</v>
      </c>
      <c r="Z672" s="1">
        <f t="shared" si="348"/>
        <v>1475</v>
      </c>
      <c r="AA672" s="1">
        <f t="shared" si="349"/>
        <v>-0.14558375094556053</v>
      </c>
      <c r="AB672" s="1">
        <f t="shared" si="340"/>
        <v>4.4669568186086313E-2</v>
      </c>
      <c r="AC672" s="1">
        <f t="shared" si="341"/>
        <v>9.2500005848705769E-5</v>
      </c>
      <c r="AD672" s="1">
        <f t="shared" si="350"/>
        <v>0.14567625095140924</v>
      </c>
      <c r="AE672" s="1">
        <f t="shared" si="342"/>
        <v>2.1221570091257962E-2</v>
      </c>
      <c r="AF672" s="1">
        <f t="shared" si="351"/>
        <v>9.2500005848705769E-5</v>
      </c>
      <c r="AG672" s="2"/>
      <c r="AH672" s="1">
        <f t="shared" si="352"/>
        <v>-4.4577068180237607E-2</v>
      </c>
      <c r="AI672" s="1">
        <f t="shared" si="353"/>
        <v>0.61458657669073602</v>
      </c>
      <c r="AJ672" s="1">
        <f t="shared" si="354"/>
        <v>-0.98996083165106141</v>
      </c>
      <c r="AK672" s="1">
        <f t="shared" si="355"/>
        <v>-4.0196003511599541E-2</v>
      </c>
      <c r="AL672" s="1">
        <f t="shared" si="356"/>
        <v>0.10391752488507212</v>
      </c>
      <c r="AM672" s="1">
        <f t="shared" si="357"/>
        <v>5.2005570906335619E-2</v>
      </c>
      <c r="AN672" s="1">
        <f t="shared" si="361"/>
        <v>12.722599265330318</v>
      </c>
      <c r="AO672" s="1">
        <f t="shared" si="361"/>
        <v>12.722860547264734</v>
      </c>
      <c r="AP672" s="1">
        <f t="shared" si="361"/>
        <v>12.722177973473386</v>
      </c>
      <c r="AQ672" s="1">
        <f t="shared" si="361"/>
        <v>12.723961286494522</v>
      </c>
      <c r="AR672" s="1">
        <f t="shared" si="361"/>
        <v>12.719303198165848</v>
      </c>
      <c r="AS672" s="1">
        <f t="shared" si="361"/>
        <v>12.731477631563541</v>
      </c>
      <c r="AT672" s="1">
        <f t="shared" si="361"/>
        <v>12.699705652639336</v>
      </c>
      <c r="AU672" s="1">
        <f t="shared" si="359"/>
        <v>12.78299251304631</v>
      </c>
    </row>
    <row r="673" spans="1:47" x14ac:dyDescent="0.2">
      <c r="A673" s="44" t="s">
        <v>327</v>
      </c>
      <c r="B673" s="45" t="s">
        <v>97</v>
      </c>
      <c r="C673" s="44">
        <v>58132.608</v>
      </c>
      <c r="D673" s="44">
        <v>1E-4</v>
      </c>
      <c r="E673" s="4">
        <f t="shared" si="345"/>
        <v>1483.9997288349798</v>
      </c>
      <c r="F673" s="4">
        <f t="shared" si="346"/>
        <v>1484</v>
      </c>
      <c r="G673" s="4">
        <f t="shared" si="343"/>
        <v>-7.5079999805893749E-4</v>
      </c>
      <c r="H673" s="4"/>
      <c r="I673" s="4"/>
      <c r="J673" s="4"/>
      <c r="K673" s="4">
        <f>G673</f>
        <v>-7.5079999805893749E-4</v>
      </c>
      <c r="M673" s="4"/>
      <c r="O673" s="4">
        <f t="shared" ca="1" si="360"/>
        <v>-5.4585304268772415E-3</v>
      </c>
      <c r="P673" s="4"/>
      <c r="Q673" s="66">
        <f t="shared" si="347"/>
        <v>43114.108</v>
      </c>
      <c r="S673" s="2">
        <f>S$18</f>
        <v>1</v>
      </c>
      <c r="Z673" s="1">
        <f t="shared" si="348"/>
        <v>1484</v>
      </c>
      <c r="AA673" s="1">
        <f t="shared" si="349"/>
        <v>-0.14600299639947148</v>
      </c>
      <c r="AB673" s="1">
        <f t="shared" si="340"/>
        <v>4.3840586512398021E-2</v>
      </c>
      <c r="AC673" s="1">
        <f t="shared" si="341"/>
        <v>-7.5079999805893749E-4</v>
      </c>
      <c r="AD673" s="1">
        <f t="shared" si="350"/>
        <v>0.14525219640141254</v>
      </c>
      <c r="AE673" s="1">
        <f t="shared" si="342"/>
        <v>2.1098200559434524E-2</v>
      </c>
      <c r="AF673" s="1">
        <f t="shared" si="351"/>
        <v>-7.5079999805893749E-4</v>
      </c>
      <c r="AG673" s="2"/>
      <c r="AH673" s="1">
        <f t="shared" si="352"/>
        <v>-4.4591386510456958E-2</v>
      </c>
      <c r="AI673" s="1">
        <f t="shared" si="353"/>
        <v>0.61471362205768976</v>
      </c>
      <c r="AJ673" s="1">
        <f t="shared" si="354"/>
        <v>-0.99039619184914518</v>
      </c>
      <c r="AK673" s="1">
        <f t="shared" si="355"/>
        <v>-4.1396044948348518E-2</v>
      </c>
      <c r="AL673" s="1">
        <f t="shared" si="356"/>
        <v>0.1070316828619356</v>
      </c>
      <c r="AM673" s="1">
        <f t="shared" si="357"/>
        <v>5.3566988839014534E-2</v>
      </c>
      <c r="AN673" s="1">
        <f t="shared" si="361"/>
        <v>12.72726996225569</v>
      </c>
      <c r="AO673" s="1">
        <f t="shared" si="361"/>
        <v>12.727537660721376</v>
      </c>
      <c r="AP673" s="1">
        <f t="shared" si="361"/>
        <v>12.726837802370216</v>
      </c>
      <c r="AQ673" s="1">
        <f t="shared" si="361"/>
        <v>12.728667647537346</v>
      </c>
      <c r="AR673" s="1">
        <f t="shared" si="361"/>
        <v>12.723884486818777</v>
      </c>
      <c r="AS673" s="1">
        <f t="shared" si="361"/>
        <v>12.736395485982621</v>
      </c>
      <c r="AT673" s="1">
        <f t="shared" si="361"/>
        <v>12.703722812253124</v>
      </c>
      <c r="AU673" s="1">
        <f t="shared" si="359"/>
        <v>12.789452795541791</v>
      </c>
    </row>
    <row r="674" spans="1:47" x14ac:dyDescent="0.2">
      <c r="A674" s="44" t="s">
        <v>327</v>
      </c>
      <c r="B674" s="45" t="s">
        <v>97</v>
      </c>
      <c r="C674" s="44">
        <v>58132.608099999998</v>
      </c>
      <c r="D674" s="44">
        <v>1E-4</v>
      </c>
      <c r="E674" s="4">
        <f t="shared" si="345"/>
        <v>1483.9997649517904</v>
      </c>
      <c r="F674" s="4">
        <f t="shared" si="346"/>
        <v>1484</v>
      </c>
      <c r="G674" s="4">
        <f t="shared" si="343"/>
        <v>-6.5080000058514997E-4</v>
      </c>
      <c r="H674" s="4"/>
      <c r="I674" s="4"/>
      <c r="J674" s="4">
        <f>G674</f>
        <v>-6.5080000058514997E-4</v>
      </c>
      <c r="K674" s="4"/>
      <c r="M674" s="4"/>
      <c r="O674" s="4">
        <f t="shared" ca="1" si="360"/>
        <v>-5.4585304268772415E-3</v>
      </c>
      <c r="P674" s="4"/>
      <c r="Q674" s="66">
        <f t="shared" si="347"/>
        <v>43114.108099999998</v>
      </c>
      <c r="R674" s="4"/>
      <c r="S674" s="2">
        <f>S$17</f>
        <v>1</v>
      </c>
      <c r="Z674" s="1">
        <f t="shared" si="348"/>
        <v>1484</v>
      </c>
      <c r="AA674" s="1">
        <f t="shared" si="349"/>
        <v>-0.14600299639947148</v>
      </c>
      <c r="AB674" s="1">
        <f t="shared" si="340"/>
        <v>4.3940586509871808E-2</v>
      </c>
      <c r="AC674" s="1">
        <f t="shared" si="341"/>
        <v>-6.5080000058514997E-4</v>
      </c>
      <c r="AD674" s="1">
        <f t="shared" si="350"/>
        <v>0.14535219639888633</v>
      </c>
      <c r="AE674" s="1">
        <f t="shared" si="342"/>
        <v>2.1127260997980422E-2</v>
      </c>
      <c r="AF674" s="1">
        <f t="shared" si="351"/>
        <v>-6.5080000058514997E-4</v>
      </c>
      <c r="AG674" s="2"/>
      <c r="AH674" s="1">
        <f t="shared" si="352"/>
        <v>-4.4591386510456958E-2</v>
      </c>
      <c r="AI674" s="1">
        <f t="shared" si="353"/>
        <v>0.61471362205768976</v>
      </c>
      <c r="AJ674" s="1">
        <f t="shared" si="354"/>
        <v>-0.99039619184914518</v>
      </c>
      <c r="AK674" s="1">
        <f t="shared" si="355"/>
        <v>-4.1396044948348518E-2</v>
      </c>
      <c r="AL674" s="1">
        <f t="shared" si="356"/>
        <v>0.1070316828619356</v>
      </c>
      <c r="AM674" s="1">
        <f t="shared" si="357"/>
        <v>5.3566988839014534E-2</v>
      </c>
      <c r="AN674" s="1">
        <f t="shared" si="361"/>
        <v>12.72726996225569</v>
      </c>
      <c r="AO674" s="1">
        <f t="shared" si="361"/>
        <v>12.727537660721376</v>
      </c>
      <c r="AP674" s="1">
        <f t="shared" si="361"/>
        <v>12.726837802370216</v>
      </c>
      <c r="AQ674" s="1">
        <f t="shared" si="361"/>
        <v>12.728667647537346</v>
      </c>
      <c r="AR674" s="1">
        <f t="shared" si="361"/>
        <v>12.723884486818777</v>
      </c>
      <c r="AS674" s="1">
        <f t="shared" si="361"/>
        <v>12.736395485982621</v>
      </c>
      <c r="AT674" s="1">
        <f t="shared" si="361"/>
        <v>12.703722812253124</v>
      </c>
      <c r="AU674" s="1">
        <f t="shared" si="359"/>
        <v>12.789452795541791</v>
      </c>
    </row>
    <row r="675" spans="1:47" x14ac:dyDescent="0.2">
      <c r="A675" s="46" t="s">
        <v>328</v>
      </c>
      <c r="B675" s="47" t="s">
        <v>97</v>
      </c>
      <c r="C675" s="46">
        <v>58467.628599999996</v>
      </c>
      <c r="D675" s="46">
        <v>1E-4</v>
      </c>
      <c r="E675" s="4">
        <f t="shared" si="345"/>
        <v>1604.9984872473515</v>
      </c>
      <c r="F675" s="4">
        <f t="shared" si="346"/>
        <v>1605</v>
      </c>
      <c r="G675" s="4">
        <f t="shared" si="343"/>
        <v>-4.1885000027832575E-3</v>
      </c>
      <c r="H675" s="4"/>
      <c r="I675" s="4"/>
      <c r="J675" s="4"/>
      <c r="K675" s="4">
        <f>G675</f>
        <v>-4.1885000027832575E-3</v>
      </c>
      <c r="M675" s="4"/>
      <c r="O675" s="4">
        <f t="shared" ca="1" si="360"/>
        <v>-6.7047748052153945E-3</v>
      </c>
      <c r="P675" s="4"/>
      <c r="Q675" s="66">
        <f t="shared" si="347"/>
        <v>43449.128599999996</v>
      </c>
      <c r="S675" s="2">
        <f>S$18</f>
        <v>1</v>
      </c>
      <c r="Z675" s="1">
        <f t="shared" si="348"/>
        <v>1605</v>
      </c>
      <c r="AA675" s="1">
        <f t="shared" si="349"/>
        <v>-0.15159526624498926</v>
      </c>
      <c r="AB675" s="1">
        <f t="shared" si="340"/>
        <v>4.0500857332796986E-2</v>
      </c>
      <c r="AC675" s="1">
        <f t="shared" si="341"/>
        <v>-4.1885000027832575E-3</v>
      </c>
      <c r="AD675" s="1">
        <f t="shared" si="350"/>
        <v>0.147406766242206</v>
      </c>
      <c r="AE675" s="1">
        <f t="shared" si="342"/>
        <v>2.1728754733984362E-2</v>
      </c>
      <c r="AF675" s="1">
        <f t="shared" si="351"/>
        <v>-4.1885000027832575E-3</v>
      </c>
      <c r="AG675" s="2"/>
      <c r="AH675" s="1">
        <f t="shared" si="352"/>
        <v>-4.4689357335580243E-2</v>
      </c>
      <c r="AI675" s="1">
        <f t="shared" si="353"/>
        <v>0.61679227851972696</v>
      </c>
      <c r="AJ675" s="1">
        <f t="shared" si="354"/>
        <v>-0.99532921321517132</v>
      </c>
      <c r="AK675" s="1">
        <f t="shared" si="355"/>
        <v>-5.7541878342368194E-2</v>
      </c>
      <c r="AL675" s="1">
        <f t="shared" si="356"/>
        <v>0.14904490951819044</v>
      </c>
      <c r="AM675" s="1">
        <f t="shared" si="357"/>
        <v>7.4660717785458339E-2</v>
      </c>
      <c r="AN675" s="1">
        <f t="shared" si="361"/>
        <v>12.790175460092982</v>
      </c>
      <c r="AO675" s="1">
        <f t="shared" si="361"/>
        <v>12.790517384727281</v>
      </c>
      <c r="AP675" s="1">
        <f t="shared" si="361"/>
        <v>12.78961246072919</v>
      </c>
      <c r="AQ675" s="1">
        <f t="shared" si="361"/>
        <v>12.79200780347502</v>
      </c>
      <c r="AR675" s="1">
        <f t="shared" si="361"/>
        <v>12.785670138069861</v>
      </c>
      <c r="AS675" s="1">
        <f t="shared" si="361"/>
        <v>12.802458755259952</v>
      </c>
      <c r="AT675" s="1">
        <f t="shared" si="361"/>
        <v>12.758119527765718</v>
      </c>
      <c r="AU675" s="1">
        <f t="shared" si="359"/>
        <v>12.876307704647701</v>
      </c>
    </row>
    <row r="676" spans="1:47" s="72" customFormat="1" ht="12" customHeight="1" x14ac:dyDescent="0.2">
      <c r="A676" s="48" t="s">
        <v>329</v>
      </c>
      <c r="B676" s="49" t="s">
        <v>97</v>
      </c>
      <c r="C676" s="50">
        <v>58763.887000000002</v>
      </c>
      <c r="D676" s="50">
        <v>1E-4</v>
      </c>
      <c r="E676" s="4">
        <f t="shared" si="345"/>
        <v>1711.9975749728133</v>
      </c>
      <c r="F676" s="4">
        <f t="shared" si="346"/>
        <v>1712</v>
      </c>
      <c r="G676" s="4">
        <f t="shared" si="343"/>
        <v>-6.714399998600129E-3</v>
      </c>
      <c r="H676" s="4"/>
      <c r="I676" s="4"/>
      <c r="J676" s="4"/>
      <c r="K676" s="4">
        <f>G676</f>
        <v>-6.714399998600129E-3</v>
      </c>
      <c r="M676" s="4"/>
      <c r="O676" s="4">
        <f t="shared" ca="1" si="360"/>
        <v>-7.8068256191177292E-3</v>
      </c>
      <c r="P676" s="4"/>
      <c r="Q676" s="66">
        <f t="shared" si="347"/>
        <v>43745.387000000002</v>
      </c>
      <c r="S676" s="73">
        <f>S$18</f>
        <v>1</v>
      </c>
      <c r="Z676" s="72">
        <f t="shared" si="348"/>
        <v>1712</v>
      </c>
      <c r="AA676" s="72">
        <f t="shared" si="349"/>
        <v>-0.15647069449582957</v>
      </c>
      <c r="AB676" s="72">
        <f t="shared" si="340"/>
        <v>3.7913812096135133E-2</v>
      </c>
      <c r="AC676" s="72">
        <f t="shared" si="341"/>
        <v>-6.714399998600129E-3</v>
      </c>
      <c r="AD676" s="72">
        <f t="shared" si="350"/>
        <v>0.14975629449722944</v>
      </c>
      <c r="AE676" s="72">
        <f t="shared" si="342"/>
        <v>2.2426947741540911E-2</v>
      </c>
      <c r="AF676" s="72">
        <f t="shared" si="351"/>
        <v>-6.714399998600129E-3</v>
      </c>
      <c r="AG676" s="73"/>
      <c r="AH676" s="72">
        <f t="shared" si="352"/>
        <v>-4.4628212094735262E-2</v>
      </c>
      <c r="AI676" s="72">
        <f t="shared" si="353"/>
        <v>0.61921397412516277</v>
      </c>
      <c r="AJ676" s="72">
        <f t="shared" si="354"/>
        <v>-0.99824467051472243</v>
      </c>
      <c r="AK676" s="72">
        <f t="shared" si="355"/>
        <v>-7.1841687506058655E-2</v>
      </c>
      <c r="AL676" s="72">
        <f t="shared" si="356"/>
        <v>0.18647490070969419</v>
      </c>
      <c r="AM676" s="72">
        <f t="shared" si="357"/>
        <v>9.3508571115259093E-2</v>
      </c>
      <c r="AN676" s="72">
        <f t="shared" si="361"/>
        <v>12.846013445081201</v>
      </c>
      <c r="AO676" s="72">
        <f t="shared" si="361"/>
        <v>12.846400058922516</v>
      </c>
      <c r="AP676" s="72">
        <f t="shared" si="361"/>
        <v>12.845362071987342</v>
      </c>
      <c r="AQ676" s="72">
        <f t="shared" si="361"/>
        <v>12.84814957739486</v>
      </c>
      <c r="AR676" s="72">
        <f t="shared" si="361"/>
        <v>12.84066877412082</v>
      </c>
      <c r="AS676" s="72">
        <f t="shared" si="361"/>
        <v>12.860781891935302</v>
      </c>
      <c r="AT676" s="72">
        <f t="shared" si="361"/>
        <v>12.806957039989497</v>
      </c>
      <c r="AU676" s="72">
        <f t="shared" si="359"/>
        <v>12.953113285427303</v>
      </c>
    </row>
    <row r="677" spans="1:47" s="72" customFormat="1" ht="12" customHeight="1" x14ac:dyDescent="0.2">
      <c r="A677" s="63" t="s">
        <v>2090</v>
      </c>
      <c r="B677" s="64" t="s">
        <v>97</v>
      </c>
      <c r="C677" s="65">
        <v>59159.822800000002</v>
      </c>
      <c r="D677" s="65">
        <v>1E-4</v>
      </c>
      <c r="E677" s="4">
        <f t="shared" si="345"/>
        <v>1854.9969613120697</v>
      </c>
      <c r="F677" s="4">
        <f t="shared" si="346"/>
        <v>1855</v>
      </c>
      <c r="G677" s="4">
        <f t="shared" si="343"/>
        <v>-8.4134999997331761E-3</v>
      </c>
      <c r="H677" s="4"/>
      <c r="I677" s="4"/>
      <c r="J677" s="4"/>
      <c r="K677" s="4">
        <f>G677</f>
        <v>-8.4134999997331761E-3</v>
      </c>
      <c r="M677" s="4"/>
      <c r="O677" s="4">
        <f t="shared" ca="1" si="360"/>
        <v>-9.2796598844264583E-3</v>
      </c>
      <c r="P677" s="4"/>
      <c r="Q677" s="66">
        <f t="shared" si="347"/>
        <v>44141.322800000002</v>
      </c>
      <c r="S677" s="73">
        <f>S$18</f>
        <v>1</v>
      </c>
      <c r="Z677" s="72">
        <f t="shared" si="348"/>
        <v>1855</v>
      </c>
      <c r="AA677" s="72">
        <f t="shared" si="349"/>
        <v>-0.16288136415429166</v>
      </c>
      <c r="AB677" s="72">
        <f t="shared" si="340"/>
        <v>3.5913635026672018E-2</v>
      </c>
      <c r="AC677" s="72">
        <f t="shared" si="341"/>
        <v>-8.4134999997331761E-3</v>
      </c>
      <c r="AD677" s="72">
        <f t="shared" si="350"/>
        <v>0.15446786415455849</v>
      </c>
      <c r="AE677" s="72">
        <f t="shared" si="342"/>
        <v>2.3860321056471134E-2</v>
      </c>
      <c r="AF677" s="72">
        <f t="shared" si="351"/>
        <v>-8.4134999997331761E-3</v>
      </c>
      <c r="AG677" s="73"/>
      <c r="AH677" s="72">
        <f t="shared" si="352"/>
        <v>-4.4327135026405194E-2</v>
      </c>
      <c r="AI677" s="72">
        <f t="shared" si="353"/>
        <v>0.62333083692538604</v>
      </c>
      <c r="AJ677" s="72">
        <f t="shared" si="354"/>
        <v>-0.99996211131807833</v>
      </c>
      <c r="AK677" s="72">
        <f t="shared" si="355"/>
        <v>-9.0992126878869928E-2</v>
      </c>
      <c r="AL677" s="72">
        <f t="shared" si="356"/>
        <v>0.23702933833694451</v>
      </c>
      <c r="AM677" s="72">
        <f t="shared" si="357"/>
        <v>0.11907267933023682</v>
      </c>
      <c r="AN677" s="72">
        <f t="shared" si="361"/>
        <v>12.921038098136478</v>
      </c>
      <c r="AO677" s="72">
        <f t="shared" si="361"/>
        <v>12.921451247611214</v>
      </c>
      <c r="AP677" s="72">
        <f t="shared" si="361"/>
        <v>12.920314370268837</v>
      </c>
      <c r="AQ677" s="72">
        <f t="shared" si="361"/>
        <v>12.923443910803524</v>
      </c>
      <c r="AR677" s="72">
        <f t="shared" si="361"/>
        <v>12.914837758584966</v>
      </c>
      <c r="AS677" s="72">
        <f t="shared" si="361"/>
        <v>12.938571700694922</v>
      </c>
      <c r="AT677" s="72">
        <f t="shared" si="361"/>
        <v>12.873599466430601</v>
      </c>
      <c r="AU677" s="72">
        <f t="shared" si="359"/>
        <v>13.055759996188833</v>
      </c>
    </row>
    <row r="678" spans="1:47" s="72" customFormat="1" ht="12" customHeight="1" x14ac:dyDescent="0.2">
      <c r="A678" s="67" t="s">
        <v>2091</v>
      </c>
      <c r="B678" s="68" t="s">
        <v>97</v>
      </c>
      <c r="C678" s="144">
        <v>59505.920299999998</v>
      </c>
      <c r="D678" s="67">
        <v>1E-4</v>
      </c>
      <c r="E678" s="4">
        <f t="shared" si="345"/>
        <v>1979.9963428116723</v>
      </c>
      <c r="F678" s="4">
        <f t="shared" si="346"/>
        <v>1980</v>
      </c>
      <c r="G678" s="4">
        <f t="shared" si="343"/>
        <v>-1.0126000001037028E-2</v>
      </c>
      <c r="H678" s="4"/>
      <c r="I678" s="4"/>
      <c r="J678" s="4"/>
      <c r="K678" s="4">
        <f>G678</f>
        <v>-1.0126000001037028E-2</v>
      </c>
      <c r="M678" s="4"/>
      <c r="O678" s="4">
        <f t="shared" ca="1" si="360"/>
        <v>-1.0567102424031992E-2</v>
      </c>
      <c r="P678" s="4"/>
      <c r="Q678" s="66">
        <f t="shared" si="347"/>
        <v>44487.420299999998</v>
      </c>
      <c r="S678" s="73">
        <f>S$18</f>
        <v>1</v>
      </c>
      <c r="Z678" s="72">
        <f t="shared" si="348"/>
        <v>1980</v>
      </c>
      <c r="AA678" s="72">
        <f t="shared" si="349"/>
        <v>-0.16838383242127619</v>
      </c>
      <c r="AB678" s="72">
        <f t="shared" si="340"/>
        <v>3.3729613632074419E-2</v>
      </c>
      <c r="AC678" s="72">
        <f t="shared" si="341"/>
        <v>-1.0126000001037028E-2</v>
      </c>
      <c r="AD678" s="72">
        <f t="shared" si="350"/>
        <v>0.15825783242023916</v>
      </c>
      <c r="AE678" s="72">
        <f t="shared" si="342"/>
        <v>2.5045541522352503E-2</v>
      </c>
      <c r="AF678" s="72">
        <f t="shared" si="351"/>
        <v>-1.0126000001037028E-2</v>
      </c>
      <c r="AG678" s="73"/>
      <c r="AH678" s="72">
        <f t="shared" si="352"/>
        <v>-4.3855613633111447E-2</v>
      </c>
      <c r="AI678" s="72">
        <f t="shared" si="353"/>
        <v>0.62778505658626393</v>
      </c>
      <c r="AJ678" s="72">
        <f t="shared" si="354"/>
        <v>-0.99934824468083316</v>
      </c>
      <c r="AK678" s="72">
        <f t="shared" si="355"/>
        <v>-0.10777412242639541</v>
      </c>
      <c r="AL678" s="72">
        <f t="shared" si="356"/>
        <v>0.28184051022159795</v>
      </c>
      <c r="AM678" s="72">
        <f t="shared" si="357"/>
        <v>0.14186054743097795</v>
      </c>
      <c r="AN678" s="72">
        <f t="shared" si="361"/>
        <v>12.987082024648275</v>
      </c>
      <c r="AO678" s="72">
        <f t="shared" si="361"/>
        <v>12.987488326342119</v>
      </c>
      <c r="AP678" s="72">
        <f t="shared" si="361"/>
        <v>12.986339736334399</v>
      </c>
      <c r="AQ678" s="72">
        <f t="shared" si="361"/>
        <v>12.989588258399589</v>
      </c>
      <c r="AR678" s="72">
        <f t="shared" si="361"/>
        <v>12.980412689295852</v>
      </c>
      <c r="AS678" s="72">
        <f t="shared" si="361"/>
        <v>13.006428444279193</v>
      </c>
      <c r="AT678" s="72">
        <f t="shared" si="361"/>
        <v>12.933411531625159</v>
      </c>
      <c r="AU678" s="72">
        <f t="shared" si="359"/>
        <v>13.145486141959399</v>
      </c>
    </row>
    <row r="679" spans="1:47" s="72" customFormat="1" ht="12" customHeight="1" x14ac:dyDescent="0.2">
      <c r="A679" s="69" t="s">
        <v>2092</v>
      </c>
      <c r="B679" s="68" t="s">
        <v>97</v>
      </c>
      <c r="C679" s="144">
        <v>59619.439599999998</v>
      </c>
      <c r="D679" s="67">
        <v>1E-4</v>
      </c>
      <c r="E679" s="4">
        <f t="shared" si="345"/>
        <v>2020.9958943492245</v>
      </c>
      <c r="F679" s="4">
        <f t="shared" si="346"/>
        <v>2021</v>
      </c>
      <c r="G679" s="4">
        <f t="shared" si="343"/>
        <v>-1.1367700004484504E-2</v>
      </c>
      <c r="H679" s="4"/>
      <c r="I679" s="4"/>
      <c r="J679" s="4"/>
      <c r="K679" s="4">
        <f>G679</f>
        <v>-1.1367700004484504E-2</v>
      </c>
      <c r="M679" s="4"/>
      <c r="O679" s="4">
        <f t="shared" ca="1" si="360"/>
        <v>-1.0989383577022605E-2</v>
      </c>
      <c r="P679" s="4"/>
      <c r="Q679" s="66">
        <f t="shared" si="347"/>
        <v>44600.939599999998</v>
      </c>
      <c r="S679" s="73">
        <f>S$18</f>
        <v>1</v>
      </c>
      <c r="Z679" s="72">
        <f t="shared" si="348"/>
        <v>2021</v>
      </c>
      <c r="AA679" s="72">
        <f t="shared" si="349"/>
        <v>-0.17016758459134304</v>
      </c>
      <c r="AB679" s="72">
        <f t="shared" si="340"/>
        <v>3.2290442738402515E-2</v>
      </c>
      <c r="AC679" s="72">
        <f t="shared" si="341"/>
        <v>-1.1367700004484504E-2</v>
      </c>
      <c r="AD679" s="72">
        <f t="shared" si="350"/>
        <v>0.15879988458685854</v>
      </c>
      <c r="AE679" s="72">
        <f t="shared" si="342"/>
        <v>2.5217403344799591E-2</v>
      </c>
      <c r="AF679" s="72">
        <f t="shared" si="351"/>
        <v>-1.1367700004484504E-2</v>
      </c>
      <c r="AG679" s="73"/>
      <c r="AH679" s="72">
        <f t="shared" si="352"/>
        <v>-4.365814274288702E-2</v>
      </c>
      <c r="AI679" s="72">
        <f t="shared" si="353"/>
        <v>0.62942596985861587</v>
      </c>
      <c r="AJ679" s="72">
        <f t="shared" si="354"/>
        <v>-0.99870224852770806</v>
      </c>
      <c r="AK679" s="72">
        <f t="shared" si="355"/>
        <v>-0.11328774757246687</v>
      </c>
      <c r="AL679" s="72">
        <f t="shared" si="356"/>
        <v>0.29668597530163482</v>
      </c>
      <c r="AM679" s="72">
        <f t="shared" si="357"/>
        <v>0.14944077926718574</v>
      </c>
      <c r="AN679" s="72">
        <f t="shared" si="361"/>
        <v>13.008853575358318</v>
      </c>
      <c r="AO679" s="72">
        <f t="shared" si="361"/>
        <v>13.009252149224418</v>
      </c>
      <c r="AP679" s="72">
        <f t="shared" si="361"/>
        <v>13.008114056445988</v>
      </c>
      <c r="AQ679" s="72">
        <f t="shared" si="361"/>
        <v>13.011365410876012</v>
      </c>
      <c r="AR679" s="72">
        <f t="shared" si="361"/>
        <v>13.002089992365947</v>
      </c>
      <c r="AS679" s="72">
        <f t="shared" si="361"/>
        <v>13.028660726116547</v>
      </c>
      <c r="AT679" s="72">
        <f t="shared" si="361"/>
        <v>12.953390121052992</v>
      </c>
      <c r="AU679" s="72">
        <f t="shared" si="359"/>
        <v>13.174916317772144</v>
      </c>
    </row>
    <row r="680" spans="1:47" s="72" customFormat="1" ht="12" customHeight="1" x14ac:dyDescent="0.2">
      <c r="A680" s="70" t="s">
        <v>2093</v>
      </c>
      <c r="B680" s="71" t="s">
        <v>97</v>
      </c>
      <c r="C680" s="144">
        <v>59890.776899999997</v>
      </c>
      <c r="D680" s="67">
        <v>2.9999999999999997E-4</v>
      </c>
      <c r="E680" s="4">
        <f t="shared" ref="E680:E681" si="362">+(C680-C$7)/C$8</f>
        <v>2118.9942753770342</v>
      </c>
      <c r="F680" s="4">
        <f t="shared" si="346"/>
        <v>2119</v>
      </c>
      <c r="G680" s="4">
        <f t="shared" ref="G680:G681" si="363">+C680-(C$7+F680*C$8)</f>
        <v>-1.5850299998419359E-2</v>
      </c>
      <c r="H680" s="4"/>
      <c r="I680" s="4"/>
      <c r="J680" s="4"/>
      <c r="K680" s="4">
        <f t="shared" ref="K680:K681" si="364">G680</f>
        <v>-1.5850299998419359E-2</v>
      </c>
      <c r="M680" s="4"/>
      <c r="O680" s="4">
        <f t="shared" ref="O680:O681" ca="1" si="365">+C$11+C$12*$F680</f>
        <v>-1.1998738528073344E-2</v>
      </c>
      <c r="P680" s="4"/>
      <c r="Q680" s="66">
        <f t="shared" ref="Q680:Q681" si="366">+C680-15018.5</f>
        <v>44872.276899999997</v>
      </c>
      <c r="S680" s="73">
        <f t="shared" ref="S680:S683" si="367">S$18</f>
        <v>1</v>
      </c>
      <c r="Z680" s="72">
        <f t="shared" ref="Z680:Z681" si="368">F680</f>
        <v>2119</v>
      </c>
      <c r="AA680" s="72">
        <f t="shared" ref="AA680:AA681" si="369">AB$3+AB$4*Z680+AB$5*Z680^2+AH680</f>
        <v>-0.17438818679839821</v>
      </c>
      <c r="AB680" s="72">
        <f t="shared" ref="AB680:AB681" si="370">IF(S680&lt;&gt;0,G680-AH680,-9999)</f>
        <v>2.7249297745212453E-2</v>
      </c>
      <c r="AC680" s="72">
        <f t="shared" ref="AC680:AC681" si="371">+G680-P680</f>
        <v>-1.5850299998419359E-2</v>
      </c>
      <c r="AD680" s="72">
        <f t="shared" ref="AD680:AD681" si="372">IF(S680&lt;&gt;0,G680-AA680,-9999)</f>
        <v>0.15853788679997885</v>
      </c>
      <c r="AE680" s="72">
        <f t="shared" ref="AE680:AE681" si="373">+(G680-AA680)^2*S680</f>
        <v>2.5134261551002908E-2</v>
      </c>
      <c r="AF680" s="72">
        <f t="shared" ref="AF680:AF681" si="374">IF(S680&lt;&gt;0,G680-P680,-9999)</f>
        <v>-1.5850299998419359E-2</v>
      </c>
      <c r="AG680" s="73"/>
      <c r="AH680" s="72">
        <f t="shared" ref="AH680:AH681" si="375">$AB$6*($AB$11/AI680*AJ680+$AB$12)</f>
        <v>-4.3099597743631812E-2</v>
      </c>
      <c r="AI680" s="72">
        <f t="shared" ref="AI680:AI681" si="376">1+$AB$7*COS(AL680)</f>
        <v>0.63372049183729862</v>
      </c>
      <c r="AJ680" s="72">
        <f t="shared" ref="AJ680:AJ681" si="377">SIN(AL680+RADIANS($AB$9))</f>
        <v>-0.99623790486516539</v>
      </c>
      <c r="AK680" s="72">
        <f t="shared" si="355"/>
        <v>-0.12648536462911436</v>
      </c>
      <c r="AL680" s="72">
        <f t="shared" si="356"/>
        <v>0.33250369319385437</v>
      </c>
      <c r="AM680" s="72">
        <f t="shared" si="357"/>
        <v>0.16780068840036383</v>
      </c>
      <c r="AN680" s="72">
        <f t="shared" ref="AN680:AT680" si="378">$AU680+$AB$7*SIN(AO680)</f>
        <v>13.061137928876782</v>
      </c>
      <c r="AO680" s="72">
        <f t="shared" si="378"/>
        <v>13.06150874172055</v>
      </c>
      <c r="AP680" s="72">
        <f t="shared" si="378"/>
        <v>13.060421523972277</v>
      </c>
      <c r="AQ680" s="72">
        <f t="shared" si="378"/>
        <v>13.063611041316353</v>
      </c>
      <c r="AR680" s="72">
        <f t="shared" si="378"/>
        <v>13.054269572018059</v>
      </c>
      <c r="AS680" s="72">
        <f t="shared" si="378"/>
        <v>13.081764734620798</v>
      </c>
      <c r="AT680" s="72">
        <f t="shared" si="378"/>
        <v>13.001936209771539</v>
      </c>
      <c r="AU680" s="72">
        <f t="shared" ref="AU680:AU681" si="379">RADIANS($AB$9)+$AB$18*(F680-AB$15)</f>
        <v>13.245261616056268</v>
      </c>
    </row>
    <row r="681" spans="1:47" s="72" customFormat="1" ht="12" customHeight="1" x14ac:dyDescent="0.2">
      <c r="A681" s="70" t="s">
        <v>2093</v>
      </c>
      <c r="B681" s="71" t="s">
        <v>97</v>
      </c>
      <c r="C681" s="144">
        <v>59918.465199999999</v>
      </c>
      <c r="D681" s="67">
        <v>1E-4</v>
      </c>
      <c r="E681" s="4">
        <f t="shared" si="362"/>
        <v>2128.9944064810607</v>
      </c>
      <c r="F681" s="4">
        <f t="shared" si="346"/>
        <v>2129</v>
      </c>
      <c r="G681" s="4">
        <f t="shared" si="363"/>
        <v>-1.5487299999222159E-2</v>
      </c>
      <c r="H681" s="4"/>
      <c r="I681" s="4"/>
      <c r="J681" s="4"/>
      <c r="K681" s="4">
        <f t="shared" si="364"/>
        <v>-1.5487299999222159E-2</v>
      </c>
      <c r="M681" s="4"/>
      <c r="O681" s="4">
        <f t="shared" ca="1" si="365"/>
        <v>-1.2101733931241785E-2</v>
      </c>
      <c r="P681" s="4"/>
      <c r="Q681" s="66">
        <f t="shared" si="366"/>
        <v>44899.965199999999</v>
      </c>
      <c r="S681" s="73">
        <f t="shared" si="367"/>
        <v>1</v>
      </c>
      <c r="Z681" s="72">
        <f t="shared" si="368"/>
        <v>2129</v>
      </c>
      <c r="AA681" s="72">
        <f t="shared" si="369"/>
        <v>-0.17481541225692374</v>
      </c>
      <c r="AB681" s="72">
        <f t="shared" si="370"/>
        <v>2.7548403047802671E-2</v>
      </c>
      <c r="AC681" s="72">
        <f t="shared" si="371"/>
        <v>-1.5487299999222159E-2</v>
      </c>
      <c r="AD681" s="72">
        <f t="shared" si="372"/>
        <v>0.15932811225770158</v>
      </c>
      <c r="AE681" s="72">
        <f t="shared" si="373"/>
        <v>2.5385447355602754E-2</v>
      </c>
      <c r="AF681" s="72">
        <f t="shared" si="374"/>
        <v>-1.5487299999222159E-2</v>
      </c>
      <c r="AG681" s="73"/>
      <c r="AH681" s="72">
        <f t="shared" si="375"/>
        <v>-4.303570304702483E-2</v>
      </c>
      <c r="AI681" s="72">
        <f t="shared" si="376"/>
        <v>0.63418883195783282</v>
      </c>
      <c r="AJ681" s="72">
        <f t="shared" si="377"/>
        <v>-0.99591197031524892</v>
      </c>
      <c r="AK681" s="72">
        <f t="shared" si="355"/>
        <v>-0.12783354372345238</v>
      </c>
      <c r="AL681" s="72">
        <f t="shared" si="356"/>
        <v>0.33618678222677628</v>
      </c>
      <c r="AM681" s="72">
        <f t="shared" si="357"/>
        <v>0.16969467282233322</v>
      </c>
      <c r="AN681" s="72">
        <f t="shared" ref="AN681:AT681" si="380">$AU681+$AB$7*SIN(AO681)</f>
        <v>13.066493713485499</v>
      </c>
      <c r="AO681" s="72">
        <f t="shared" si="380"/>
        <v>13.066861046674971</v>
      </c>
      <c r="AP681" s="72">
        <f t="shared" si="380"/>
        <v>13.065780895808045</v>
      </c>
      <c r="AQ681" s="72">
        <f t="shared" si="380"/>
        <v>13.068958925696789</v>
      </c>
      <c r="AR681" s="72">
        <f t="shared" si="380"/>
        <v>13.059624158219776</v>
      </c>
      <c r="AS681" s="72">
        <f t="shared" si="380"/>
        <v>13.087181394128901</v>
      </c>
      <c r="AT681" s="72">
        <f t="shared" si="380"/>
        <v>13.006955802220372</v>
      </c>
      <c r="AU681" s="72">
        <f t="shared" si="379"/>
        <v>13.252439707717912</v>
      </c>
    </row>
    <row r="682" spans="1:47" s="72" customFormat="1" ht="12" customHeight="1" x14ac:dyDescent="0.2">
      <c r="A682" s="70" t="s">
        <v>2101</v>
      </c>
      <c r="B682" s="145" t="s">
        <v>97</v>
      </c>
      <c r="C682" s="146">
        <v>60261.793100000003</v>
      </c>
      <c r="D682" s="146">
        <v>1E-4</v>
      </c>
      <c r="E682" s="4">
        <f t="shared" ref="E682" si="381">+(C682-C$7)/C$8</f>
        <v>2252.993496770815</v>
      </c>
      <c r="F682" s="4">
        <f t="shared" ref="F682" si="382">ROUND(2*E682,0)/2</f>
        <v>2253</v>
      </c>
      <c r="G682" s="4">
        <f t="shared" ref="G682" si="383">+C682-(C$7+F682*C$8)</f>
        <v>-1.8006099999183789E-2</v>
      </c>
      <c r="H682" s="4"/>
      <c r="I682" s="4"/>
      <c r="J682" s="4"/>
      <c r="K682" s="4">
        <f t="shared" ref="K682" si="384">G682</f>
        <v>-1.8006099999183789E-2</v>
      </c>
      <c r="M682" s="4"/>
      <c r="O682" s="4">
        <f t="shared" ref="O682" ca="1" si="385">+C$11+C$12*$F682</f>
        <v>-1.3378876930530473E-2</v>
      </c>
      <c r="P682" s="4"/>
      <c r="Q682" s="66">
        <f t="shared" ref="Q682" si="386">+C682-15018.5</f>
        <v>45243.293100000003</v>
      </c>
      <c r="S682" s="73">
        <f t="shared" si="367"/>
        <v>1</v>
      </c>
      <c r="Z682" s="72">
        <f t="shared" ref="Z682" si="387">F682</f>
        <v>2253</v>
      </c>
      <c r="AA682" s="72">
        <f t="shared" ref="AA682" si="388">AB$3+AB$4*Z682+AB$5*Z682^2+AH682</f>
        <v>-0.18005900488747684</v>
      </c>
      <c r="AB682" s="72">
        <f t="shared" ref="AB682" si="389">IF(S682&lt;&gt;0,G682-AH682,-9999)</f>
        <v>2.413019497458932E-2</v>
      </c>
      <c r="AC682" s="72">
        <f t="shared" ref="AC682" si="390">+G682-P682</f>
        <v>-1.8006099999183789E-2</v>
      </c>
      <c r="AD682" s="72">
        <f t="shared" ref="AD682" si="391">IF(S682&lt;&gt;0,G682-AA682,-9999)</f>
        <v>0.16205290488829305</v>
      </c>
      <c r="AE682" s="72">
        <f t="shared" ref="AE682" si="392">+(G682-AA682)^2*S682</f>
        <v>2.6261143982734152E-2</v>
      </c>
      <c r="AF682" s="72">
        <f t="shared" ref="AF682" si="393">IF(S682&lt;&gt;0,G682-P682,-9999)</f>
        <v>-1.8006099999183789E-2</v>
      </c>
      <c r="AG682" s="73"/>
      <c r="AH682" s="72">
        <f t="shared" ref="AH682" si="394">$AB$6*($AB$11/AI682*AJ682+$AB$12)</f>
        <v>-4.2136294973773109E-2</v>
      </c>
      <c r="AI682" s="72">
        <f t="shared" ref="AI682" si="395">1+$AB$7*COS(AL682)</f>
        <v>0.64047559782112296</v>
      </c>
      <c r="AJ682" s="72">
        <f t="shared" ref="AJ682" si="396">SIN(AL682+RADIANS($AB$9))</f>
        <v>-0.99068452912620675</v>
      </c>
      <c r="AK682" s="72">
        <f t="shared" ref="AK682" si="397">$AB$7*SIN(AL682)</f>
        <v>-0.14457326794117734</v>
      </c>
      <c r="AL682" s="72">
        <f t="shared" ref="AL682" si="398">2*ATAN(AM682)</f>
        <v>0.38233577553573811</v>
      </c>
      <c r="AM682" s="72">
        <f t="shared" ref="AM682" si="399">SQRT((1+$AB$7)/(1-$AB$7))*TAN(AN682/2)</f>
        <v>0.19353119452584208</v>
      </c>
      <c r="AN682" s="72">
        <f t="shared" ref="AN682" si="400">$AU682+$AB$7*SIN(AO682)</f>
        <v>13.133253130813717</v>
      </c>
      <c r="AO682" s="72">
        <f t="shared" ref="AO682" si="401">$AU682+$AB$7*SIN(AP682)</f>
        <v>13.133569735825487</v>
      </c>
      <c r="AP682" s="72">
        <f t="shared" ref="AP682" si="402">$AU682+$AB$7*SIN(AQ682)</f>
        <v>13.132601302752878</v>
      </c>
      <c r="AQ682" s="72">
        <f t="shared" ref="AQ682" si="403">$AU682+$AB$7*SIN(AR682)</f>
        <v>13.135565435516105</v>
      </c>
      <c r="AR682" s="72">
        <f t="shared" ref="AR682" si="404">$AU682+$AB$7*SIN(AS682)</f>
        <v>13.126510479224166</v>
      </c>
      <c r="AS682" s="72">
        <f t="shared" ref="AS682" si="405">$AU682+$AB$7*SIN(AT682)</f>
        <v>13.154339440681644</v>
      </c>
      <c r="AT682" s="72">
        <f t="shared" ref="AT682" si="406">$AU682+$AB$7*SIN(AU682)</f>
        <v>13.070283943654218</v>
      </c>
      <c r="AU682" s="72">
        <f t="shared" ref="AU682" si="407">RADIANS($AB$9)+$AB$18*(F682-AB$15)</f>
        <v>13.341448044322313</v>
      </c>
    </row>
    <row r="683" spans="1:47" s="72" customFormat="1" ht="12" customHeight="1" x14ac:dyDescent="0.2">
      <c r="A683" s="69" t="s">
        <v>2107</v>
      </c>
      <c r="B683" s="156" t="s">
        <v>97</v>
      </c>
      <c r="C683" s="158">
        <v>60361.4686</v>
      </c>
      <c r="D683" s="157">
        <v>1E-4</v>
      </c>
      <c r="E683" s="4">
        <f t="shared" ref="E683" si="408">+(C683-C$7)/C$8</f>
        <v>2288.9931091651938</v>
      </c>
      <c r="F683" s="4">
        <f t="shared" ref="F683" si="409">ROUND(2*E683,0)/2</f>
        <v>2289</v>
      </c>
      <c r="G683" s="4">
        <f t="shared" ref="G683" si="410">+C683-(C$7+F683*C$8)</f>
        <v>-1.9079300000157673E-2</v>
      </c>
      <c r="H683" s="4"/>
      <c r="I683" s="4"/>
      <c r="J683" s="4"/>
      <c r="K683" s="4">
        <f t="shared" ref="K683" si="411">G683</f>
        <v>-1.9079300000157673E-2</v>
      </c>
      <c r="M683" s="4"/>
      <c r="O683" s="4">
        <f t="shared" ref="O683" ca="1" si="412">+C$11+C$12*$F683</f>
        <v>-1.3749660381936864E-2</v>
      </c>
      <c r="P683" s="4"/>
      <c r="Q683" s="66">
        <f t="shared" ref="Q683" si="413">+C683-15018.5</f>
        <v>45342.9686</v>
      </c>
      <c r="S683" s="73">
        <f t="shared" si="367"/>
        <v>1</v>
      </c>
      <c r="Z683" s="72">
        <f t="shared" ref="Z683" si="414">F683</f>
        <v>2289</v>
      </c>
      <c r="AA683" s="72">
        <f t="shared" ref="AA683" si="415">AB$3+AB$4*Z683+AB$5*Z683^2+AH683</f>
        <v>-0.18156237216422422</v>
      </c>
      <c r="AB683" s="72">
        <f t="shared" ref="AB683" si="416">IF(S683&lt;&gt;0,G683-AH683,-9999)</f>
        <v>2.2758499377897423E-2</v>
      </c>
      <c r="AC683" s="72">
        <f t="shared" ref="AC683" si="417">+G683-P683</f>
        <v>-1.9079300000157673E-2</v>
      </c>
      <c r="AD683" s="72">
        <f t="shared" ref="AD683" si="418">IF(S683&lt;&gt;0,G683-AA683,-9999)</f>
        <v>0.16248307216406654</v>
      </c>
      <c r="AE683" s="72">
        <f t="shared" ref="AE683" si="419">+(G683-AA683)^2*S683</f>
        <v>2.6400748739873255E-2</v>
      </c>
      <c r="AF683" s="72">
        <f t="shared" ref="AF683" si="420">IF(S683&lt;&gt;0,G683-P683,-9999)</f>
        <v>-1.9079300000157673E-2</v>
      </c>
      <c r="AG683" s="73"/>
      <c r="AH683" s="72">
        <f t="shared" ref="AH683" si="421">$AB$6*($AB$11/AI683*AJ683+$AB$12)</f>
        <v>-4.1837799378055096E-2</v>
      </c>
      <c r="AI683" s="72">
        <f t="shared" ref="AI683" si="422">1+$AB$7*COS(AL683)</f>
        <v>0.64247137119727882</v>
      </c>
      <c r="AJ683" s="72">
        <f t="shared" ref="AJ683" si="423">SIN(AL683+RADIANS($AB$9))</f>
        <v>-0.98874457762086776</v>
      </c>
      <c r="AK683" s="72">
        <f t="shared" ref="AK683" si="424">$AB$7*SIN(AL683)</f>
        <v>-0.14944064089703457</v>
      </c>
      <c r="AL683" s="72">
        <f t="shared" ref="AL683" si="425">2*ATAN(AM683)</f>
        <v>0.39591161439063821</v>
      </c>
      <c r="AM683" s="72">
        <f t="shared" ref="AM683" si="426">SQRT((1+$AB$7)/(1-$AB$7))*TAN(AN683/2)</f>
        <v>0.20058272259398091</v>
      </c>
      <c r="AN683" s="72">
        <f t="shared" ref="AN683" si="427">$AU683+$AB$7*SIN(AO683)</f>
        <v>13.152763290563845</v>
      </c>
      <c r="AO683" s="72">
        <f t="shared" ref="AO683" si="428">$AU683+$AB$7*SIN(AP683)</f>
        <v>13.153063174546054</v>
      </c>
      <c r="AP683" s="72">
        <f t="shared" ref="AP683" si="429">$AU683+$AB$7*SIN(AQ683)</f>
        <v>13.152134176285779</v>
      </c>
      <c r="AQ683" s="72">
        <f t="shared" ref="AQ683" si="430">$AU683+$AB$7*SIN(AR683)</f>
        <v>13.155013949470881</v>
      </c>
      <c r="AR683" s="72">
        <f t="shared" ref="AR683" si="431">$AU683+$AB$7*SIN(AS683)</f>
        <v>13.146104836409414</v>
      </c>
      <c r="AS683" s="72">
        <f t="shared" ref="AS683" si="432">$AU683+$AB$7*SIN(AT683)</f>
        <v>13.17384148688963</v>
      </c>
      <c r="AT683" s="72">
        <f t="shared" ref="AT683" si="433">$AU683+$AB$7*SIN(AU683)</f>
        <v>13.089063062534779</v>
      </c>
      <c r="AU683" s="72">
        <f t="shared" ref="AU683" si="434">RADIANS($AB$9)+$AB$18*(F683-AB$15)</f>
        <v>13.367289174304236</v>
      </c>
    </row>
    <row r="684" spans="1:47" s="72" customFormat="1" ht="12" customHeight="1" x14ac:dyDescent="0.2">
      <c r="S684" s="73"/>
    </row>
    <row r="685" spans="1:47" s="72" customFormat="1" ht="12" customHeight="1" x14ac:dyDescent="0.2">
      <c r="S685" s="73"/>
    </row>
    <row r="686" spans="1:47" s="72" customFormat="1" ht="12" customHeight="1" x14ac:dyDescent="0.2">
      <c r="S686" s="73"/>
    </row>
    <row r="687" spans="1:47" s="72" customFormat="1" ht="12" customHeight="1" x14ac:dyDescent="0.2">
      <c r="S687" s="73"/>
    </row>
    <row r="688" spans="1:47" s="72" customFormat="1" ht="12" customHeight="1" x14ac:dyDescent="0.2">
      <c r="S688" s="73"/>
    </row>
    <row r="689" spans="19:19" s="72" customFormat="1" ht="12" customHeight="1" x14ac:dyDescent="0.2">
      <c r="S689" s="73"/>
    </row>
  </sheetData>
  <sheetProtection selectLockedCells="1" selectUnlockedCells="1"/>
  <sortState xmlns:xlrd2="http://schemas.microsoft.com/office/spreadsheetml/2017/richdata2" ref="A21:AU679">
    <sortCondition ref="C21:C67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8A0C-76C6-4AE7-8468-B3D98440215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7"/>
  <sheetViews>
    <sheetView topLeftCell="A601" workbookViewId="0">
      <selection activeCell="A272" sqref="A272"/>
    </sheetView>
  </sheetViews>
  <sheetFormatPr defaultRowHeight="12.75" x14ac:dyDescent="0.2"/>
  <cols>
    <col min="1" max="1" width="19.7109375" style="33" customWidth="1"/>
    <col min="2" max="2" width="4.42578125" customWidth="1"/>
    <col min="3" max="3" width="12.7109375" style="33" customWidth="1"/>
    <col min="4" max="4" width="5.42578125" customWidth="1"/>
    <col min="5" max="5" width="14.85546875" customWidth="1"/>
    <col min="7" max="7" width="12" customWidth="1"/>
    <col min="8" max="8" width="14.140625" style="3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330</v>
      </c>
      <c r="I1" s="52" t="s">
        <v>331</v>
      </c>
      <c r="J1" s="53" t="s">
        <v>72</v>
      </c>
    </row>
    <row r="2" spans="1:16" x14ac:dyDescent="0.2">
      <c r="I2" s="54" t="s">
        <v>332</v>
      </c>
      <c r="J2" s="55" t="s">
        <v>68</v>
      </c>
    </row>
    <row r="3" spans="1:16" x14ac:dyDescent="0.2">
      <c r="A3" s="56" t="s">
        <v>333</v>
      </c>
      <c r="I3" s="54" t="s">
        <v>334</v>
      </c>
      <c r="J3" s="55" t="s">
        <v>59</v>
      </c>
    </row>
    <row r="4" spans="1:16" x14ac:dyDescent="0.2">
      <c r="I4" s="54" t="s">
        <v>335</v>
      </c>
      <c r="J4" s="55" t="s">
        <v>59</v>
      </c>
    </row>
    <row r="5" spans="1:16" x14ac:dyDescent="0.2">
      <c r="I5" s="57" t="s">
        <v>336</v>
      </c>
      <c r="J5" s="58" t="s">
        <v>64</v>
      </c>
    </row>
    <row r="11" spans="1:16" ht="12.75" customHeight="1" x14ac:dyDescent="0.2">
      <c r="A11" s="33" t="str">
        <f t="shared" ref="A11:A74" si="0">P11</f>
        <v>BAVM 18 </v>
      </c>
      <c r="B11" s="2" t="str">
        <f t="shared" ref="B11:B74" si="1">IF(H11=INT(H11),"I","II")</f>
        <v>I</v>
      </c>
      <c r="C11" s="33">
        <f t="shared" ref="C11:C74" si="2">1*G11</f>
        <v>38759.341999999997</v>
      </c>
      <c r="D11" t="str">
        <f t="shared" ref="D11:D74" si="3">VLOOKUP(F11,I$1:J$5,2,FALSE)</f>
        <v>vis</v>
      </c>
      <c r="E11">
        <f>VLOOKUP(C11,'Active 1'!C$21:E$968,3,FALSE)</f>
        <v>-5513.0062236128333</v>
      </c>
      <c r="F11" s="2" t="s">
        <v>336</v>
      </c>
      <c r="G11" t="str">
        <f t="shared" ref="G11:G74" si="4">MID(I11,3,LEN(I11)-3)</f>
        <v>38759.342</v>
      </c>
      <c r="H11" s="33">
        <f t="shared" ref="H11:H74" si="5">1*K11</f>
        <v>-2501</v>
      </c>
      <c r="I11" s="59" t="s">
        <v>337</v>
      </c>
      <c r="J11" s="60" t="s">
        <v>338</v>
      </c>
      <c r="K11" s="59">
        <v>-2501</v>
      </c>
      <c r="L11" s="59" t="s">
        <v>339</v>
      </c>
      <c r="M11" s="60" t="s">
        <v>340</v>
      </c>
      <c r="N11" s="60"/>
      <c r="O11" s="61" t="s">
        <v>341</v>
      </c>
      <c r="P11" s="62" t="s">
        <v>163</v>
      </c>
    </row>
    <row r="12" spans="1:16" ht="12.75" customHeight="1" x14ac:dyDescent="0.2">
      <c r="A12" s="33" t="str">
        <f t="shared" si="0"/>
        <v> ORI 95 </v>
      </c>
      <c r="B12" s="2" t="str">
        <f t="shared" si="1"/>
        <v>I</v>
      </c>
      <c r="C12" s="33">
        <f t="shared" si="2"/>
        <v>39008.54</v>
      </c>
      <c r="D12" t="str">
        <f t="shared" si="3"/>
        <v>vis</v>
      </c>
      <c r="E12">
        <f>VLOOKUP(C12,'Active 1'!C$21:E$968,3,FALSE)</f>
        <v>-5423.0038518218244</v>
      </c>
      <c r="F12" s="2" t="s">
        <v>336</v>
      </c>
      <c r="G12" t="str">
        <f t="shared" si="4"/>
        <v>39008.540</v>
      </c>
      <c r="H12" s="33">
        <f t="shared" si="5"/>
        <v>-2411</v>
      </c>
      <c r="I12" s="59" t="s">
        <v>342</v>
      </c>
      <c r="J12" s="60" t="s">
        <v>343</v>
      </c>
      <c r="K12" s="59">
        <v>-2411</v>
      </c>
      <c r="L12" s="59" t="s">
        <v>344</v>
      </c>
      <c r="M12" s="60" t="s">
        <v>340</v>
      </c>
      <c r="N12" s="60"/>
      <c r="O12" s="61" t="s">
        <v>345</v>
      </c>
      <c r="P12" s="61" t="s">
        <v>346</v>
      </c>
    </row>
    <row r="13" spans="1:16" ht="12.75" customHeight="1" x14ac:dyDescent="0.2">
      <c r="A13" s="33" t="str">
        <f t="shared" si="0"/>
        <v>IBVS 299 </v>
      </c>
      <c r="B13" s="2" t="str">
        <f t="shared" si="1"/>
        <v>I</v>
      </c>
      <c r="C13" s="33">
        <f t="shared" si="2"/>
        <v>39022.39</v>
      </c>
      <c r="D13" t="str">
        <f t="shared" si="3"/>
        <v>vis</v>
      </c>
      <c r="E13">
        <f>VLOOKUP(C13,'Active 1'!C$21:E$968,3,FALSE)</f>
        <v>-5418.0016734363426</v>
      </c>
      <c r="F13" s="2" t="s">
        <v>336</v>
      </c>
      <c r="G13" t="str">
        <f t="shared" si="4"/>
        <v>39022.390</v>
      </c>
      <c r="H13" s="33">
        <f t="shared" si="5"/>
        <v>-2406</v>
      </c>
      <c r="I13" s="59" t="s">
        <v>347</v>
      </c>
      <c r="J13" s="60" t="s">
        <v>348</v>
      </c>
      <c r="K13" s="59">
        <v>-2406</v>
      </c>
      <c r="L13" s="59" t="s">
        <v>349</v>
      </c>
      <c r="M13" s="60" t="s">
        <v>350</v>
      </c>
      <c r="N13" s="60"/>
      <c r="O13" s="61" t="s">
        <v>351</v>
      </c>
      <c r="P13" s="62" t="s">
        <v>352</v>
      </c>
    </row>
    <row r="14" spans="1:16" ht="12.75" customHeight="1" x14ac:dyDescent="0.2">
      <c r="A14" s="33" t="str">
        <f t="shared" si="0"/>
        <v>IBVS 119 </v>
      </c>
      <c r="B14" s="2" t="str">
        <f t="shared" si="1"/>
        <v>I</v>
      </c>
      <c r="C14" s="33">
        <f t="shared" si="2"/>
        <v>39077.762000000002</v>
      </c>
      <c r="D14" t="str">
        <f t="shared" si="3"/>
        <v>vis</v>
      </c>
      <c r="E14">
        <f>VLOOKUP(C14,'Active 1'!C$21:E$968,3,FALSE)</f>
        <v>-5398.0030726016166</v>
      </c>
      <c r="F14" s="2" t="s">
        <v>336</v>
      </c>
      <c r="G14" t="str">
        <f t="shared" si="4"/>
        <v>39077.762</v>
      </c>
      <c r="H14" s="33">
        <f t="shared" si="5"/>
        <v>-2386</v>
      </c>
      <c r="I14" s="59" t="s">
        <v>353</v>
      </c>
      <c r="J14" s="60" t="s">
        <v>354</v>
      </c>
      <c r="K14" s="59">
        <v>-2386</v>
      </c>
      <c r="L14" s="59" t="s">
        <v>355</v>
      </c>
      <c r="M14" s="60" t="s">
        <v>340</v>
      </c>
      <c r="N14" s="60"/>
      <c r="O14" s="61" t="s">
        <v>356</v>
      </c>
      <c r="P14" s="62" t="s">
        <v>357</v>
      </c>
    </row>
    <row r="15" spans="1:16" ht="12.75" customHeight="1" x14ac:dyDescent="0.2">
      <c r="A15" s="33" t="str">
        <f t="shared" si="0"/>
        <v>IBVS 129 </v>
      </c>
      <c r="B15" s="2" t="str">
        <f t="shared" si="1"/>
        <v>I</v>
      </c>
      <c r="C15" s="33">
        <f t="shared" si="2"/>
        <v>39102.678999999996</v>
      </c>
      <c r="D15" t="str">
        <f t="shared" si="3"/>
        <v>vis</v>
      </c>
      <c r="E15">
        <f>VLOOKUP(C15,'Active 1'!C$21:E$968,3,FALSE)</f>
        <v>-5389.0038466932383</v>
      </c>
      <c r="F15" s="2" t="s">
        <v>336</v>
      </c>
      <c r="G15" t="str">
        <f t="shared" si="4"/>
        <v>39102.679</v>
      </c>
      <c r="H15" s="33">
        <f t="shared" si="5"/>
        <v>-2377</v>
      </c>
      <c r="I15" s="59" t="s">
        <v>358</v>
      </c>
      <c r="J15" s="60" t="s">
        <v>359</v>
      </c>
      <c r="K15" s="59">
        <v>-2377</v>
      </c>
      <c r="L15" s="59" t="s">
        <v>360</v>
      </c>
      <c r="M15" s="60" t="s">
        <v>340</v>
      </c>
      <c r="N15" s="60"/>
      <c r="O15" s="61" t="s">
        <v>356</v>
      </c>
      <c r="P15" s="62" t="s">
        <v>361</v>
      </c>
    </row>
    <row r="16" spans="1:16" ht="12.75" customHeight="1" x14ac:dyDescent="0.2">
      <c r="A16" s="33" t="str">
        <f t="shared" si="0"/>
        <v> ORI 97 </v>
      </c>
      <c r="B16" s="2" t="str">
        <f t="shared" si="1"/>
        <v>I</v>
      </c>
      <c r="C16" s="33">
        <f t="shared" si="2"/>
        <v>39202.358</v>
      </c>
      <c r="D16" t="str">
        <f t="shared" si="3"/>
        <v>vis</v>
      </c>
      <c r="E16">
        <f>VLOOKUP(C16,'Active 1'!C$21:E$968,3,FALSE)</f>
        <v>-5353.0029702104566</v>
      </c>
      <c r="F16" s="2" t="s">
        <v>336</v>
      </c>
      <c r="G16" t="str">
        <f t="shared" si="4"/>
        <v>39202.358</v>
      </c>
      <c r="H16" s="33">
        <f t="shared" si="5"/>
        <v>-2341</v>
      </c>
      <c r="I16" s="59" t="s">
        <v>362</v>
      </c>
      <c r="J16" s="60" t="s">
        <v>363</v>
      </c>
      <c r="K16" s="59">
        <v>-2341</v>
      </c>
      <c r="L16" s="59" t="s">
        <v>364</v>
      </c>
      <c r="M16" s="60" t="s">
        <v>340</v>
      </c>
      <c r="N16" s="60"/>
      <c r="O16" s="61" t="s">
        <v>341</v>
      </c>
      <c r="P16" s="61" t="s">
        <v>365</v>
      </c>
    </row>
    <row r="17" spans="1:16" ht="12.75" customHeight="1" x14ac:dyDescent="0.2">
      <c r="A17" s="33" t="str">
        <f t="shared" si="0"/>
        <v> ORI 100 </v>
      </c>
      <c r="B17" s="2" t="str">
        <f t="shared" si="1"/>
        <v>I</v>
      </c>
      <c r="C17" s="33">
        <f t="shared" si="2"/>
        <v>39393.408000000003</v>
      </c>
      <c r="D17" t="str">
        <f t="shared" si="3"/>
        <v>vis</v>
      </c>
      <c r="E17">
        <f>VLOOKUP(C17,'Active 1'!C$21:E$968,3,FALSE)</f>
        <v>-5284.0018019399558</v>
      </c>
      <c r="F17" s="2" t="s">
        <v>336</v>
      </c>
      <c r="G17" t="str">
        <f t="shared" si="4"/>
        <v>39393.408</v>
      </c>
      <c r="H17" s="33">
        <f t="shared" si="5"/>
        <v>-2272</v>
      </c>
      <c r="I17" s="59" t="s">
        <v>366</v>
      </c>
      <c r="J17" s="60" t="s">
        <v>367</v>
      </c>
      <c r="K17" s="59">
        <v>-2272</v>
      </c>
      <c r="L17" s="59" t="s">
        <v>364</v>
      </c>
      <c r="M17" s="60" t="s">
        <v>340</v>
      </c>
      <c r="N17" s="60"/>
      <c r="O17" s="61" t="s">
        <v>341</v>
      </c>
      <c r="P17" s="61" t="s">
        <v>368</v>
      </c>
    </row>
    <row r="18" spans="1:16" ht="12.75" customHeight="1" x14ac:dyDescent="0.2">
      <c r="A18" s="33" t="str">
        <f t="shared" si="0"/>
        <v>IBVS 299 </v>
      </c>
      <c r="B18" s="2" t="str">
        <f t="shared" si="1"/>
        <v>I</v>
      </c>
      <c r="C18" s="33">
        <f t="shared" si="2"/>
        <v>39404.487000000001</v>
      </c>
      <c r="D18" t="str">
        <f t="shared" si="3"/>
        <v>vis</v>
      </c>
      <c r="E18">
        <f>VLOOKUP(C18,'Active 1'!C$21:E$968,3,FALSE)</f>
        <v>-5280.000420399685</v>
      </c>
      <c r="F18" s="2" t="s">
        <v>336</v>
      </c>
      <c r="G18" t="str">
        <f t="shared" si="4"/>
        <v>39404.487</v>
      </c>
      <c r="H18" s="33">
        <f t="shared" si="5"/>
        <v>-2268</v>
      </c>
      <c r="I18" s="59" t="s">
        <v>369</v>
      </c>
      <c r="J18" s="60" t="s">
        <v>370</v>
      </c>
      <c r="K18" s="59">
        <v>-2268</v>
      </c>
      <c r="L18" s="59" t="s">
        <v>371</v>
      </c>
      <c r="M18" s="60" t="s">
        <v>350</v>
      </c>
      <c r="N18" s="60"/>
      <c r="O18" s="61" t="s">
        <v>351</v>
      </c>
      <c r="P18" s="62" t="s">
        <v>352</v>
      </c>
    </row>
    <row r="19" spans="1:16" ht="12.75" customHeight="1" x14ac:dyDescent="0.2">
      <c r="A19" s="33" t="str">
        <f t="shared" si="0"/>
        <v>IBVS 221 </v>
      </c>
      <c r="B19" s="2" t="str">
        <f t="shared" si="1"/>
        <v>I</v>
      </c>
      <c r="C19" s="33">
        <f t="shared" si="2"/>
        <v>39473.703000000001</v>
      </c>
      <c r="D19" t="str">
        <f t="shared" si="3"/>
        <v>vis</v>
      </c>
      <c r="E19">
        <f>VLOOKUP(C19,'Active 1'!C$21:E$968,3,FALSE)</f>
        <v>-5255.0018081881653</v>
      </c>
      <c r="F19" s="2" t="s">
        <v>336</v>
      </c>
      <c r="G19" t="str">
        <f t="shared" si="4"/>
        <v>39473.703</v>
      </c>
      <c r="H19" s="33">
        <f t="shared" si="5"/>
        <v>-2243</v>
      </c>
      <c r="I19" s="59" t="s">
        <v>372</v>
      </c>
      <c r="J19" s="60" t="s">
        <v>373</v>
      </c>
      <c r="K19" s="59">
        <v>-2243</v>
      </c>
      <c r="L19" s="59" t="s">
        <v>360</v>
      </c>
      <c r="M19" s="60" t="s">
        <v>340</v>
      </c>
      <c r="N19" s="60"/>
      <c r="O19" s="61" t="s">
        <v>356</v>
      </c>
      <c r="P19" s="62" t="s">
        <v>374</v>
      </c>
    </row>
    <row r="20" spans="1:16" ht="12.75" customHeight="1" x14ac:dyDescent="0.2">
      <c r="A20" s="33" t="str">
        <f t="shared" si="0"/>
        <v>IBVS 247 </v>
      </c>
      <c r="B20" s="2" t="str">
        <f t="shared" si="1"/>
        <v>I</v>
      </c>
      <c r="C20" s="33">
        <f t="shared" si="2"/>
        <v>39534.618000000002</v>
      </c>
      <c r="D20" t="str">
        <f t="shared" si="3"/>
        <v>vis</v>
      </c>
      <c r="E20">
        <f>VLOOKUP(C20,'Active 1'!C$21:E$968,3,FALSE)</f>
        <v>-5233.0012524949034</v>
      </c>
      <c r="F20" s="2" t="s">
        <v>336</v>
      </c>
      <c r="G20" t="str">
        <f t="shared" si="4"/>
        <v>39534.618</v>
      </c>
      <c r="H20" s="33">
        <f t="shared" si="5"/>
        <v>-2221</v>
      </c>
      <c r="I20" s="59" t="s">
        <v>375</v>
      </c>
      <c r="J20" s="60" t="s">
        <v>376</v>
      </c>
      <c r="K20" s="59">
        <v>-2221</v>
      </c>
      <c r="L20" s="59" t="s">
        <v>364</v>
      </c>
      <c r="M20" s="60" t="s">
        <v>340</v>
      </c>
      <c r="N20" s="60"/>
      <c r="O20" s="61" t="s">
        <v>356</v>
      </c>
      <c r="P20" s="62" t="s">
        <v>377</v>
      </c>
    </row>
    <row r="21" spans="1:16" ht="12.75" customHeight="1" x14ac:dyDescent="0.2">
      <c r="A21" s="33" t="str">
        <f t="shared" si="0"/>
        <v>IBVS 456 </v>
      </c>
      <c r="B21" s="2" t="str">
        <f t="shared" si="1"/>
        <v>I</v>
      </c>
      <c r="C21" s="33">
        <f t="shared" si="2"/>
        <v>40160.375800000002</v>
      </c>
      <c r="D21" t="str">
        <f t="shared" si="3"/>
        <v>vis</v>
      </c>
      <c r="E21">
        <f>VLOOKUP(C21,'Active 1'!C$21:E$968,3,FALSE)</f>
        <v>-5006.997487750712</v>
      </c>
      <c r="F21" s="2" t="s">
        <v>336</v>
      </c>
      <c r="G21" t="str">
        <f t="shared" si="4"/>
        <v>40160.3758</v>
      </c>
      <c r="H21" s="33">
        <f t="shared" si="5"/>
        <v>-1995</v>
      </c>
      <c r="I21" s="59" t="s">
        <v>378</v>
      </c>
      <c r="J21" s="60" t="s">
        <v>379</v>
      </c>
      <c r="K21" s="59">
        <v>-1995</v>
      </c>
      <c r="L21" s="59" t="s">
        <v>380</v>
      </c>
      <c r="M21" s="60" t="s">
        <v>381</v>
      </c>
      <c r="N21" s="60" t="s">
        <v>382</v>
      </c>
      <c r="O21" s="61" t="s">
        <v>383</v>
      </c>
      <c r="P21" s="62" t="s">
        <v>384</v>
      </c>
    </row>
    <row r="22" spans="1:16" ht="12.75" customHeight="1" x14ac:dyDescent="0.2">
      <c r="A22" s="33" t="str">
        <f t="shared" si="0"/>
        <v>IBVS 328 </v>
      </c>
      <c r="B22" s="2" t="str">
        <f t="shared" si="1"/>
        <v>I</v>
      </c>
      <c r="C22" s="33">
        <f t="shared" si="2"/>
        <v>40207.444000000003</v>
      </c>
      <c r="D22" t="str">
        <f t="shared" si="3"/>
        <v>vis</v>
      </c>
      <c r="E22">
        <f>VLOOKUP(C22,'Active 1'!C$21:E$968,3,FALSE)</f>
        <v>-4989.997954704967</v>
      </c>
      <c r="F22" s="2" t="s">
        <v>336</v>
      </c>
      <c r="G22" t="str">
        <f t="shared" si="4"/>
        <v>40207.444</v>
      </c>
      <c r="H22" s="33">
        <f t="shared" si="5"/>
        <v>-1978</v>
      </c>
      <c r="I22" s="59" t="s">
        <v>385</v>
      </c>
      <c r="J22" s="60" t="s">
        <v>386</v>
      </c>
      <c r="K22" s="59">
        <v>-1978</v>
      </c>
      <c r="L22" s="59" t="s">
        <v>360</v>
      </c>
      <c r="M22" s="60" t="s">
        <v>340</v>
      </c>
      <c r="N22" s="60"/>
      <c r="O22" s="61" t="s">
        <v>387</v>
      </c>
      <c r="P22" s="62" t="s">
        <v>388</v>
      </c>
    </row>
    <row r="23" spans="1:16" ht="12.75" customHeight="1" x14ac:dyDescent="0.2">
      <c r="A23" s="33" t="str">
        <f t="shared" si="0"/>
        <v>IBVS 328 </v>
      </c>
      <c r="B23" s="2" t="str">
        <f t="shared" si="1"/>
        <v>I</v>
      </c>
      <c r="C23" s="33">
        <f t="shared" si="2"/>
        <v>40232.368000000002</v>
      </c>
      <c r="D23" t="str">
        <f t="shared" si="3"/>
        <v>vis</v>
      </c>
      <c r="E23">
        <f>VLOOKUP(C23,'Active 1'!C$21:E$968,3,FALSE)</f>
        <v>-4980.9962006197857</v>
      </c>
      <c r="F23" s="2" t="s">
        <v>336</v>
      </c>
      <c r="G23" t="str">
        <f t="shared" si="4"/>
        <v>40232.368</v>
      </c>
      <c r="H23" s="33">
        <f t="shared" si="5"/>
        <v>-1969</v>
      </c>
      <c r="I23" s="59" t="s">
        <v>389</v>
      </c>
      <c r="J23" s="60" t="s">
        <v>390</v>
      </c>
      <c r="K23" s="59">
        <v>-1969</v>
      </c>
      <c r="L23" s="59" t="s">
        <v>391</v>
      </c>
      <c r="M23" s="60" t="s">
        <v>340</v>
      </c>
      <c r="N23" s="60"/>
      <c r="O23" s="61" t="s">
        <v>387</v>
      </c>
      <c r="P23" s="62" t="s">
        <v>388</v>
      </c>
    </row>
    <row r="24" spans="1:16" ht="12.75" customHeight="1" x14ac:dyDescent="0.2">
      <c r="A24" s="33" t="str">
        <f t="shared" si="0"/>
        <v> ORI 116 </v>
      </c>
      <c r="B24" s="2" t="str">
        <f t="shared" si="1"/>
        <v>I</v>
      </c>
      <c r="C24" s="33">
        <f t="shared" si="2"/>
        <v>40531.402000000002</v>
      </c>
      <c r="D24" t="str">
        <f t="shared" si="3"/>
        <v>vis</v>
      </c>
      <c r="E24">
        <f>VLOOKUP(C24,'Active 1'!C$21:E$968,3,FALSE)</f>
        <v>-4872.9946546757883</v>
      </c>
      <c r="F24" s="2" t="s">
        <v>336</v>
      </c>
      <c r="G24" t="str">
        <f t="shared" si="4"/>
        <v>40531.402</v>
      </c>
      <c r="H24" s="33">
        <f t="shared" si="5"/>
        <v>-1861</v>
      </c>
      <c r="I24" s="59" t="s">
        <v>392</v>
      </c>
      <c r="J24" s="60" t="s">
        <v>393</v>
      </c>
      <c r="K24" s="59">
        <v>-1861</v>
      </c>
      <c r="L24" s="59" t="s">
        <v>391</v>
      </c>
      <c r="M24" s="60" t="s">
        <v>340</v>
      </c>
      <c r="N24" s="60"/>
      <c r="O24" s="61" t="s">
        <v>341</v>
      </c>
      <c r="P24" s="61" t="s">
        <v>394</v>
      </c>
    </row>
    <row r="25" spans="1:16" ht="12.75" customHeight="1" x14ac:dyDescent="0.2">
      <c r="A25" s="33" t="str">
        <f t="shared" si="0"/>
        <v> ORI 116 </v>
      </c>
      <c r="B25" s="2" t="str">
        <f t="shared" si="1"/>
        <v>I</v>
      </c>
      <c r="C25" s="33">
        <f t="shared" si="2"/>
        <v>40531.402999999998</v>
      </c>
      <c r="D25" t="str">
        <f t="shared" si="3"/>
        <v>vis</v>
      </c>
      <c r="E25">
        <f>VLOOKUP(C25,'Active 1'!C$21:E$968,3,FALSE)</f>
        <v>-4872.9942935076751</v>
      </c>
      <c r="F25" s="2" t="s">
        <v>336</v>
      </c>
      <c r="G25" t="str">
        <f t="shared" si="4"/>
        <v>40531.403</v>
      </c>
      <c r="H25" s="33">
        <f t="shared" si="5"/>
        <v>-1861</v>
      </c>
      <c r="I25" s="59" t="s">
        <v>395</v>
      </c>
      <c r="J25" s="60" t="s">
        <v>396</v>
      </c>
      <c r="K25" s="59">
        <v>-1861</v>
      </c>
      <c r="L25" s="59" t="s">
        <v>371</v>
      </c>
      <c r="M25" s="60" t="s">
        <v>340</v>
      </c>
      <c r="N25" s="60"/>
      <c r="O25" s="61" t="s">
        <v>397</v>
      </c>
      <c r="P25" s="61" t="s">
        <v>394</v>
      </c>
    </row>
    <row r="26" spans="1:16" ht="12.75" customHeight="1" x14ac:dyDescent="0.2">
      <c r="A26" s="33" t="str">
        <f t="shared" si="0"/>
        <v> ORI 117 </v>
      </c>
      <c r="B26" s="2" t="str">
        <f t="shared" si="1"/>
        <v>I</v>
      </c>
      <c r="C26" s="33">
        <f t="shared" si="2"/>
        <v>40589.546000000002</v>
      </c>
      <c r="D26" t="str">
        <f t="shared" si="3"/>
        <v>vis</v>
      </c>
      <c r="E26">
        <f>VLOOKUP(C26,'Active 1'!C$21:E$968,3,FALSE)</f>
        <v>-4851.9948958277382</v>
      </c>
      <c r="F26" s="2" t="s">
        <v>336</v>
      </c>
      <c r="G26" t="str">
        <f t="shared" si="4"/>
        <v>40589.546</v>
      </c>
      <c r="H26" s="33">
        <f t="shared" si="5"/>
        <v>-1840</v>
      </c>
      <c r="I26" s="59" t="s">
        <v>398</v>
      </c>
      <c r="J26" s="60" t="s">
        <v>399</v>
      </c>
      <c r="K26" s="59">
        <v>-1840</v>
      </c>
      <c r="L26" s="59" t="s">
        <v>355</v>
      </c>
      <c r="M26" s="60" t="s">
        <v>340</v>
      </c>
      <c r="N26" s="60"/>
      <c r="O26" s="61" t="s">
        <v>400</v>
      </c>
      <c r="P26" s="61" t="s">
        <v>401</v>
      </c>
    </row>
    <row r="27" spans="1:16" ht="12.75" customHeight="1" x14ac:dyDescent="0.2">
      <c r="A27" s="33" t="str">
        <f t="shared" si="0"/>
        <v> ORI 117 </v>
      </c>
      <c r="B27" s="2" t="str">
        <f t="shared" si="1"/>
        <v>I</v>
      </c>
      <c r="C27" s="33">
        <f t="shared" si="2"/>
        <v>40589.548999999999</v>
      </c>
      <c r="D27" t="str">
        <f t="shared" si="3"/>
        <v>vis</v>
      </c>
      <c r="E27">
        <f>VLOOKUP(C27,'Active 1'!C$21:E$968,3,FALSE)</f>
        <v>-4851.993812323396</v>
      </c>
      <c r="F27" s="2" t="s">
        <v>336</v>
      </c>
      <c r="G27" t="str">
        <f t="shared" si="4"/>
        <v>40589.549</v>
      </c>
      <c r="H27" s="33">
        <f t="shared" si="5"/>
        <v>-1840</v>
      </c>
      <c r="I27" s="59" t="s">
        <v>402</v>
      </c>
      <c r="J27" s="60" t="s">
        <v>403</v>
      </c>
      <c r="K27" s="59">
        <v>-1840</v>
      </c>
      <c r="L27" s="59" t="s">
        <v>404</v>
      </c>
      <c r="M27" s="60" t="s">
        <v>340</v>
      </c>
      <c r="N27" s="60"/>
      <c r="O27" s="61" t="s">
        <v>397</v>
      </c>
      <c r="P27" s="61" t="s">
        <v>401</v>
      </c>
    </row>
    <row r="28" spans="1:16" ht="12.75" customHeight="1" x14ac:dyDescent="0.2">
      <c r="A28" s="33" t="str">
        <f t="shared" si="0"/>
        <v> ORI 122 </v>
      </c>
      <c r="B28" s="2" t="str">
        <f t="shared" si="1"/>
        <v>I</v>
      </c>
      <c r="C28" s="33">
        <f t="shared" si="2"/>
        <v>40913.506000000001</v>
      </c>
      <c r="D28" t="str">
        <f t="shared" si="3"/>
        <v>vis</v>
      </c>
      <c r="E28">
        <f>VLOOKUP(C28,'Active 1'!C$21:E$968,3,FALSE)</f>
        <v>-4734.9908734623314</v>
      </c>
      <c r="F28" s="2" t="s">
        <v>336</v>
      </c>
      <c r="G28" t="str">
        <f t="shared" si="4"/>
        <v>40913.506</v>
      </c>
      <c r="H28" s="33">
        <f t="shared" si="5"/>
        <v>-1723</v>
      </c>
      <c r="I28" s="59" t="s">
        <v>405</v>
      </c>
      <c r="J28" s="60" t="s">
        <v>406</v>
      </c>
      <c r="K28" s="59">
        <v>-1723</v>
      </c>
      <c r="L28" s="59" t="s">
        <v>407</v>
      </c>
      <c r="M28" s="60" t="s">
        <v>340</v>
      </c>
      <c r="N28" s="60"/>
      <c r="O28" s="61" t="s">
        <v>397</v>
      </c>
      <c r="P28" s="61" t="s">
        <v>408</v>
      </c>
    </row>
    <row r="29" spans="1:16" ht="12.75" customHeight="1" x14ac:dyDescent="0.2">
      <c r="A29" s="33" t="str">
        <f t="shared" si="0"/>
        <v> ORI 122 </v>
      </c>
      <c r="B29" s="2" t="str">
        <f t="shared" si="1"/>
        <v>I</v>
      </c>
      <c r="C29" s="33">
        <f t="shared" si="2"/>
        <v>40927.347000000002</v>
      </c>
      <c r="D29" t="str">
        <f t="shared" si="3"/>
        <v>vis</v>
      </c>
      <c r="E29">
        <f>VLOOKUP(C29,'Active 1'!C$21:E$968,3,FALSE)</f>
        <v>-4729.9919455898789</v>
      </c>
      <c r="F29" s="2" t="s">
        <v>336</v>
      </c>
      <c r="G29" t="str">
        <f t="shared" si="4"/>
        <v>40927.347</v>
      </c>
      <c r="H29" s="33">
        <f t="shared" si="5"/>
        <v>-1718</v>
      </c>
      <c r="I29" s="59" t="s">
        <v>409</v>
      </c>
      <c r="J29" s="60" t="s">
        <v>410</v>
      </c>
      <c r="K29" s="59">
        <v>-1718</v>
      </c>
      <c r="L29" s="59" t="s">
        <v>404</v>
      </c>
      <c r="M29" s="60" t="s">
        <v>340</v>
      </c>
      <c r="N29" s="60"/>
      <c r="O29" s="61" t="s">
        <v>411</v>
      </c>
      <c r="P29" s="61" t="s">
        <v>408</v>
      </c>
    </row>
    <row r="30" spans="1:16" ht="12.75" customHeight="1" x14ac:dyDescent="0.2">
      <c r="A30" s="33" t="str">
        <f t="shared" si="0"/>
        <v> ORI 123 </v>
      </c>
      <c r="B30" s="2" t="str">
        <f t="shared" si="1"/>
        <v>I</v>
      </c>
      <c r="C30" s="33">
        <f t="shared" si="2"/>
        <v>40938.428999999996</v>
      </c>
      <c r="D30" t="str">
        <f t="shared" si="3"/>
        <v>vis</v>
      </c>
      <c r="E30">
        <f>VLOOKUP(C30,'Active 1'!C$21:E$968,3,FALSE)</f>
        <v>-4725.9894805452659</v>
      </c>
      <c r="F30" s="2" t="s">
        <v>336</v>
      </c>
      <c r="G30" t="str">
        <f t="shared" si="4"/>
        <v>40938.429</v>
      </c>
      <c r="H30" s="33">
        <f t="shared" si="5"/>
        <v>-1714</v>
      </c>
      <c r="I30" s="59" t="s">
        <v>412</v>
      </c>
      <c r="J30" s="60" t="s">
        <v>413</v>
      </c>
      <c r="K30" s="59">
        <v>-1714</v>
      </c>
      <c r="L30" s="59" t="s">
        <v>414</v>
      </c>
      <c r="M30" s="60" t="s">
        <v>340</v>
      </c>
      <c r="N30" s="60"/>
      <c r="O30" s="61" t="s">
        <v>341</v>
      </c>
      <c r="P30" s="61" t="s">
        <v>415</v>
      </c>
    </row>
    <row r="31" spans="1:16" ht="12.75" customHeight="1" x14ac:dyDescent="0.2">
      <c r="A31" s="33" t="str">
        <f t="shared" si="0"/>
        <v> ORI 126 </v>
      </c>
      <c r="B31" s="2" t="str">
        <f t="shared" si="1"/>
        <v>I</v>
      </c>
      <c r="C31" s="33">
        <f t="shared" si="2"/>
        <v>41176.552000000003</v>
      </c>
      <c r="D31" t="str">
        <f t="shared" si="3"/>
        <v>vis</v>
      </c>
      <c r="E31">
        <f>VLOOKUP(C31,'Active 1'!C$21:E$968,3,FALSE)</f>
        <v>-4639.9870456220688</v>
      </c>
      <c r="F31" s="2" t="s">
        <v>336</v>
      </c>
      <c r="G31" t="str">
        <f t="shared" si="4"/>
        <v>41176.552</v>
      </c>
      <c r="H31" s="33">
        <f t="shared" si="5"/>
        <v>-1628</v>
      </c>
      <c r="I31" s="59" t="s">
        <v>416</v>
      </c>
      <c r="J31" s="60" t="s">
        <v>417</v>
      </c>
      <c r="K31" s="59">
        <v>-1628</v>
      </c>
      <c r="L31" s="59" t="s">
        <v>418</v>
      </c>
      <c r="M31" s="60" t="s">
        <v>340</v>
      </c>
      <c r="N31" s="60"/>
      <c r="O31" s="61" t="s">
        <v>397</v>
      </c>
      <c r="P31" s="61" t="s">
        <v>419</v>
      </c>
    </row>
    <row r="32" spans="1:16" ht="12.75" customHeight="1" x14ac:dyDescent="0.2">
      <c r="A32" s="33" t="str">
        <f t="shared" si="0"/>
        <v> ORI 127 </v>
      </c>
      <c r="B32" s="2" t="str">
        <f t="shared" si="1"/>
        <v>I</v>
      </c>
      <c r="C32" s="33">
        <f t="shared" si="2"/>
        <v>41212.544000000002</v>
      </c>
      <c r="D32" t="str">
        <f t="shared" si="3"/>
        <v>vis</v>
      </c>
      <c r="E32">
        <f>VLOOKUP(C32,'Active 1'!C$21:E$968,3,FALSE)</f>
        <v>-4626.9878828458759</v>
      </c>
      <c r="F32" s="2" t="s">
        <v>336</v>
      </c>
      <c r="G32" t="str">
        <f t="shared" si="4"/>
        <v>41212.544</v>
      </c>
      <c r="H32" s="33">
        <f t="shared" si="5"/>
        <v>-1615</v>
      </c>
      <c r="I32" s="59" t="s">
        <v>420</v>
      </c>
      <c r="J32" s="60" t="s">
        <v>421</v>
      </c>
      <c r="K32" s="59">
        <v>-1615</v>
      </c>
      <c r="L32" s="59" t="s">
        <v>414</v>
      </c>
      <c r="M32" s="60" t="s">
        <v>340</v>
      </c>
      <c r="N32" s="60"/>
      <c r="O32" s="61" t="s">
        <v>397</v>
      </c>
      <c r="P32" s="61" t="s">
        <v>422</v>
      </c>
    </row>
    <row r="33" spans="1:16" ht="12.75" customHeight="1" x14ac:dyDescent="0.2">
      <c r="A33" s="33" t="str">
        <f t="shared" si="0"/>
        <v> ORI 129 </v>
      </c>
      <c r="B33" s="2" t="str">
        <f t="shared" si="1"/>
        <v>I</v>
      </c>
      <c r="C33" s="33">
        <f t="shared" si="2"/>
        <v>41248.538999999997</v>
      </c>
      <c r="D33" t="str">
        <f t="shared" si="3"/>
        <v>vis</v>
      </c>
      <c r="E33">
        <f>VLOOKUP(C33,'Active 1'!C$21:E$968,3,FALSE)</f>
        <v>-4613.9876365653399</v>
      </c>
      <c r="F33" s="2" t="s">
        <v>336</v>
      </c>
      <c r="G33" t="str">
        <f t="shared" si="4"/>
        <v>41248.539</v>
      </c>
      <c r="H33" s="33">
        <f t="shared" si="5"/>
        <v>-1602</v>
      </c>
      <c r="I33" s="59" t="s">
        <v>423</v>
      </c>
      <c r="J33" s="60" t="s">
        <v>424</v>
      </c>
      <c r="K33" s="59">
        <v>-1602</v>
      </c>
      <c r="L33" s="59" t="s">
        <v>425</v>
      </c>
      <c r="M33" s="60" t="s">
        <v>340</v>
      </c>
      <c r="N33" s="60"/>
      <c r="O33" s="61" t="s">
        <v>400</v>
      </c>
      <c r="P33" s="61" t="s">
        <v>426</v>
      </c>
    </row>
    <row r="34" spans="1:16" ht="12.75" customHeight="1" x14ac:dyDescent="0.2">
      <c r="A34" s="33" t="str">
        <f t="shared" si="0"/>
        <v>BAVM 25 </v>
      </c>
      <c r="B34" s="2" t="str">
        <f t="shared" si="1"/>
        <v>I</v>
      </c>
      <c r="C34" s="33">
        <f t="shared" si="2"/>
        <v>41248.538999999997</v>
      </c>
      <c r="D34" t="str">
        <f t="shared" si="3"/>
        <v>vis</v>
      </c>
      <c r="E34">
        <f>VLOOKUP(C34,'Active 1'!C$21:E$968,3,FALSE)</f>
        <v>-4613.9876365653399</v>
      </c>
      <c r="F34" s="2" t="s">
        <v>336</v>
      </c>
      <c r="G34" t="str">
        <f t="shared" si="4"/>
        <v>41248.539</v>
      </c>
      <c r="H34" s="33">
        <f t="shared" si="5"/>
        <v>-1602</v>
      </c>
      <c r="I34" s="59" t="s">
        <v>423</v>
      </c>
      <c r="J34" s="60" t="s">
        <v>424</v>
      </c>
      <c r="K34" s="59">
        <v>-1602</v>
      </c>
      <c r="L34" s="59" t="s">
        <v>425</v>
      </c>
      <c r="M34" s="60" t="s">
        <v>340</v>
      </c>
      <c r="N34" s="60"/>
      <c r="O34" s="61" t="s">
        <v>427</v>
      </c>
      <c r="P34" s="62" t="s">
        <v>185</v>
      </c>
    </row>
    <row r="35" spans="1:16" ht="12.75" customHeight="1" x14ac:dyDescent="0.2">
      <c r="A35" s="33" t="str">
        <f t="shared" si="0"/>
        <v> BBS 1 </v>
      </c>
      <c r="B35" s="2" t="str">
        <f t="shared" si="1"/>
        <v>I</v>
      </c>
      <c r="C35" s="33">
        <f t="shared" si="2"/>
        <v>41298.385000000002</v>
      </c>
      <c r="D35" t="str">
        <f t="shared" si="3"/>
        <v>vis</v>
      </c>
      <c r="E35">
        <f>VLOOKUP(C35,'Active 1'!C$21:E$968,3,FALSE)</f>
        <v>-4595.9848507312045</v>
      </c>
      <c r="F35" s="2" t="s">
        <v>336</v>
      </c>
      <c r="G35" t="str">
        <f t="shared" si="4"/>
        <v>41298.385</v>
      </c>
      <c r="H35" s="33">
        <f t="shared" si="5"/>
        <v>-1584</v>
      </c>
      <c r="I35" s="59" t="s">
        <v>428</v>
      </c>
      <c r="J35" s="60" t="s">
        <v>429</v>
      </c>
      <c r="K35" s="59">
        <v>-1584</v>
      </c>
      <c r="L35" s="59" t="s">
        <v>430</v>
      </c>
      <c r="M35" s="60" t="s">
        <v>340</v>
      </c>
      <c r="N35" s="60"/>
      <c r="O35" s="61" t="s">
        <v>411</v>
      </c>
      <c r="P35" s="61" t="s">
        <v>431</v>
      </c>
    </row>
    <row r="36" spans="1:16" ht="12.75" customHeight="1" x14ac:dyDescent="0.2">
      <c r="A36" s="33" t="str">
        <f t="shared" si="0"/>
        <v> BBS 1 </v>
      </c>
      <c r="B36" s="2" t="str">
        <f t="shared" si="1"/>
        <v>I</v>
      </c>
      <c r="C36" s="33">
        <f t="shared" si="2"/>
        <v>41334.374000000003</v>
      </c>
      <c r="D36" t="str">
        <f t="shared" si="3"/>
        <v>vis</v>
      </c>
      <c r="E36">
        <f>VLOOKUP(C36,'Active 1'!C$21:E$968,3,FALSE)</f>
        <v>-4582.9867714593529</v>
      </c>
      <c r="F36" s="2" t="s">
        <v>336</v>
      </c>
      <c r="G36" t="str">
        <f t="shared" si="4"/>
        <v>41334.374</v>
      </c>
      <c r="H36" s="33">
        <f t="shared" si="5"/>
        <v>-1571</v>
      </c>
      <c r="I36" s="59" t="s">
        <v>432</v>
      </c>
      <c r="J36" s="60" t="s">
        <v>433</v>
      </c>
      <c r="K36" s="59">
        <v>-1571</v>
      </c>
      <c r="L36" s="59" t="s">
        <v>434</v>
      </c>
      <c r="M36" s="60" t="s">
        <v>340</v>
      </c>
      <c r="N36" s="60"/>
      <c r="O36" s="61" t="s">
        <v>411</v>
      </c>
      <c r="P36" s="61" t="s">
        <v>431</v>
      </c>
    </row>
    <row r="37" spans="1:16" ht="12.75" customHeight="1" x14ac:dyDescent="0.2">
      <c r="A37" s="33" t="str">
        <f t="shared" si="0"/>
        <v> BBS 1 </v>
      </c>
      <c r="B37" s="2" t="str">
        <f t="shared" si="1"/>
        <v>I</v>
      </c>
      <c r="C37" s="33">
        <f t="shared" si="2"/>
        <v>41334.377</v>
      </c>
      <c r="D37" t="str">
        <f t="shared" si="3"/>
        <v>vis</v>
      </c>
      <c r="E37">
        <f>VLOOKUP(C37,'Active 1'!C$21:E$968,3,FALSE)</f>
        <v>-4582.9856879550107</v>
      </c>
      <c r="F37" s="2" t="s">
        <v>336</v>
      </c>
      <c r="G37" t="str">
        <f t="shared" si="4"/>
        <v>41334.377</v>
      </c>
      <c r="H37" s="33">
        <f t="shared" si="5"/>
        <v>-1571</v>
      </c>
      <c r="I37" s="59" t="s">
        <v>435</v>
      </c>
      <c r="J37" s="60" t="s">
        <v>436</v>
      </c>
      <c r="K37" s="59">
        <v>-1571</v>
      </c>
      <c r="L37" s="59" t="s">
        <v>437</v>
      </c>
      <c r="M37" s="60" t="s">
        <v>340</v>
      </c>
      <c r="N37" s="60"/>
      <c r="O37" s="61" t="s">
        <v>397</v>
      </c>
      <c r="P37" s="61" t="s">
        <v>431</v>
      </c>
    </row>
    <row r="38" spans="1:16" ht="12.75" customHeight="1" x14ac:dyDescent="0.2">
      <c r="A38" s="33" t="str">
        <f t="shared" si="0"/>
        <v> BBS 6 </v>
      </c>
      <c r="B38" s="2" t="str">
        <f t="shared" si="1"/>
        <v>I</v>
      </c>
      <c r="C38" s="33">
        <f t="shared" si="2"/>
        <v>41622.332000000002</v>
      </c>
      <c r="D38" t="str">
        <f t="shared" si="3"/>
        <v>vis</v>
      </c>
      <c r="E38">
        <f>VLOOKUP(C38,'Active 1'!C$21:E$968,3,FALSE)</f>
        <v>-4478.985523551285</v>
      </c>
      <c r="F38" s="2" t="s">
        <v>336</v>
      </c>
      <c r="G38" t="str">
        <f t="shared" si="4"/>
        <v>41622.332</v>
      </c>
      <c r="H38" s="33">
        <f t="shared" si="5"/>
        <v>-1467</v>
      </c>
      <c r="I38" s="59" t="s">
        <v>438</v>
      </c>
      <c r="J38" s="60" t="s">
        <v>439</v>
      </c>
      <c r="K38" s="59">
        <v>-1467</v>
      </c>
      <c r="L38" s="59" t="s">
        <v>425</v>
      </c>
      <c r="M38" s="60" t="s">
        <v>340</v>
      </c>
      <c r="N38" s="60"/>
      <c r="O38" s="61" t="s">
        <v>411</v>
      </c>
      <c r="P38" s="61" t="s">
        <v>440</v>
      </c>
    </row>
    <row r="39" spans="1:16" ht="12.75" customHeight="1" x14ac:dyDescent="0.2">
      <c r="A39" s="33" t="str">
        <f t="shared" si="0"/>
        <v> BBS 6 </v>
      </c>
      <c r="B39" s="2" t="str">
        <f t="shared" si="1"/>
        <v>I</v>
      </c>
      <c r="C39" s="33">
        <f t="shared" si="2"/>
        <v>41622.334000000003</v>
      </c>
      <c r="D39" t="str">
        <f t="shared" si="3"/>
        <v>vis</v>
      </c>
      <c r="E39">
        <f>VLOOKUP(C39,'Active 1'!C$21:E$968,3,FALSE)</f>
        <v>-4478.984801215056</v>
      </c>
      <c r="F39" s="2" t="s">
        <v>336</v>
      </c>
      <c r="G39" t="str">
        <f t="shared" si="4"/>
        <v>41622.334</v>
      </c>
      <c r="H39" s="33">
        <f t="shared" si="5"/>
        <v>-1467</v>
      </c>
      <c r="I39" s="59" t="s">
        <v>441</v>
      </c>
      <c r="J39" s="60" t="s">
        <v>442</v>
      </c>
      <c r="K39" s="59">
        <v>-1467</v>
      </c>
      <c r="L39" s="59" t="s">
        <v>418</v>
      </c>
      <c r="M39" s="60" t="s">
        <v>340</v>
      </c>
      <c r="N39" s="60"/>
      <c r="O39" s="61" t="s">
        <v>397</v>
      </c>
      <c r="P39" s="61" t="s">
        <v>440</v>
      </c>
    </row>
    <row r="40" spans="1:16" ht="12.75" customHeight="1" x14ac:dyDescent="0.2">
      <c r="A40" s="33" t="str">
        <f t="shared" si="0"/>
        <v> BBS 7 </v>
      </c>
      <c r="B40" s="2" t="str">
        <f t="shared" si="1"/>
        <v>I</v>
      </c>
      <c r="C40" s="33">
        <f t="shared" si="2"/>
        <v>41658.326999999997</v>
      </c>
      <c r="D40" t="str">
        <f t="shared" si="3"/>
        <v>vis</v>
      </c>
      <c r="E40">
        <f>VLOOKUP(C40,'Active 1'!C$21:E$968,3,FALSE)</f>
        <v>-4465.9852772707491</v>
      </c>
      <c r="F40" s="2" t="s">
        <v>336</v>
      </c>
      <c r="G40" t="str">
        <f t="shared" si="4"/>
        <v>41658.327</v>
      </c>
      <c r="H40" s="33">
        <f t="shared" si="5"/>
        <v>-1454</v>
      </c>
      <c r="I40" s="59" t="s">
        <v>443</v>
      </c>
      <c r="J40" s="60" t="s">
        <v>444</v>
      </c>
      <c r="K40" s="59">
        <v>-1454</v>
      </c>
      <c r="L40" s="59" t="s">
        <v>425</v>
      </c>
      <c r="M40" s="60" t="s">
        <v>340</v>
      </c>
      <c r="N40" s="60"/>
      <c r="O40" s="61" t="s">
        <v>341</v>
      </c>
      <c r="P40" s="61" t="s">
        <v>445</v>
      </c>
    </row>
    <row r="41" spans="1:16" ht="12.75" customHeight="1" x14ac:dyDescent="0.2">
      <c r="A41" s="33" t="str">
        <f t="shared" si="0"/>
        <v> BBS 7 </v>
      </c>
      <c r="B41" s="2" t="str">
        <f t="shared" si="1"/>
        <v>I</v>
      </c>
      <c r="C41" s="33">
        <f t="shared" si="2"/>
        <v>41658.330999999998</v>
      </c>
      <c r="D41" t="str">
        <f t="shared" si="3"/>
        <v>vis</v>
      </c>
      <c r="E41">
        <f>VLOOKUP(C41,'Active 1'!C$21:E$968,3,FALSE)</f>
        <v>-4465.983832598291</v>
      </c>
      <c r="F41" s="2" t="s">
        <v>336</v>
      </c>
      <c r="G41" t="str">
        <f t="shared" si="4"/>
        <v>41658.331</v>
      </c>
      <c r="H41" s="33">
        <f t="shared" si="5"/>
        <v>-1454</v>
      </c>
      <c r="I41" s="59" t="s">
        <v>446</v>
      </c>
      <c r="J41" s="60" t="s">
        <v>447</v>
      </c>
      <c r="K41" s="59">
        <v>-1454</v>
      </c>
      <c r="L41" s="59" t="s">
        <v>437</v>
      </c>
      <c r="M41" s="60" t="s">
        <v>340</v>
      </c>
      <c r="N41" s="60"/>
      <c r="O41" s="61" t="s">
        <v>411</v>
      </c>
      <c r="P41" s="61" t="s">
        <v>445</v>
      </c>
    </row>
    <row r="42" spans="1:16" ht="12.75" customHeight="1" x14ac:dyDescent="0.2">
      <c r="A42" s="33" t="str">
        <f t="shared" si="0"/>
        <v> BBS 7 </v>
      </c>
      <c r="B42" s="2" t="str">
        <f t="shared" si="1"/>
        <v>I</v>
      </c>
      <c r="C42" s="33">
        <f t="shared" si="2"/>
        <v>41694.321000000004</v>
      </c>
      <c r="D42" t="str">
        <f t="shared" si="3"/>
        <v>vis</v>
      </c>
      <c r="E42">
        <f>VLOOKUP(C42,'Active 1'!C$21:E$968,3,FALSE)</f>
        <v>-4452.9853921583244</v>
      </c>
      <c r="F42" s="2" t="s">
        <v>336</v>
      </c>
      <c r="G42" t="str">
        <f t="shared" si="4"/>
        <v>41694.321</v>
      </c>
      <c r="H42" s="33">
        <f t="shared" si="5"/>
        <v>-1441</v>
      </c>
      <c r="I42" s="59" t="s">
        <v>448</v>
      </c>
      <c r="J42" s="60" t="s">
        <v>449</v>
      </c>
      <c r="K42" s="59">
        <v>-1441</v>
      </c>
      <c r="L42" s="59" t="s">
        <v>414</v>
      </c>
      <c r="M42" s="60" t="s">
        <v>340</v>
      </c>
      <c r="N42" s="60"/>
      <c r="O42" s="61" t="s">
        <v>411</v>
      </c>
      <c r="P42" s="61" t="s">
        <v>445</v>
      </c>
    </row>
    <row r="43" spans="1:16" ht="12.75" customHeight="1" x14ac:dyDescent="0.2">
      <c r="A43" s="33" t="str">
        <f t="shared" si="0"/>
        <v> BBS 7 </v>
      </c>
      <c r="B43" s="2" t="str">
        <f t="shared" si="1"/>
        <v>I</v>
      </c>
      <c r="C43" s="33">
        <f t="shared" si="2"/>
        <v>41694.321000000004</v>
      </c>
      <c r="D43" t="str">
        <f t="shared" si="3"/>
        <v>vis</v>
      </c>
      <c r="E43">
        <f>VLOOKUP(C43,'Active 1'!C$21:E$968,3,FALSE)</f>
        <v>-4452.9853921583244</v>
      </c>
      <c r="F43" s="2" t="s">
        <v>336</v>
      </c>
      <c r="G43" t="str">
        <f t="shared" si="4"/>
        <v>41694.321</v>
      </c>
      <c r="H43" s="33">
        <f t="shared" si="5"/>
        <v>-1441</v>
      </c>
      <c r="I43" s="59" t="s">
        <v>448</v>
      </c>
      <c r="J43" s="60" t="s">
        <v>449</v>
      </c>
      <c r="K43" s="59">
        <v>-1441</v>
      </c>
      <c r="L43" s="59" t="s">
        <v>414</v>
      </c>
      <c r="M43" s="60" t="s">
        <v>340</v>
      </c>
      <c r="N43" s="60"/>
      <c r="O43" s="61" t="s">
        <v>397</v>
      </c>
      <c r="P43" s="61" t="s">
        <v>445</v>
      </c>
    </row>
    <row r="44" spans="1:16" ht="12.75" customHeight="1" x14ac:dyDescent="0.2">
      <c r="A44" s="33" t="str">
        <f t="shared" si="0"/>
        <v> BBS 7 </v>
      </c>
      <c r="B44" s="2" t="str">
        <f t="shared" si="1"/>
        <v>I</v>
      </c>
      <c r="C44" s="33">
        <f t="shared" si="2"/>
        <v>41694.322</v>
      </c>
      <c r="D44" t="str">
        <f t="shared" si="3"/>
        <v>vis</v>
      </c>
      <c r="E44">
        <f>VLOOKUP(C44,'Active 1'!C$21:E$968,3,FALSE)</f>
        <v>-4452.9850309902113</v>
      </c>
      <c r="F44" s="2" t="s">
        <v>336</v>
      </c>
      <c r="G44" t="str">
        <f t="shared" si="4"/>
        <v>41694.322</v>
      </c>
      <c r="H44" s="33">
        <f t="shared" si="5"/>
        <v>-1441</v>
      </c>
      <c r="I44" s="59" t="s">
        <v>450</v>
      </c>
      <c r="J44" s="60" t="s">
        <v>451</v>
      </c>
      <c r="K44" s="59">
        <v>-1441</v>
      </c>
      <c r="L44" s="59" t="s">
        <v>425</v>
      </c>
      <c r="M44" s="60" t="s">
        <v>340</v>
      </c>
      <c r="N44" s="60"/>
      <c r="O44" s="61" t="s">
        <v>341</v>
      </c>
      <c r="P44" s="61" t="s">
        <v>445</v>
      </c>
    </row>
    <row r="45" spans="1:16" ht="12.75" customHeight="1" x14ac:dyDescent="0.2">
      <c r="A45" s="33" t="str">
        <f t="shared" si="0"/>
        <v> BBS 7 </v>
      </c>
      <c r="B45" s="2" t="str">
        <f t="shared" si="1"/>
        <v>I</v>
      </c>
      <c r="C45" s="33">
        <f t="shared" si="2"/>
        <v>41694.324000000001</v>
      </c>
      <c r="D45" t="str">
        <f t="shared" si="3"/>
        <v>vis</v>
      </c>
      <c r="E45">
        <f>VLOOKUP(C45,'Active 1'!C$21:E$968,3,FALSE)</f>
        <v>-4452.9843086539813</v>
      </c>
      <c r="F45" s="2" t="s">
        <v>336</v>
      </c>
      <c r="G45" t="str">
        <f t="shared" si="4"/>
        <v>41694.324</v>
      </c>
      <c r="H45" s="33">
        <f t="shared" si="5"/>
        <v>-1441</v>
      </c>
      <c r="I45" s="59" t="s">
        <v>452</v>
      </c>
      <c r="J45" s="60" t="s">
        <v>453</v>
      </c>
      <c r="K45" s="59">
        <v>-1441</v>
      </c>
      <c r="L45" s="59" t="s">
        <v>418</v>
      </c>
      <c r="M45" s="60" t="s">
        <v>340</v>
      </c>
      <c r="N45" s="60"/>
      <c r="O45" s="61" t="s">
        <v>400</v>
      </c>
      <c r="P45" s="61" t="s">
        <v>445</v>
      </c>
    </row>
    <row r="46" spans="1:16" ht="12.75" customHeight="1" x14ac:dyDescent="0.2">
      <c r="A46" s="33" t="str">
        <f t="shared" si="0"/>
        <v> BBS 7 </v>
      </c>
      <c r="B46" s="2" t="str">
        <f t="shared" si="1"/>
        <v>I</v>
      </c>
      <c r="C46" s="33">
        <f t="shared" si="2"/>
        <v>41705.400999999998</v>
      </c>
      <c r="D46" t="str">
        <f t="shared" si="3"/>
        <v>vis</v>
      </c>
      <c r="E46">
        <f>VLOOKUP(C46,'Active 1'!C$21:E$968,3,FALSE)</f>
        <v>-4448.9836494499405</v>
      </c>
      <c r="F46" s="2" t="s">
        <v>336</v>
      </c>
      <c r="G46" t="str">
        <f t="shared" si="4"/>
        <v>41705.401</v>
      </c>
      <c r="H46" s="33">
        <f t="shared" si="5"/>
        <v>-1437</v>
      </c>
      <c r="I46" s="59" t="s">
        <v>454</v>
      </c>
      <c r="J46" s="60" t="s">
        <v>455</v>
      </c>
      <c r="K46" s="59">
        <v>-1437</v>
      </c>
      <c r="L46" s="59" t="s">
        <v>437</v>
      </c>
      <c r="M46" s="60" t="s">
        <v>340</v>
      </c>
      <c r="N46" s="60"/>
      <c r="O46" s="61" t="s">
        <v>397</v>
      </c>
      <c r="P46" s="61" t="s">
        <v>445</v>
      </c>
    </row>
    <row r="47" spans="1:16" ht="12.75" customHeight="1" x14ac:dyDescent="0.2">
      <c r="A47" s="33" t="str">
        <f t="shared" si="0"/>
        <v> BBS 8 </v>
      </c>
      <c r="B47" s="2" t="str">
        <f t="shared" si="1"/>
        <v>I</v>
      </c>
      <c r="C47" s="33">
        <f t="shared" si="2"/>
        <v>41719.248</v>
      </c>
      <c r="D47" t="str">
        <f t="shared" si="3"/>
        <v>vis</v>
      </c>
      <c r="E47">
        <f>VLOOKUP(C47,'Active 1'!C$21:E$968,3,FALSE)</f>
        <v>-4443.9825545688009</v>
      </c>
      <c r="F47" s="2" t="s">
        <v>336</v>
      </c>
      <c r="G47" t="str">
        <f t="shared" si="4"/>
        <v>41719.248</v>
      </c>
      <c r="H47" s="33">
        <f t="shared" si="5"/>
        <v>-1432</v>
      </c>
      <c r="I47" s="59" t="s">
        <v>456</v>
      </c>
      <c r="J47" s="60" t="s">
        <v>457</v>
      </c>
      <c r="K47" s="59">
        <v>-1432</v>
      </c>
      <c r="L47" s="59" t="s">
        <v>430</v>
      </c>
      <c r="M47" s="60" t="s">
        <v>340</v>
      </c>
      <c r="N47" s="60"/>
      <c r="O47" s="61" t="s">
        <v>411</v>
      </c>
      <c r="P47" s="61" t="s">
        <v>458</v>
      </c>
    </row>
    <row r="48" spans="1:16" ht="12.75" customHeight="1" x14ac:dyDescent="0.2">
      <c r="A48" s="33" t="str">
        <f t="shared" si="0"/>
        <v> BBS 8 </v>
      </c>
      <c r="B48" s="2" t="str">
        <f t="shared" si="1"/>
        <v>I</v>
      </c>
      <c r="C48" s="33">
        <f t="shared" si="2"/>
        <v>41766.313000000002</v>
      </c>
      <c r="D48" t="str">
        <f t="shared" si="3"/>
        <v>vis</v>
      </c>
      <c r="E48">
        <f>VLOOKUP(C48,'Active 1'!C$21:E$968,3,FALSE)</f>
        <v>-4426.9841772610216</v>
      </c>
      <c r="F48" s="2" t="s">
        <v>336</v>
      </c>
      <c r="G48" t="str">
        <f t="shared" si="4"/>
        <v>41766.313</v>
      </c>
      <c r="H48" s="33">
        <f t="shared" si="5"/>
        <v>-1415</v>
      </c>
      <c r="I48" s="59" t="s">
        <v>459</v>
      </c>
      <c r="J48" s="60" t="s">
        <v>460</v>
      </c>
      <c r="K48" s="59">
        <v>-1415</v>
      </c>
      <c r="L48" s="59" t="s">
        <v>434</v>
      </c>
      <c r="M48" s="60" t="s">
        <v>340</v>
      </c>
      <c r="N48" s="60"/>
      <c r="O48" s="61" t="s">
        <v>397</v>
      </c>
      <c r="P48" s="61" t="s">
        <v>458</v>
      </c>
    </row>
    <row r="49" spans="1:16" ht="12.75" customHeight="1" x14ac:dyDescent="0.2">
      <c r="A49" s="33" t="str">
        <f t="shared" si="0"/>
        <v> BBS 8 </v>
      </c>
      <c r="B49" s="2" t="str">
        <f t="shared" si="1"/>
        <v>I</v>
      </c>
      <c r="C49" s="33">
        <f t="shared" si="2"/>
        <v>41766.313999999998</v>
      </c>
      <c r="D49" t="str">
        <f t="shared" si="3"/>
        <v>vis</v>
      </c>
      <c r="E49">
        <f>VLOOKUP(C49,'Active 1'!C$21:E$968,3,FALSE)</f>
        <v>-4426.9838160929075</v>
      </c>
      <c r="F49" s="2" t="s">
        <v>336</v>
      </c>
      <c r="G49" t="str">
        <f t="shared" si="4"/>
        <v>41766.314</v>
      </c>
      <c r="H49" s="33">
        <f t="shared" si="5"/>
        <v>-1415</v>
      </c>
      <c r="I49" s="59" t="s">
        <v>461</v>
      </c>
      <c r="J49" s="60" t="s">
        <v>462</v>
      </c>
      <c r="K49" s="59">
        <v>-1415</v>
      </c>
      <c r="L49" s="59" t="s">
        <v>418</v>
      </c>
      <c r="M49" s="60" t="s">
        <v>340</v>
      </c>
      <c r="N49" s="60"/>
      <c r="O49" s="61" t="s">
        <v>341</v>
      </c>
      <c r="P49" s="61" t="s">
        <v>458</v>
      </c>
    </row>
    <row r="50" spans="1:16" ht="12.75" customHeight="1" x14ac:dyDescent="0.2">
      <c r="A50" s="33" t="str">
        <f t="shared" si="0"/>
        <v> BBS 11 </v>
      </c>
      <c r="B50" s="2" t="str">
        <f t="shared" si="1"/>
        <v>I</v>
      </c>
      <c r="C50" s="33">
        <f t="shared" si="2"/>
        <v>41907.525999999998</v>
      </c>
      <c r="D50" t="str">
        <f t="shared" si="3"/>
        <v>vis</v>
      </c>
      <c r="E50">
        <f>VLOOKUP(C50,'Active 1'!C$21:E$968,3,FALSE)</f>
        <v>-4375.982544311627</v>
      </c>
      <c r="F50" s="2" t="s">
        <v>336</v>
      </c>
      <c r="G50" t="str">
        <f t="shared" si="4"/>
        <v>41907.526</v>
      </c>
      <c r="H50" s="33">
        <f t="shared" si="5"/>
        <v>-1364</v>
      </c>
      <c r="I50" s="59" t="s">
        <v>463</v>
      </c>
      <c r="J50" s="60" t="s">
        <v>464</v>
      </c>
      <c r="K50" s="59">
        <v>-1364</v>
      </c>
      <c r="L50" s="59" t="s">
        <v>437</v>
      </c>
      <c r="M50" s="60" t="s">
        <v>340</v>
      </c>
      <c r="N50" s="60"/>
      <c r="O50" s="61" t="s">
        <v>397</v>
      </c>
      <c r="P50" s="61" t="s">
        <v>465</v>
      </c>
    </row>
    <row r="51" spans="1:16" ht="12.75" customHeight="1" x14ac:dyDescent="0.2">
      <c r="A51" s="33" t="str">
        <f t="shared" si="0"/>
        <v> BBS 11 </v>
      </c>
      <c r="B51" s="2" t="str">
        <f t="shared" si="1"/>
        <v>I</v>
      </c>
      <c r="C51" s="33">
        <f t="shared" si="2"/>
        <v>41918.599000000002</v>
      </c>
      <c r="D51" t="str">
        <f t="shared" si="3"/>
        <v>vis</v>
      </c>
      <c r="E51">
        <f>VLOOKUP(C51,'Active 1'!C$21:E$968,3,FALSE)</f>
        <v>-4371.9833297800405</v>
      </c>
      <c r="F51" s="2" t="s">
        <v>336</v>
      </c>
      <c r="G51" t="str">
        <f t="shared" si="4"/>
        <v>41918.599</v>
      </c>
      <c r="H51" s="33">
        <f t="shared" si="5"/>
        <v>-1360</v>
      </c>
      <c r="I51" s="59" t="s">
        <v>466</v>
      </c>
      <c r="J51" s="60" t="s">
        <v>467</v>
      </c>
      <c r="K51" s="59">
        <v>-1360</v>
      </c>
      <c r="L51" s="59" t="s">
        <v>434</v>
      </c>
      <c r="M51" s="60" t="s">
        <v>340</v>
      </c>
      <c r="N51" s="60"/>
      <c r="O51" s="61" t="s">
        <v>397</v>
      </c>
      <c r="P51" s="61" t="s">
        <v>465</v>
      </c>
    </row>
    <row r="52" spans="1:16" ht="12.75" customHeight="1" x14ac:dyDescent="0.2">
      <c r="A52" s="33" t="str">
        <f t="shared" si="0"/>
        <v> BBS 12 </v>
      </c>
      <c r="B52" s="2" t="str">
        <f t="shared" si="1"/>
        <v>I</v>
      </c>
      <c r="C52" s="33">
        <f t="shared" si="2"/>
        <v>41965.671999999999</v>
      </c>
      <c r="D52" t="str">
        <f t="shared" si="3"/>
        <v>vis</v>
      </c>
      <c r="E52">
        <f>VLOOKUP(C52,'Active 1'!C$21:E$968,3,FALSE)</f>
        <v>-4354.9820631273478</v>
      </c>
      <c r="F52" s="2" t="s">
        <v>336</v>
      </c>
      <c r="G52" t="str">
        <f t="shared" si="4"/>
        <v>41965.672</v>
      </c>
      <c r="H52" s="33">
        <f t="shared" si="5"/>
        <v>-1343</v>
      </c>
      <c r="I52" s="59" t="s">
        <v>468</v>
      </c>
      <c r="J52" s="60" t="s">
        <v>469</v>
      </c>
      <c r="K52" s="59">
        <v>-1343</v>
      </c>
      <c r="L52" s="59" t="s">
        <v>437</v>
      </c>
      <c r="M52" s="60" t="s">
        <v>340</v>
      </c>
      <c r="N52" s="60"/>
      <c r="O52" s="61" t="s">
        <v>411</v>
      </c>
      <c r="P52" s="61" t="s">
        <v>470</v>
      </c>
    </row>
    <row r="53" spans="1:16" ht="12.75" customHeight="1" x14ac:dyDescent="0.2">
      <c r="A53" s="33" t="str">
        <f t="shared" si="0"/>
        <v> BBS 12 </v>
      </c>
      <c r="B53" s="2" t="str">
        <f t="shared" si="1"/>
        <v>I</v>
      </c>
      <c r="C53" s="33">
        <f t="shared" si="2"/>
        <v>42004.434000000001</v>
      </c>
      <c r="D53" t="str">
        <f t="shared" si="3"/>
        <v>vis</v>
      </c>
      <c r="E53">
        <f>VLOOKUP(C53,'Active 1'!C$21:E$968,3,FALSE)</f>
        <v>-4340.9824646740562</v>
      </c>
      <c r="F53" s="2" t="s">
        <v>336</v>
      </c>
      <c r="G53" t="str">
        <f t="shared" si="4"/>
        <v>42004.434</v>
      </c>
      <c r="H53" s="33">
        <f t="shared" si="5"/>
        <v>-1329</v>
      </c>
      <c r="I53" s="59" t="s">
        <v>471</v>
      </c>
      <c r="J53" s="60" t="s">
        <v>472</v>
      </c>
      <c r="K53" s="59">
        <v>-1329</v>
      </c>
      <c r="L53" s="59" t="s">
        <v>473</v>
      </c>
      <c r="M53" s="60" t="s">
        <v>340</v>
      </c>
      <c r="N53" s="60"/>
      <c r="O53" s="61" t="s">
        <v>397</v>
      </c>
      <c r="P53" s="61" t="s">
        <v>470</v>
      </c>
    </row>
    <row r="54" spans="1:16" ht="12.75" customHeight="1" x14ac:dyDescent="0.2">
      <c r="A54" s="33" t="str">
        <f t="shared" si="0"/>
        <v> BBS 12 </v>
      </c>
      <c r="B54" s="2" t="str">
        <f t="shared" si="1"/>
        <v>I</v>
      </c>
      <c r="C54" s="33">
        <f t="shared" si="2"/>
        <v>42004.434999999998</v>
      </c>
      <c r="D54" t="str">
        <f t="shared" si="3"/>
        <v>vis</v>
      </c>
      <c r="E54">
        <f>VLOOKUP(C54,'Active 1'!C$21:E$968,3,FALSE)</f>
        <v>-4340.9821035059431</v>
      </c>
      <c r="F54" s="2" t="s">
        <v>336</v>
      </c>
      <c r="G54" t="str">
        <f t="shared" si="4"/>
        <v>42004.435</v>
      </c>
      <c r="H54" s="33">
        <f t="shared" si="5"/>
        <v>-1329</v>
      </c>
      <c r="I54" s="59" t="s">
        <v>474</v>
      </c>
      <c r="J54" s="60" t="s">
        <v>475</v>
      </c>
      <c r="K54" s="59">
        <v>-1329</v>
      </c>
      <c r="L54" s="59" t="s">
        <v>437</v>
      </c>
      <c r="M54" s="60" t="s">
        <v>340</v>
      </c>
      <c r="N54" s="60"/>
      <c r="O54" s="61" t="s">
        <v>341</v>
      </c>
      <c r="P54" s="61" t="s">
        <v>470</v>
      </c>
    </row>
    <row r="55" spans="1:16" ht="12.75" customHeight="1" x14ac:dyDescent="0.2">
      <c r="A55" s="33" t="str">
        <f t="shared" si="0"/>
        <v> BBS 13 </v>
      </c>
      <c r="B55" s="2" t="str">
        <f t="shared" si="1"/>
        <v>I</v>
      </c>
      <c r="C55" s="33">
        <f t="shared" si="2"/>
        <v>42018.281000000003</v>
      </c>
      <c r="D55" t="str">
        <f t="shared" si="3"/>
        <v>vis</v>
      </c>
      <c r="E55">
        <f>VLOOKUP(C55,'Active 1'!C$21:E$968,3,FALSE)</f>
        <v>-4335.9813697929167</v>
      </c>
      <c r="F55" s="2" t="s">
        <v>336</v>
      </c>
      <c r="G55" t="str">
        <f t="shared" si="4"/>
        <v>42018.281</v>
      </c>
      <c r="H55" s="33">
        <f t="shared" si="5"/>
        <v>-1324</v>
      </c>
      <c r="I55" s="59" t="s">
        <v>476</v>
      </c>
      <c r="J55" s="60" t="s">
        <v>477</v>
      </c>
      <c r="K55" s="59">
        <v>-1324</v>
      </c>
      <c r="L55" s="59" t="s">
        <v>478</v>
      </c>
      <c r="M55" s="60" t="s">
        <v>340</v>
      </c>
      <c r="N55" s="60"/>
      <c r="O55" s="61" t="s">
        <v>397</v>
      </c>
      <c r="P55" s="61" t="s">
        <v>479</v>
      </c>
    </row>
    <row r="56" spans="1:16" ht="12.75" customHeight="1" x14ac:dyDescent="0.2">
      <c r="A56" s="33" t="str">
        <f t="shared" si="0"/>
        <v> BBS 13 </v>
      </c>
      <c r="B56" s="2" t="str">
        <f t="shared" si="1"/>
        <v>I</v>
      </c>
      <c r="C56" s="33">
        <f t="shared" si="2"/>
        <v>42076.423999999999</v>
      </c>
      <c r="D56" t="str">
        <f t="shared" si="3"/>
        <v>vis</v>
      </c>
      <c r="E56">
        <f>VLOOKUP(C56,'Active 1'!C$21:E$968,3,FALSE)</f>
        <v>-4314.9819721129825</v>
      </c>
      <c r="F56" s="2" t="s">
        <v>336</v>
      </c>
      <c r="G56" t="str">
        <f t="shared" si="4"/>
        <v>42076.424</v>
      </c>
      <c r="H56" s="33">
        <f t="shared" si="5"/>
        <v>-1303</v>
      </c>
      <c r="I56" s="59" t="s">
        <v>480</v>
      </c>
      <c r="J56" s="60" t="s">
        <v>481</v>
      </c>
      <c r="K56" s="59">
        <v>-1303</v>
      </c>
      <c r="L56" s="59" t="s">
        <v>473</v>
      </c>
      <c r="M56" s="60" t="s">
        <v>340</v>
      </c>
      <c r="N56" s="60"/>
      <c r="O56" s="61" t="s">
        <v>397</v>
      </c>
      <c r="P56" s="61" t="s">
        <v>479</v>
      </c>
    </row>
    <row r="57" spans="1:16" ht="12.75" customHeight="1" x14ac:dyDescent="0.2">
      <c r="A57" s="33" t="str">
        <f t="shared" si="0"/>
        <v> BBS 14 </v>
      </c>
      <c r="B57" s="2" t="str">
        <f t="shared" si="1"/>
        <v>I</v>
      </c>
      <c r="C57" s="33">
        <f t="shared" si="2"/>
        <v>42090.269</v>
      </c>
      <c r="D57" t="str">
        <f t="shared" si="3"/>
        <v>vis</v>
      </c>
      <c r="E57">
        <f>VLOOKUP(C57,'Active 1'!C$21:E$968,3,FALSE)</f>
        <v>-4309.9815995680719</v>
      </c>
      <c r="F57" s="2" t="s">
        <v>336</v>
      </c>
      <c r="G57" t="str">
        <f t="shared" si="4"/>
        <v>42090.269</v>
      </c>
      <c r="H57" s="33">
        <f t="shared" si="5"/>
        <v>-1298</v>
      </c>
      <c r="I57" s="59" t="s">
        <v>482</v>
      </c>
      <c r="J57" s="60" t="s">
        <v>483</v>
      </c>
      <c r="K57" s="59">
        <v>-1298</v>
      </c>
      <c r="L57" s="59" t="s">
        <v>437</v>
      </c>
      <c r="M57" s="60" t="s">
        <v>340</v>
      </c>
      <c r="N57" s="60"/>
      <c r="O57" s="61" t="s">
        <v>397</v>
      </c>
      <c r="P57" s="61" t="s">
        <v>484</v>
      </c>
    </row>
    <row r="58" spans="1:16" ht="12.75" customHeight="1" x14ac:dyDescent="0.2">
      <c r="A58" s="33" t="str">
        <f t="shared" si="0"/>
        <v> BBS 17 </v>
      </c>
      <c r="B58" s="2" t="str">
        <f t="shared" si="1"/>
        <v>I</v>
      </c>
      <c r="C58" s="33">
        <f t="shared" si="2"/>
        <v>42289.620999999999</v>
      </c>
      <c r="D58" t="str">
        <f t="shared" si="3"/>
        <v>vis</v>
      </c>
      <c r="E58">
        <f>VLOOKUP(C58,'Active 1'!C$21:E$968,3,FALSE)</f>
        <v>-4237.9820136111985</v>
      </c>
      <c r="F58" s="2" t="s">
        <v>336</v>
      </c>
      <c r="G58" t="str">
        <f t="shared" si="4"/>
        <v>42289.621</v>
      </c>
      <c r="H58" s="33">
        <f t="shared" si="5"/>
        <v>-1226</v>
      </c>
      <c r="I58" s="59" t="s">
        <v>485</v>
      </c>
      <c r="J58" s="60" t="s">
        <v>486</v>
      </c>
      <c r="K58" s="59">
        <v>-1226</v>
      </c>
      <c r="L58" s="59" t="s">
        <v>414</v>
      </c>
      <c r="M58" s="60" t="s">
        <v>340</v>
      </c>
      <c r="N58" s="60"/>
      <c r="O58" s="61" t="s">
        <v>400</v>
      </c>
      <c r="P58" s="61" t="s">
        <v>487</v>
      </c>
    </row>
    <row r="59" spans="1:16" ht="12.75" customHeight="1" x14ac:dyDescent="0.2">
      <c r="A59" s="33" t="str">
        <f t="shared" si="0"/>
        <v> BBS 17 </v>
      </c>
      <c r="B59" s="2" t="str">
        <f t="shared" si="1"/>
        <v>I</v>
      </c>
      <c r="C59" s="33">
        <f t="shared" si="2"/>
        <v>42289.627999999997</v>
      </c>
      <c r="D59" t="str">
        <f t="shared" si="3"/>
        <v>vis</v>
      </c>
      <c r="E59">
        <f>VLOOKUP(C59,'Active 1'!C$21:E$968,3,FALSE)</f>
        <v>-4237.9794854343982</v>
      </c>
      <c r="F59" s="2" t="s">
        <v>336</v>
      </c>
      <c r="G59" t="str">
        <f t="shared" si="4"/>
        <v>42289.628</v>
      </c>
      <c r="H59" s="33">
        <f t="shared" si="5"/>
        <v>-1226</v>
      </c>
      <c r="I59" s="59" t="s">
        <v>488</v>
      </c>
      <c r="J59" s="60" t="s">
        <v>489</v>
      </c>
      <c r="K59" s="59">
        <v>-1226</v>
      </c>
      <c r="L59" s="59" t="s">
        <v>490</v>
      </c>
      <c r="M59" s="60" t="s">
        <v>340</v>
      </c>
      <c r="N59" s="60"/>
      <c r="O59" s="61" t="s">
        <v>397</v>
      </c>
      <c r="P59" s="61" t="s">
        <v>487</v>
      </c>
    </row>
    <row r="60" spans="1:16" ht="12.75" customHeight="1" x14ac:dyDescent="0.2">
      <c r="A60" s="33" t="str">
        <f t="shared" si="0"/>
        <v> BBS 18 </v>
      </c>
      <c r="B60" s="2" t="str">
        <f t="shared" si="1"/>
        <v>I</v>
      </c>
      <c r="C60" s="33">
        <f t="shared" si="2"/>
        <v>42339.466</v>
      </c>
      <c r="D60" t="str">
        <f t="shared" si="3"/>
        <v>vis</v>
      </c>
      <c r="E60">
        <f>VLOOKUP(C60,'Active 1'!C$21:E$968,3,FALSE)</f>
        <v>-4219.9795889451789</v>
      </c>
      <c r="F60" s="2" t="s">
        <v>336</v>
      </c>
      <c r="G60" t="str">
        <f t="shared" si="4"/>
        <v>42339.466</v>
      </c>
      <c r="H60" s="33">
        <f t="shared" si="5"/>
        <v>-1208</v>
      </c>
      <c r="I60" s="59" t="s">
        <v>491</v>
      </c>
      <c r="J60" s="60" t="s">
        <v>492</v>
      </c>
      <c r="K60" s="59">
        <v>-1208</v>
      </c>
      <c r="L60" s="59" t="s">
        <v>478</v>
      </c>
      <c r="M60" s="60" t="s">
        <v>340</v>
      </c>
      <c r="N60" s="60"/>
      <c r="O60" s="61" t="s">
        <v>411</v>
      </c>
      <c r="P60" s="61" t="s">
        <v>493</v>
      </c>
    </row>
    <row r="61" spans="1:16" ht="12.75" customHeight="1" x14ac:dyDescent="0.2">
      <c r="A61" s="33" t="str">
        <f t="shared" si="0"/>
        <v> BBS 18 </v>
      </c>
      <c r="B61" s="2" t="str">
        <f t="shared" si="1"/>
        <v>I</v>
      </c>
      <c r="C61" s="33">
        <f t="shared" si="2"/>
        <v>42361.616000000002</v>
      </c>
      <c r="D61" t="str">
        <f t="shared" si="3"/>
        <v>vis</v>
      </c>
      <c r="E61">
        <f>VLOOKUP(C61,'Active 1'!C$21:E$968,3,FALSE)</f>
        <v>-4211.9797152095507</v>
      </c>
      <c r="F61" s="2" t="s">
        <v>336</v>
      </c>
      <c r="G61" t="str">
        <f t="shared" si="4"/>
        <v>42361.616</v>
      </c>
      <c r="H61" s="33">
        <f t="shared" si="5"/>
        <v>-1200</v>
      </c>
      <c r="I61" s="59" t="s">
        <v>494</v>
      </c>
      <c r="J61" s="60" t="s">
        <v>495</v>
      </c>
      <c r="K61" s="59">
        <v>-1200</v>
      </c>
      <c r="L61" s="59" t="s">
        <v>478</v>
      </c>
      <c r="M61" s="60" t="s">
        <v>340</v>
      </c>
      <c r="N61" s="60"/>
      <c r="O61" s="61" t="s">
        <v>411</v>
      </c>
      <c r="P61" s="61" t="s">
        <v>493</v>
      </c>
    </row>
    <row r="62" spans="1:16" ht="12.75" customHeight="1" x14ac:dyDescent="0.2">
      <c r="A62" s="33" t="str">
        <f t="shared" si="0"/>
        <v> BBS 19 </v>
      </c>
      <c r="B62" s="2" t="str">
        <f t="shared" si="1"/>
        <v>I</v>
      </c>
      <c r="C62" s="33">
        <f t="shared" si="2"/>
        <v>42364.383999999998</v>
      </c>
      <c r="D62" t="str">
        <f t="shared" si="3"/>
        <v>vis</v>
      </c>
      <c r="E62">
        <f>VLOOKUP(C62,'Active 1'!C$21:E$968,3,FALSE)</f>
        <v>-4210.9800018686847</v>
      </c>
      <c r="F62" s="2" t="s">
        <v>336</v>
      </c>
      <c r="G62" t="str">
        <f t="shared" si="4"/>
        <v>42364.384</v>
      </c>
      <c r="H62" s="33">
        <f t="shared" si="5"/>
        <v>-1199</v>
      </c>
      <c r="I62" s="59" t="s">
        <v>496</v>
      </c>
      <c r="J62" s="60" t="s">
        <v>497</v>
      </c>
      <c r="K62" s="59">
        <v>-1199</v>
      </c>
      <c r="L62" s="59" t="s">
        <v>437</v>
      </c>
      <c r="M62" s="60" t="s">
        <v>340</v>
      </c>
      <c r="N62" s="60"/>
      <c r="O62" s="61" t="s">
        <v>498</v>
      </c>
      <c r="P62" s="61" t="s">
        <v>499</v>
      </c>
    </row>
    <row r="63" spans="1:16" ht="12.75" customHeight="1" x14ac:dyDescent="0.2">
      <c r="A63" s="33" t="str">
        <f t="shared" si="0"/>
        <v> BBS 19 </v>
      </c>
      <c r="B63" s="2" t="str">
        <f t="shared" si="1"/>
        <v>I</v>
      </c>
      <c r="C63" s="33">
        <f t="shared" si="2"/>
        <v>42364.383999999998</v>
      </c>
      <c r="D63" t="str">
        <f t="shared" si="3"/>
        <v>vis</v>
      </c>
      <c r="E63">
        <f>VLOOKUP(C63,'Active 1'!C$21:E$968,3,FALSE)</f>
        <v>-4210.9800018686847</v>
      </c>
      <c r="F63" s="2" t="s">
        <v>336</v>
      </c>
      <c r="G63" t="str">
        <f t="shared" si="4"/>
        <v>42364.384</v>
      </c>
      <c r="H63" s="33">
        <f t="shared" si="5"/>
        <v>-1199</v>
      </c>
      <c r="I63" s="59" t="s">
        <v>496</v>
      </c>
      <c r="J63" s="60" t="s">
        <v>497</v>
      </c>
      <c r="K63" s="59">
        <v>-1199</v>
      </c>
      <c r="L63" s="59" t="s">
        <v>437</v>
      </c>
      <c r="M63" s="60" t="s">
        <v>340</v>
      </c>
      <c r="N63" s="60"/>
      <c r="O63" s="61" t="s">
        <v>500</v>
      </c>
      <c r="P63" s="61" t="s">
        <v>499</v>
      </c>
    </row>
    <row r="64" spans="1:16" ht="12.75" customHeight="1" x14ac:dyDescent="0.2">
      <c r="A64" s="33" t="str">
        <f t="shared" si="0"/>
        <v> BBS 19 </v>
      </c>
      <c r="B64" s="2" t="str">
        <f t="shared" si="1"/>
        <v>I</v>
      </c>
      <c r="C64" s="33">
        <f t="shared" si="2"/>
        <v>42389.303</v>
      </c>
      <c r="D64" t="str">
        <f t="shared" si="3"/>
        <v>vis</v>
      </c>
      <c r="E64">
        <f>VLOOKUP(C64,'Active 1'!C$21:E$968,3,FALSE)</f>
        <v>-4201.9800536240746</v>
      </c>
      <c r="F64" s="2" t="s">
        <v>336</v>
      </c>
      <c r="G64" t="str">
        <f t="shared" si="4"/>
        <v>42389.303</v>
      </c>
      <c r="H64" s="33">
        <f t="shared" si="5"/>
        <v>-1190</v>
      </c>
      <c r="I64" s="59" t="s">
        <v>501</v>
      </c>
      <c r="J64" s="60" t="s">
        <v>502</v>
      </c>
      <c r="K64" s="59">
        <v>-1190</v>
      </c>
      <c r="L64" s="59" t="s">
        <v>473</v>
      </c>
      <c r="M64" s="60" t="s">
        <v>340</v>
      </c>
      <c r="N64" s="60"/>
      <c r="O64" s="61" t="s">
        <v>397</v>
      </c>
      <c r="P64" s="61" t="s">
        <v>499</v>
      </c>
    </row>
    <row r="65" spans="1:16" ht="12.75" customHeight="1" x14ac:dyDescent="0.2">
      <c r="A65" s="33" t="str">
        <f t="shared" si="0"/>
        <v> BBS 20 </v>
      </c>
      <c r="B65" s="2" t="str">
        <f t="shared" si="1"/>
        <v>I</v>
      </c>
      <c r="C65" s="33">
        <f t="shared" si="2"/>
        <v>42425.296999999999</v>
      </c>
      <c r="D65" t="str">
        <f t="shared" si="3"/>
        <v>vis</v>
      </c>
      <c r="E65">
        <f>VLOOKUP(C65,'Active 1'!C$21:E$968,3,FALSE)</f>
        <v>-4188.9801685116527</v>
      </c>
      <c r="F65" s="2" t="s">
        <v>336</v>
      </c>
      <c r="G65" t="str">
        <f t="shared" si="4"/>
        <v>42425.297</v>
      </c>
      <c r="H65" s="33">
        <f t="shared" si="5"/>
        <v>-1177</v>
      </c>
      <c r="I65" s="59" t="s">
        <v>503</v>
      </c>
      <c r="J65" s="60" t="s">
        <v>504</v>
      </c>
      <c r="K65" s="59">
        <v>-1177</v>
      </c>
      <c r="L65" s="59" t="s">
        <v>473</v>
      </c>
      <c r="M65" s="60" t="s">
        <v>340</v>
      </c>
      <c r="N65" s="60"/>
      <c r="O65" s="61" t="s">
        <v>397</v>
      </c>
      <c r="P65" s="61" t="s">
        <v>505</v>
      </c>
    </row>
    <row r="66" spans="1:16" ht="12.75" customHeight="1" x14ac:dyDescent="0.2">
      <c r="A66" s="33" t="str">
        <f t="shared" si="0"/>
        <v> BBS 21 </v>
      </c>
      <c r="B66" s="2" t="str">
        <f t="shared" si="1"/>
        <v>I</v>
      </c>
      <c r="C66" s="33">
        <f t="shared" si="2"/>
        <v>42447.447999999997</v>
      </c>
      <c r="D66" t="str">
        <f t="shared" si="3"/>
        <v>vis</v>
      </c>
      <c r="E66">
        <f>VLOOKUP(C66,'Active 1'!C$21:E$968,3,FALSE)</f>
        <v>-4180.9799336079113</v>
      </c>
      <c r="F66" s="2" t="s">
        <v>336</v>
      </c>
      <c r="G66" t="str">
        <f t="shared" si="4"/>
        <v>42447.448</v>
      </c>
      <c r="H66" s="33">
        <f t="shared" si="5"/>
        <v>-1169</v>
      </c>
      <c r="I66" s="59" t="s">
        <v>506</v>
      </c>
      <c r="J66" s="60" t="s">
        <v>507</v>
      </c>
      <c r="K66" s="59">
        <v>-1169</v>
      </c>
      <c r="L66" s="59" t="s">
        <v>473</v>
      </c>
      <c r="M66" s="60" t="s">
        <v>340</v>
      </c>
      <c r="N66" s="60"/>
      <c r="O66" s="61" t="s">
        <v>397</v>
      </c>
      <c r="P66" s="61" t="s">
        <v>508</v>
      </c>
    </row>
    <row r="67" spans="1:16" ht="12.75" customHeight="1" x14ac:dyDescent="0.2">
      <c r="A67" s="33" t="str">
        <f t="shared" si="0"/>
        <v> BBS 21 </v>
      </c>
      <c r="B67" s="2" t="str">
        <f t="shared" si="1"/>
        <v>I</v>
      </c>
      <c r="C67" s="33">
        <f t="shared" si="2"/>
        <v>42461.294000000002</v>
      </c>
      <c r="D67" t="str">
        <f t="shared" si="3"/>
        <v>vis</v>
      </c>
      <c r="E67">
        <f>VLOOKUP(C67,'Active 1'!C$21:E$968,3,FALSE)</f>
        <v>-4175.9791998948849</v>
      </c>
      <c r="F67" s="2" t="s">
        <v>336</v>
      </c>
      <c r="G67" t="str">
        <f t="shared" si="4"/>
        <v>42461.294</v>
      </c>
      <c r="H67" s="33">
        <f t="shared" si="5"/>
        <v>-1164</v>
      </c>
      <c r="I67" s="59" t="s">
        <v>509</v>
      </c>
      <c r="J67" s="60" t="s">
        <v>510</v>
      </c>
      <c r="K67" s="59">
        <v>-1164</v>
      </c>
      <c r="L67" s="59" t="s">
        <v>478</v>
      </c>
      <c r="M67" s="60" t="s">
        <v>340</v>
      </c>
      <c r="N67" s="60"/>
      <c r="O67" s="61" t="s">
        <v>341</v>
      </c>
      <c r="P67" s="61" t="s">
        <v>508</v>
      </c>
    </row>
    <row r="68" spans="1:16" ht="12.75" customHeight="1" x14ac:dyDescent="0.2">
      <c r="A68" s="33" t="str">
        <f t="shared" si="0"/>
        <v> BBS 21 </v>
      </c>
      <c r="B68" s="2" t="str">
        <f t="shared" si="1"/>
        <v>I</v>
      </c>
      <c r="C68" s="33">
        <f t="shared" si="2"/>
        <v>42472.368999999999</v>
      </c>
      <c r="D68" t="str">
        <f t="shared" si="3"/>
        <v>vis</v>
      </c>
      <c r="E68">
        <f>VLOOKUP(C68,'Active 1'!C$21:E$968,3,FALSE)</f>
        <v>-4171.9792630270731</v>
      </c>
      <c r="F68" s="2" t="s">
        <v>336</v>
      </c>
      <c r="G68" t="str">
        <f t="shared" si="4"/>
        <v>42472.369</v>
      </c>
      <c r="H68" s="33">
        <f t="shared" si="5"/>
        <v>-1160</v>
      </c>
      <c r="I68" s="59" t="s">
        <v>511</v>
      </c>
      <c r="J68" s="60" t="s">
        <v>512</v>
      </c>
      <c r="K68" s="59">
        <v>-1160</v>
      </c>
      <c r="L68" s="59" t="s">
        <v>437</v>
      </c>
      <c r="M68" s="60" t="s">
        <v>340</v>
      </c>
      <c r="N68" s="60"/>
      <c r="O68" s="61" t="s">
        <v>341</v>
      </c>
      <c r="P68" s="61" t="s">
        <v>508</v>
      </c>
    </row>
    <row r="69" spans="1:16" ht="12.75" customHeight="1" x14ac:dyDescent="0.2">
      <c r="A69" s="33" t="str">
        <f t="shared" si="0"/>
        <v> BBS 26 </v>
      </c>
      <c r="B69" s="2" t="str">
        <f t="shared" si="1"/>
        <v>I</v>
      </c>
      <c r="C69" s="33">
        <f t="shared" si="2"/>
        <v>42782.474000000002</v>
      </c>
      <c r="D69" t="str">
        <f t="shared" si="3"/>
        <v>vis</v>
      </c>
      <c r="E69">
        <f>VLOOKUP(C69,'Active 1'!C$21:E$968,3,FALSE)</f>
        <v>-4059.9792248877188</v>
      </c>
      <c r="F69" s="2" t="s">
        <v>336</v>
      </c>
      <c r="G69" t="str">
        <f t="shared" si="4"/>
        <v>42782.474</v>
      </c>
      <c r="H69" s="33">
        <f t="shared" si="5"/>
        <v>-1048</v>
      </c>
      <c r="I69" s="59" t="s">
        <v>513</v>
      </c>
      <c r="J69" s="60" t="s">
        <v>514</v>
      </c>
      <c r="K69" s="59">
        <v>-1048</v>
      </c>
      <c r="L69" s="59" t="s">
        <v>425</v>
      </c>
      <c r="M69" s="60" t="s">
        <v>340</v>
      </c>
      <c r="N69" s="60"/>
      <c r="O69" s="61" t="s">
        <v>397</v>
      </c>
      <c r="P69" s="61" t="s">
        <v>515</v>
      </c>
    </row>
    <row r="70" spans="1:16" ht="12.75" customHeight="1" x14ac:dyDescent="0.2">
      <c r="A70" s="33" t="str">
        <f t="shared" si="0"/>
        <v> BBS 26 </v>
      </c>
      <c r="B70" s="2" t="str">
        <f t="shared" si="1"/>
        <v>I</v>
      </c>
      <c r="C70" s="33">
        <f t="shared" si="2"/>
        <v>42782.474000000002</v>
      </c>
      <c r="D70" t="str">
        <f t="shared" si="3"/>
        <v>vis</v>
      </c>
      <c r="E70">
        <f>VLOOKUP(C70,'Active 1'!C$21:E$968,3,FALSE)</f>
        <v>-4059.9792248877188</v>
      </c>
      <c r="F70" s="2" t="s">
        <v>336</v>
      </c>
      <c r="G70" t="str">
        <f t="shared" si="4"/>
        <v>42782.474</v>
      </c>
      <c r="H70" s="33">
        <f t="shared" si="5"/>
        <v>-1048</v>
      </c>
      <c r="I70" s="59" t="s">
        <v>513</v>
      </c>
      <c r="J70" s="60" t="s">
        <v>514</v>
      </c>
      <c r="K70" s="59">
        <v>-1048</v>
      </c>
      <c r="L70" s="59" t="s">
        <v>425</v>
      </c>
      <c r="M70" s="60" t="s">
        <v>340</v>
      </c>
      <c r="N70" s="60"/>
      <c r="O70" s="61" t="s">
        <v>341</v>
      </c>
      <c r="P70" s="61" t="s">
        <v>515</v>
      </c>
    </row>
    <row r="71" spans="1:16" ht="12.75" customHeight="1" x14ac:dyDescent="0.2">
      <c r="A71" s="33" t="str">
        <f t="shared" si="0"/>
        <v> BBS 26 </v>
      </c>
      <c r="B71" s="2" t="str">
        <f t="shared" si="1"/>
        <v>I</v>
      </c>
      <c r="C71" s="33">
        <f t="shared" si="2"/>
        <v>42785.245999999999</v>
      </c>
      <c r="D71" t="str">
        <f t="shared" si="3"/>
        <v>vis</v>
      </c>
      <c r="E71">
        <f>VLOOKUP(C71,'Active 1'!C$21:E$968,3,FALSE)</f>
        <v>-4058.9780668743942</v>
      </c>
      <c r="F71" s="2" t="s">
        <v>336</v>
      </c>
      <c r="G71" t="str">
        <f t="shared" si="4"/>
        <v>42785.246</v>
      </c>
      <c r="H71" s="33">
        <f t="shared" si="5"/>
        <v>-1047</v>
      </c>
      <c r="I71" s="59" t="s">
        <v>516</v>
      </c>
      <c r="J71" s="60" t="s">
        <v>517</v>
      </c>
      <c r="K71" s="59">
        <v>-1047</v>
      </c>
      <c r="L71" s="59" t="s">
        <v>473</v>
      </c>
      <c r="M71" s="60" t="s">
        <v>340</v>
      </c>
      <c r="N71" s="60"/>
      <c r="O71" s="61" t="s">
        <v>397</v>
      </c>
      <c r="P71" s="61" t="s">
        <v>515</v>
      </c>
    </row>
    <row r="72" spans="1:16" ht="12.75" customHeight="1" x14ac:dyDescent="0.2">
      <c r="A72" s="33" t="str">
        <f t="shared" si="0"/>
        <v> BBS 26 </v>
      </c>
      <c r="B72" s="2" t="str">
        <f t="shared" si="1"/>
        <v>I</v>
      </c>
      <c r="C72" s="33">
        <f t="shared" si="2"/>
        <v>42785.247000000003</v>
      </c>
      <c r="D72" t="str">
        <f t="shared" si="3"/>
        <v>vis</v>
      </c>
      <c r="E72">
        <f>VLOOKUP(C72,'Active 1'!C$21:E$968,3,FALSE)</f>
        <v>-4058.9777057062784</v>
      </c>
      <c r="F72" s="2" t="s">
        <v>336</v>
      </c>
      <c r="G72" t="str">
        <f t="shared" si="4"/>
        <v>42785.247</v>
      </c>
      <c r="H72" s="33">
        <f t="shared" si="5"/>
        <v>-1047</v>
      </c>
      <c r="I72" s="59" t="s">
        <v>518</v>
      </c>
      <c r="J72" s="60" t="s">
        <v>519</v>
      </c>
      <c r="K72" s="59">
        <v>-1047</v>
      </c>
      <c r="L72" s="59" t="s">
        <v>437</v>
      </c>
      <c r="M72" s="60" t="s">
        <v>340</v>
      </c>
      <c r="N72" s="60"/>
      <c r="O72" s="61" t="s">
        <v>411</v>
      </c>
      <c r="P72" s="61" t="s">
        <v>515</v>
      </c>
    </row>
    <row r="73" spans="1:16" ht="12.75" customHeight="1" x14ac:dyDescent="0.2">
      <c r="A73" s="33" t="str">
        <f t="shared" si="0"/>
        <v> BBS 26 </v>
      </c>
      <c r="B73" s="2" t="str">
        <f t="shared" si="1"/>
        <v>I</v>
      </c>
      <c r="C73" s="33">
        <f t="shared" si="2"/>
        <v>42796.319000000003</v>
      </c>
      <c r="D73" t="str">
        <f t="shared" si="3"/>
        <v>vis</v>
      </c>
      <c r="E73">
        <f>VLOOKUP(C73,'Active 1'!C$21:E$968,3,FALSE)</f>
        <v>-4054.9788523428083</v>
      </c>
      <c r="F73" s="2" t="s">
        <v>336</v>
      </c>
      <c r="G73" t="str">
        <f t="shared" si="4"/>
        <v>42796.319</v>
      </c>
      <c r="H73" s="33">
        <f t="shared" si="5"/>
        <v>-1043</v>
      </c>
      <c r="I73" s="59" t="s">
        <v>520</v>
      </c>
      <c r="J73" s="60" t="s">
        <v>521</v>
      </c>
      <c r="K73" s="59">
        <v>-1043</v>
      </c>
      <c r="L73" s="59" t="s">
        <v>434</v>
      </c>
      <c r="M73" s="60" t="s">
        <v>340</v>
      </c>
      <c r="N73" s="60"/>
      <c r="O73" s="61" t="s">
        <v>411</v>
      </c>
      <c r="P73" s="61" t="s">
        <v>515</v>
      </c>
    </row>
    <row r="74" spans="1:16" ht="12.75" customHeight="1" x14ac:dyDescent="0.2">
      <c r="A74" s="33" t="str">
        <f t="shared" si="0"/>
        <v> BBS 26 </v>
      </c>
      <c r="B74" s="2" t="str">
        <f t="shared" si="1"/>
        <v>I</v>
      </c>
      <c r="C74" s="33">
        <f t="shared" si="2"/>
        <v>42796.319000000003</v>
      </c>
      <c r="D74" t="str">
        <f t="shared" si="3"/>
        <v>vis</v>
      </c>
      <c r="E74">
        <f>VLOOKUP(C74,'Active 1'!C$21:E$968,3,FALSE)</f>
        <v>-4054.9788523428083</v>
      </c>
      <c r="F74" s="2" t="s">
        <v>336</v>
      </c>
      <c r="G74" t="str">
        <f t="shared" si="4"/>
        <v>42796.319</v>
      </c>
      <c r="H74" s="33">
        <f t="shared" si="5"/>
        <v>-1043</v>
      </c>
      <c r="I74" s="59" t="s">
        <v>520</v>
      </c>
      <c r="J74" s="60" t="s">
        <v>521</v>
      </c>
      <c r="K74" s="59">
        <v>-1043</v>
      </c>
      <c r="L74" s="59" t="s">
        <v>434</v>
      </c>
      <c r="M74" s="60" t="s">
        <v>340</v>
      </c>
      <c r="N74" s="60"/>
      <c r="O74" s="61" t="s">
        <v>522</v>
      </c>
      <c r="P74" s="61" t="s">
        <v>515</v>
      </c>
    </row>
    <row r="75" spans="1:16" ht="12.75" customHeight="1" x14ac:dyDescent="0.2">
      <c r="A75" s="33" t="str">
        <f t="shared" ref="A75:A138" si="6">P75</f>
        <v> BBS 26 </v>
      </c>
      <c r="B75" s="2" t="str">
        <f t="shared" ref="B75:B138" si="7">IF(H75=INT(H75),"I","II")</f>
        <v>I</v>
      </c>
      <c r="C75" s="33">
        <f t="shared" ref="C75:C138" si="8">1*G75</f>
        <v>42796.321000000004</v>
      </c>
      <c r="D75" t="str">
        <f t="shared" ref="D75:D138" si="9">VLOOKUP(F75,I$1:J$5,2,FALSE)</f>
        <v>vis</v>
      </c>
      <c r="E75">
        <f>VLOOKUP(C75,'Active 1'!C$21:E$968,3,FALSE)</f>
        <v>-4054.9781300065792</v>
      </c>
      <c r="F75" s="2" t="s">
        <v>336</v>
      </c>
      <c r="G75" t="str">
        <f t="shared" ref="G75:G138" si="10">MID(I75,3,LEN(I75)-3)</f>
        <v>42796.321</v>
      </c>
      <c r="H75" s="33">
        <f t="shared" ref="H75:H138" si="11">1*K75</f>
        <v>-1043</v>
      </c>
      <c r="I75" s="59" t="s">
        <v>523</v>
      </c>
      <c r="J75" s="60" t="s">
        <v>524</v>
      </c>
      <c r="K75" s="59">
        <v>-1043</v>
      </c>
      <c r="L75" s="59" t="s">
        <v>473</v>
      </c>
      <c r="M75" s="60" t="s">
        <v>340</v>
      </c>
      <c r="N75" s="60"/>
      <c r="O75" s="61" t="s">
        <v>397</v>
      </c>
      <c r="P75" s="61" t="s">
        <v>515</v>
      </c>
    </row>
    <row r="76" spans="1:16" ht="12.75" customHeight="1" x14ac:dyDescent="0.2">
      <c r="A76" s="33" t="str">
        <f t="shared" si="6"/>
        <v> BBS 26 </v>
      </c>
      <c r="B76" s="2" t="str">
        <f t="shared" si="7"/>
        <v>I</v>
      </c>
      <c r="C76" s="33">
        <f t="shared" si="8"/>
        <v>42807.394</v>
      </c>
      <c r="D76" t="str">
        <f t="shared" si="9"/>
        <v>vis</v>
      </c>
      <c r="E76">
        <f>VLOOKUP(C76,'Active 1'!C$21:E$968,3,FALSE)</f>
        <v>-4050.9789154749956</v>
      </c>
      <c r="F76" s="2" t="s">
        <v>336</v>
      </c>
      <c r="G76" t="str">
        <f t="shared" si="10"/>
        <v>42807.394</v>
      </c>
      <c r="H76" s="33">
        <f t="shared" si="11"/>
        <v>-1039</v>
      </c>
      <c r="I76" s="59" t="s">
        <v>525</v>
      </c>
      <c r="J76" s="60" t="s">
        <v>526</v>
      </c>
      <c r="K76" s="59">
        <v>-1039</v>
      </c>
      <c r="L76" s="59" t="s">
        <v>425</v>
      </c>
      <c r="M76" s="60" t="s">
        <v>340</v>
      </c>
      <c r="N76" s="60"/>
      <c r="O76" s="61" t="s">
        <v>397</v>
      </c>
      <c r="P76" s="61" t="s">
        <v>515</v>
      </c>
    </row>
    <row r="77" spans="1:16" ht="12.75" customHeight="1" x14ac:dyDescent="0.2">
      <c r="A77" s="33" t="str">
        <f t="shared" si="6"/>
        <v> AOEB 1 </v>
      </c>
      <c r="B77" s="2" t="str">
        <f t="shared" si="7"/>
        <v>I</v>
      </c>
      <c r="C77" s="33">
        <f t="shared" si="8"/>
        <v>42815.701000000001</v>
      </c>
      <c r="D77" t="str">
        <f t="shared" si="9"/>
        <v>vis</v>
      </c>
      <c r="E77">
        <f>VLOOKUP(C77,'Active 1'!C$21:E$968,3,FALSE)</f>
        <v>-4047.9786919480493</v>
      </c>
      <c r="F77" s="2" t="s">
        <v>336</v>
      </c>
      <c r="G77" t="str">
        <f t="shared" si="10"/>
        <v>42815.701</v>
      </c>
      <c r="H77" s="33">
        <f t="shared" si="11"/>
        <v>-1036</v>
      </c>
      <c r="I77" s="59" t="s">
        <v>527</v>
      </c>
      <c r="J77" s="60" t="s">
        <v>528</v>
      </c>
      <c r="K77" s="59">
        <v>-1036</v>
      </c>
      <c r="L77" s="59" t="s">
        <v>434</v>
      </c>
      <c r="M77" s="60" t="s">
        <v>340</v>
      </c>
      <c r="N77" s="60"/>
      <c r="O77" s="61" t="s">
        <v>529</v>
      </c>
      <c r="P77" s="61" t="s">
        <v>208</v>
      </c>
    </row>
    <row r="78" spans="1:16" ht="12.75" customHeight="1" x14ac:dyDescent="0.2">
      <c r="A78" s="33" t="str">
        <f t="shared" si="6"/>
        <v> AOEB 1 </v>
      </c>
      <c r="B78" s="2" t="str">
        <f t="shared" si="7"/>
        <v>I</v>
      </c>
      <c r="C78" s="33">
        <f t="shared" si="8"/>
        <v>42815.701000000001</v>
      </c>
      <c r="D78" t="str">
        <f t="shared" si="9"/>
        <v>vis</v>
      </c>
      <c r="E78">
        <f>VLOOKUP(C78,'Active 1'!C$21:E$968,3,FALSE)</f>
        <v>-4047.9786919480493</v>
      </c>
      <c r="F78" s="2" t="s">
        <v>336</v>
      </c>
      <c r="G78" t="str">
        <f t="shared" si="10"/>
        <v>42815.701</v>
      </c>
      <c r="H78" s="33">
        <f t="shared" si="11"/>
        <v>-1036</v>
      </c>
      <c r="I78" s="59" t="s">
        <v>527</v>
      </c>
      <c r="J78" s="60" t="s">
        <v>528</v>
      </c>
      <c r="K78" s="59">
        <v>-1036</v>
      </c>
      <c r="L78" s="59" t="s">
        <v>434</v>
      </c>
      <c r="M78" s="60" t="s">
        <v>340</v>
      </c>
      <c r="N78" s="60"/>
      <c r="O78" s="61" t="s">
        <v>530</v>
      </c>
      <c r="P78" s="61" t="s">
        <v>208</v>
      </c>
    </row>
    <row r="79" spans="1:16" ht="12.75" customHeight="1" x14ac:dyDescent="0.2">
      <c r="A79" s="33" t="str">
        <f t="shared" si="6"/>
        <v> BBS 26 </v>
      </c>
      <c r="B79" s="2" t="str">
        <f t="shared" si="7"/>
        <v>I</v>
      </c>
      <c r="C79" s="33">
        <f t="shared" si="8"/>
        <v>42832.317000000003</v>
      </c>
      <c r="D79" t="str">
        <f t="shared" si="9"/>
        <v>vis</v>
      </c>
      <c r="E79">
        <f>VLOOKUP(C79,'Active 1'!C$21:E$968,3,FALSE)</f>
        <v>-4041.9775225579278</v>
      </c>
      <c r="F79" s="2" t="s">
        <v>336</v>
      </c>
      <c r="G79" t="str">
        <f t="shared" si="10"/>
        <v>42832.317</v>
      </c>
      <c r="H79" s="33">
        <f t="shared" si="11"/>
        <v>-1030</v>
      </c>
      <c r="I79" s="59" t="s">
        <v>531</v>
      </c>
      <c r="J79" s="60" t="s">
        <v>532</v>
      </c>
      <c r="K79" s="59">
        <v>-1030</v>
      </c>
      <c r="L79" s="59" t="s">
        <v>437</v>
      </c>
      <c r="M79" s="60" t="s">
        <v>340</v>
      </c>
      <c r="N79" s="60"/>
      <c r="O79" s="61" t="s">
        <v>341</v>
      </c>
      <c r="P79" s="61" t="s">
        <v>515</v>
      </c>
    </row>
    <row r="80" spans="1:16" ht="12.75" customHeight="1" x14ac:dyDescent="0.2">
      <c r="A80" s="33" t="str">
        <f t="shared" si="6"/>
        <v> AOEB 1 </v>
      </c>
      <c r="B80" s="2" t="str">
        <f t="shared" si="7"/>
        <v>I</v>
      </c>
      <c r="C80" s="33">
        <f t="shared" si="8"/>
        <v>43006.752</v>
      </c>
      <c r="D80" t="str">
        <f t="shared" si="9"/>
        <v>vis</v>
      </c>
      <c r="E80">
        <f>VLOOKUP(C80,'Active 1'!C$21:E$968,3,FALSE)</f>
        <v>-3978.9771625094349</v>
      </c>
      <c r="F80" s="2" t="s">
        <v>336</v>
      </c>
      <c r="G80" t="str">
        <f t="shared" si="10"/>
        <v>43006.752</v>
      </c>
      <c r="H80" s="33">
        <f t="shared" si="11"/>
        <v>-967</v>
      </c>
      <c r="I80" s="59" t="s">
        <v>533</v>
      </c>
      <c r="J80" s="60" t="s">
        <v>534</v>
      </c>
      <c r="K80" s="59">
        <v>-967</v>
      </c>
      <c r="L80" s="59" t="s">
        <v>418</v>
      </c>
      <c r="M80" s="60" t="s">
        <v>340</v>
      </c>
      <c r="N80" s="60"/>
      <c r="O80" s="61" t="s">
        <v>530</v>
      </c>
      <c r="P80" s="61" t="s">
        <v>208</v>
      </c>
    </row>
    <row r="81" spans="1:16" ht="12.75" customHeight="1" x14ac:dyDescent="0.2">
      <c r="A81" s="33" t="str">
        <f t="shared" si="6"/>
        <v> AOEB 1 </v>
      </c>
      <c r="B81" s="2" t="str">
        <f t="shared" si="7"/>
        <v>I</v>
      </c>
      <c r="C81" s="33">
        <f t="shared" si="8"/>
        <v>43017.826000000001</v>
      </c>
      <c r="D81" t="str">
        <f t="shared" si="9"/>
        <v>vis</v>
      </c>
      <c r="E81">
        <f>VLOOKUP(C81,'Active 1'!C$21:E$968,3,FALSE)</f>
        <v>-3974.9775868097358</v>
      </c>
      <c r="F81" s="2" t="s">
        <v>336</v>
      </c>
      <c r="G81" t="str">
        <f t="shared" si="10"/>
        <v>43017.826</v>
      </c>
      <c r="H81" s="33">
        <f t="shared" si="11"/>
        <v>-963</v>
      </c>
      <c r="I81" s="59" t="s">
        <v>535</v>
      </c>
      <c r="J81" s="60" t="s">
        <v>536</v>
      </c>
      <c r="K81" s="59">
        <v>-963</v>
      </c>
      <c r="L81" s="59" t="s">
        <v>434</v>
      </c>
      <c r="M81" s="60" t="s">
        <v>340</v>
      </c>
      <c r="N81" s="60"/>
      <c r="O81" s="61" t="s">
        <v>530</v>
      </c>
      <c r="P81" s="61" t="s">
        <v>208</v>
      </c>
    </row>
    <row r="82" spans="1:16" ht="12.75" customHeight="1" x14ac:dyDescent="0.2">
      <c r="A82" s="33" t="str">
        <f t="shared" si="6"/>
        <v> AOEB 1 </v>
      </c>
      <c r="B82" s="2" t="str">
        <f t="shared" si="7"/>
        <v>I</v>
      </c>
      <c r="C82" s="33">
        <f t="shared" si="8"/>
        <v>43128.576999999997</v>
      </c>
      <c r="D82" t="str">
        <f t="shared" si="9"/>
        <v>vis</v>
      </c>
      <c r="E82">
        <f>VLOOKUP(C82,'Active 1'!C$21:E$968,3,FALSE)</f>
        <v>-3934.9778569634868</v>
      </c>
      <c r="F82" s="2" t="s">
        <v>336</v>
      </c>
      <c r="G82" t="str">
        <f t="shared" si="10"/>
        <v>43128.577</v>
      </c>
      <c r="H82" s="33">
        <f t="shared" si="11"/>
        <v>-923</v>
      </c>
      <c r="I82" s="59" t="s">
        <v>537</v>
      </c>
      <c r="J82" s="60" t="s">
        <v>538</v>
      </c>
      <c r="K82" s="59">
        <v>-923</v>
      </c>
      <c r="L82" s="59" t="s">
        <v>539</v>
      </c>
      <c r="M82" s="60" t="s">
        <v>340</v>
      </c>
      <c r="N82" s="60"/>
      <c r="O82" s="61" t="s">
        <v>356</v>
      </c>
      <c r="P82" s="61" t="s">
        <v>208</v>
      </c>
    </row>
    <row r="83" spans="1:16" ht="12.75" customHeight="1" x14ac:dyDescent="0.2">
      <c r="A83" s="33" t="str">
        <f t="shared" si="6"/>
        <v> AOEB 1 </v>
      </c>
      <c r="B83" s="2" t="str">
        <f t="shared" si="7"/>
        <v>I</v>
      </c>
      <c r="C83" s="33">
        <f t="shared" si="8"/>
        <v>43139.652999999998</v>
      </c>
      <c r="D83" t="str">
        <f t="shared" si="9"/>
        <v>vis</v>
      </c>
      <c r="E83">
        <f>VLOOKUP(C83,'Active 1'!C$21:E$968,3,FALSE)</f>
        <v>-3930.9775589275582</v>
      </c>
      <c r="F83" s="2" t="s">
        <v>336</v>
      </c>
      <c r="G83" t="str">
        <f t="shared" si="10"/>
        <v>43139.653</v>
      </c>
      <c r="H83" s="33">
        <f t="shared" si="11"/>
        <v>-919</v>
      </c>
      <c r="I83" s="59" t="s">
        <v>540</v>
      </c>
      <c r="J83" s="60" t="s">
        <v>541</v>
      </c>
      <c r="K83" s="59">
        <v>-919</v>
      </c>
      <c r="L83" s="59" t="s">
        <v>414</v>
      </c>
      <c r="M83" s="60" t="s">
        <v>340</v>
      </c>
      <c r="N83" s="60"/>
      <c r="O83" s="61" t="s">
        <v>542</v>
      </c>
      <c r="P83" s="61" t="s">
        <v>208</v>
      </c>
    </row>
    <row r="84" spans="1:16" ht="12.75" customHeight="1" x14ac:dyDescent="0.2">
      <c r="A84" s="33" t="str">
        <f t="shared" si="6"/>
        <v> AOEB 1 </v>
      </c>
      <c r="B84" s="2" t="str">
        <f t="shared" si="7"/>
        <v>I</v>
      </c>
      <c r="C84" s="33">
        <f t="shared" si="8"/>
        <v>43164.571000000004</v>
      </c>
      <c r="D84" t="str">
        <f t="shared" si="9"/>
        <v>vis</v>
      </c>
      <c r="E84">
        <f>VLOOKUP(C84,'Active 1'!C$21:E$968,3,FALSE)</f>
        <v>-3921.9779718510617</v>
      </c>
      <c r="F84" s="2" t="s">
        <v>336</v>
      </c>
      <c r="G84" t="str">
        <f t="shared" si="10"/>
        <v>43164.571</v>
      </c>
      <c r="H84" s="33">
        <f t="shared" si="11"/>
        <v>-910</v>
      </c>
      <c r="I84" s="59" t="s">
        <v>543</v>
      </c>
      <c r="J84" s="60" t="s">
        <v>544</v>
      </c>
      <c r="K84" s="59">
        <v>-910</v>
      </c>
      <c r="L84" s="59" t="s">
        <v>545</v>
      </c>
      <c r="M84" s="60" t="s">
        <v>340</v>
      </c>
      <c r="N84" s="60"/>
      <c r="O84" s="61" t="s">
        <v>542</v>
      </c>
      <c r="P84" s="61" t="s">
        <v>208</v>
      </c>
    </row>
    <row r="85" spans="1:16" ht="12.75" customHeight="1" x14ac:dyDescent="0.2">
      <c r="A85" s="33" t="str">
        <f t="shared" si="6"/>
        <v> AOEB 1 </v>
      </c>
      <c r="B85" s="2" t="str">
        <f t="shared" si="7"/>
        <v>I</v>
      </c>
      <c r="C85" s="33">
        <f t="shared" si="8"/>
        <v>43175.648999999998</v>
      </c>
      <c r="D85" t="str">
        <f t="shared" si="9"/>
        <v>vis</v>
      </c>
      <c r="E85">
        <f>VLOOKUP(C85,'Active 1'!C$21:E$968,3,FALSE)</f>
        <v>-3917.9769514789068</v>
      </c>
      <c r="F85" s="2" t="s">
        <v>336</v>
      </c>
      <c r="G85" t="str">
        <f t="shared" si="10"/>
        <v>43175.649</v>
      </c>
      <c r="H85" s="33">
        <f t="shared" si="11"/>
        <v>-906</v>
      </c>
      <c r="I85" s="59" t="s">
        <v>546</v>
      </c>
      <c r="J85" s="60" t="s">
        <v>547</v>
      </c>
      <c r="K85" s="59">
        <v>-906</v>
      </c>
      <c r="L85" s="59" t="s">
        <v>425</v>
      </c>
      <c r="M85" s="60" t="s">
        <v>340</v>
      </c>
      <c r="N85" s="60"/>
      <c r="O85" s="61" t="s">
        <v>529</v>
      </c>
      <c r="P85" s="61" t="s">
        <v>208</v>
      </c>
    </row>
    <row r="86" spans="1:16" ht="12.75" customHeight="1" x14ac:dyDescent="0.2">
      <c r="A86" s="33" t="str">
        <f t="shared" si="6"/>
        <v> AOEB 1 </v>
      </c>
      <c r="B86" s="2" t="str">
        <f t="shared" si="7"/>
        <v>I</v>
      </c>
      <c r="C86" s="33">
        <f t="shared" si="8"/>
        <v>43175.648999999998</v>
      </c>
      <c r="D86" t="str">
        <f t="shared" si="9"/>
        <v>vis</v>
      </c>
      <c r="E86">
        <f>VLOOKUP(C86,'Active 1'!C$21:E$968,3,FALSE)</f>
        <v>-3917.9769514789068</v>
      </c>
      <c r="F86" s="2" t="s">
        <v>336</v>
      </c>
      <c r="G86" t="str">
        <f t="shared" si="10"/>
        <v>43175.649</v>
      </c>
      <c r="H86" s="33">
        <f t="shared" si="11"/>
        <v>-906</v>
      </c>
      <c r="I86" s="59" t="s">
        <v>546</v>
      </c>
      <c r="J86" s="60" t="s">
        <v>547</v>
      </c>
      <c r="K86" s="59">
        <v>-906</v>
      </c>
      <c r="L86" s="59" t="s">
        <v>425</v>
      </c>
      <c r="M86" s="60" t="s">
        <v>340</v>
      </c>
      <c r="N86" s="60"/>
      <c r="O86" s="61" t="s">
        <v>530</v>
      </c>
      <c r="P86" s="61" t="s">
        <v>208</v>
      </c>
    </row>
    <row r="87" spans="1:16" ht="12.75" customHeight="1" x14ac:dyDescent="0.2">
      <c r="A87" s="33" t="str">
        <f t="shared" si="6"/>
        <v> BBS 32 </v>
      </c>
      <c r="B87" s="2" t="str">
        <f t="shared" si="7"/>
        <v>I</v>
      </c>
      <c r="C87" s="33">
        <f t="shared" si="8"/>
        <v>43203.336000000003</v>
      </c>
      <c r="D87" t="str">
        <f t="shared" si="9"/>
        <v>vis</v>
      </c>
      <c r="E87">
        <f>VLOOKUP(C87,'Active 1'!C$21:E$968,3,FALSE)</f>
        <v>-3907.9772898934284</v>
      </c>
      <c r="F87" s="2" t="s">
        <v>336</v>
      </c>
      <c r="G87" t="str">
        <f t="shared" si="10"/>
        <v>43203.336</v>
      </c>
      <c r="H87" s="33">
        <f t="shared" si="11"/>
        <v>-896</v>
      </c>
      <c r="I87" s="59" t="s">
        <v>548</v>
      </c>
      <c r="J87" s="60" t="s">
        <v>549</v>
      </c>
      <c r="K87" s="59">
        <v>-896</v>
      </c>
      <c r="L87" s="59" t="s">
        <v>414</v>
      </c>
      <c r="M87" s="60" t="s">
        <v>340</v>
      </c>
      <c r="N87" s="60"/>
      <c r="O87" s="61" t="s">
        <v>411</v>
      </c>
      <c r="P87" s="61" t="s">
        <v>550</v>
      </c>
    </row>
    <row r="88" spans="1:16" ht="12.75" customHeight="1" x14ac:dyDescent="0.2">
      <c r="A88" s="33" t="str">
        <f t="shared" si="6"/>
        <v> BBS 32 </v>
      </c>
      <c r="B88" s="2" t="str">
        <f t="shared" si="7"/>
        <v>I</v>
      </c>
      <c r="C88" s="33">
        <f t="shared" si="8"/>
        <v>43203.336000000003</v>
      </c>
      <c r="D88" t="str">
        <f t="shared" si="9"/>
        <v>vis</v>
      </c>
      <c r="E88">
        <f>VLOOKUP(C88,'Active 1'!C$21:E$968,3,FALSE)</f>
        <v>-3907.9772898934284</v>
      </c>
      <c r="F88" s="2" t="s">
        <v>336</v>
      </c>
      <c r="G88" t="str">
        <f t="shared" si="10"/>
        <v>43203.336</v>
      </c>
      <c r="H88" s="33">
        <f t="shared" si="11"/>
        <v>-896</v>
      </c>
      <c r="I88" s="59" t="s">
        <v>548</v>
      </c>
      <c r="J88" s="60" t="s">
        <v>549</v>
      </c>
      <c r="K88" s="59">
        <v>-896</v>
      </c>
      <c r="L88" s="59" t="s">
        <v>414</v>
      </c>
      <c r="M88" s="60" t="s">
        <v>340</v>
      </c>
      <c r="N88" s="60"/>
      <c r="O88" s="61" t="s">
        <v>341</v>
      </c>
      <c r="P88" s="61" t="s">
        <v>550</v>
      </c>
    </row>
    <row r="89" spans="1:16" ht="12.75" customHeight="1" x14ac:dyDescent="0.2">
      <c r="A89" s="33" t="str">
        <f t="shared" si="6"/>
        <v> BBS 32 </v>
      </c>
      <c r="B89" s="2" t="str">
        <f t="shared" si="7"/>
        <v>I</v>
      </c>
      <c r="C89" s="33">
        <f t="shared" si="8"/>
        <v>43203.337</v>
      </c>
      <c r="D89" t="str">
        <f t="shared" si="9"/>
        <v>vis</v>
      </c>
      <c r="E89">
        <f>VLOOKUP(C89,'Active 1'!C$21:E$968,3,FALSE)</f>
        <v>-3907.9769287253148</v>
      </c>
      <c r="F89" s="2" t="s">
        <v>336</v>
      </c>
      <c r="G89" t="str">
        <f t="shared" si="10"/>
        <v>43203.337</v>
      </c>
      <c r="H89" s="33">
        <f t="shared" si="11"/>
        <v>-896</v>
      </c>
      <c r="I89" s="59" t="s">
        <v>551</v>
      </c>
      <c r="J89" s="60" t="s">
        <v>552</v>
      </c>
      <c r="K89" s="59">
        <v>-896</v>
      </c>
      <c r="L89" s="59" t="s">
        <v>425</v>
      </c>
      <c r="M89" s="60" t="s">
        <v>340</v>
      </c>
      <c r="N89" s="60"/>
      <c r="O89" s="61" t="s">
        <v>397</v>
      </c>
      <c r="P89" s="61" t="s">
        <v>550</v>
      </c>
    </row>
    <row r="90" spans="1:16" ht="12.75" customHeight="1" x14ac:dyDescent="0.2">
      <c r="A90" s="33" t="str">
        <f t="shared" si="6"/>
        <v> BBS 33 </v>
      </c>
      <c r="B90" s="2" t="str">
        <f t="shared" si="7"/>
        <v>I</v>
      </c>
      <c r="C90" s="33">
        <f t="shared" si="8"/>
        <v>43239.33</v>
      </c>
      <c r="D90" t="str">
        <f t="shared" si="9"/>
        <v>vis</v>
      </c>
      <c r="E90">
        <f>VLOOKUP(C90,'Active 1'!C$21:E$968,3,FALSE)</f>
        <v>-3894.977404781006</v>
      </c>
      <c r="F90" s="2" t="s">
        <v>336</v>
      </c>
      <c r="G90" t="str">
        <f t="shared" si="10"/>
        <v>43239.330</v>
      </c>
      <c r="H90" s="33">
        <f t="shared" si="11"/>
        <v>-883</v>
      </c>
      <c r="I90" s="59" t="s">
        <v>553</v>
      </c>
      <c r="J90" s="60" t="s">
        <v>554</v>
      </c>
      <c r="K90" s="59">
        <v>-883</v>
      </c>
      <c r="L90" s="59" t="s">
        <v>539</v>
      </c>
      <c r="M90" s="60" t="s">
        <v>340</v>
      </c>
      <c r="N90" s="60"/>
      <c r="O90" s="61" t="s">
        <v>341</v>
      </c>
      <c r="P90" s="61" t="s">
        <v>555</v>
      </c>
    </row>
    <row r="91" spans="1:16" ht="12.75" customHeight="1" x14ac:dyDescent="0.2">
      <c r="A91" s="33" t="str">
        <f t="shared" si="6"/>
        <v> AOEB 1 </v>
      </c>
      <c r="B91" s="2" t="str">
        <f t="shared" si="7"/>
        <v>I</v>
      </c>
      <c r="C91" s="33">
        <f t="shared" si="8"/>
        <v>43571.589</v>
      </c>
      <c r="D91" t="str">
        <f t="shared" si="9"/>
        <v>vis</v>
      </c>
      <c r="E91">
        <f>VLOOKUP(C91,'Active 1'!C$21:E$968,3,FALSE)</f>
        <v>-3774.9760482335687</v>
      </c>
      <c r="F91" s="2" t="s">
        <v>336</v>
      </c>
      <c r="G91" t="str">
        <f t="shared" si="10"/>
        <v>43571.589</v>
      </c>
      <c r="H91" s="33">
        <f t="shared" si="11"/>
        <v>-763</v>
      </c>
      <c r="I91" s="59" t="s">
        <v>556</v>
      </c>
      <c r="J91" s="60" t="s">
        <v>557</v>
      </c>
      <c r="K91" s="59">
        <v>-763</v>
      </c>
      <c r="L91" s="59" t="s">
        <v>545</v>
      </c>
      <c r="M91" s="60" t="s">
        <v>340</v>
      </c>
      <c r="N91" s="60"/>
      <c r="O91" s="61" t="s">
        <v>530</v>
      </c>
      <c r="P91" s="61" t="s">
        <v>208</v>
      </c>
    </row>
    <row r="92" spans="1:16" ht="12.75" customHeight="1" x14ac:dyDescent="0.2">
      <c r="A92" s="33" t="str">
        <f t="shared" si="6"/>
        <v> BBS 39 </v>
      </c>
      <c r="B92" s="2" t="str">
        <f t="shared" si="7"/>
        <v>I</v>
      </c>
      <c r="C92" s="33">
        <f t="shared" si="8"/>
        <v>43762.633999999998</v>
      </c>
      <c r="D92" t="str">
        <f t="shared" si="9"/>
        <v>vis</v>
      </c>
      <c r="E92">
        <f>VLOOKUP(C92,'Active 1'!C$21:E$968,3,FALSE)</f>
        <v>-3705.9766858036414</v>
      </c>
      <c r="F92" s="2" t="s">
        <v>336</v>
      </c>
      <c r="G92" t="str">
        <f t="shared" si="10"/>
        <v>43762.634</v>
      </c>
      <c r="H92" s="33">
        <f t="shared" si="11"/>
        <v>-694</v>
      </c>
      <c r="I92" s="59" t="s">
        <v>558</v>
      </c>
      <c r="J92" s="60" t="s">
        <v>559</v>
      </c>
      <c r="K92" s="59">
        <v>-694</v>
      </c>
      <c r="L92" s="59" t="s">
        <v>371</v>
      </c>
      <c r="M92" s="60" t="s">
        <v>340</v>
      </c>
      <c r="N92" s="60"/>
      <c r="O92" s="61" t="s">
        <v>397</v>
      </c>
      <c r="P92" s="61" t="s">
        <v>560</v>
      </c>
    </row>
    <row r="93" spans="1:16" ht="12.75" customHeight="1" x14ac:dyDescent="0.2">
      <c r="A93" s="33" t="str">
        <f t="shared" si="6"/>
        <v> BBS 39 </v>
      </c>
      <c r="B93" s="2" t="str">
        <f t="shared" si="7"/>
        <v>I</v>
      </c>
      <c r="C93" s="33">
        <f t="shared" si="8"/>
        <v>43765.406999999999</v>
      </c>
      <c r="D93" t="str">
        <f t="shared" si="9"/>
        <v>vis</v>
      </c>
      <c r="E93">
        <f>VLOOKUP(C93,'Active 1'!C$21:E$968,3,FALSE)</f>
        <v>-3704.9751666222014</v>
      </c>
      <c r="F93" s="2" t="s">
        <v>336</v>
      </c>
      <c r="G93" t="str">
        <f t="shared" si="10"/>
        <v>43765.407</v>
      </c>
      <c r="H93" s="33">
        <f t="shared" si="11"/>
        <v>-693</v>
      </c>
      <c r="I93" s="59" t="s">
        <v>561</v>
      </c>
      <c r="J93" s="60" t="s">
        <v>562</v>
      </c>
      <c r="K93" s="59">
        <v>-693</v>
      </c>
      <c r="L93" s="59" t="s">
        <v>407</v>
      </c>
      <c r="M93" s="60" t="s">
        <v>340</v>
      </c>
      <c r="N93" s="60"/>
      <c r="O93" s="61" t="s">
        <v>397</v>
      </c>
      <c r="P93" s="61" t="s">
        <v>560</v>
      </c>
    </row>
    <row r="94" spans="1:16" ht="12.75" customHeight="1" x14ac:dyDescent="0.2">
      <c r="A94" s="33" t="str">
        <f t="shared" si="6"/>
        <v> BBS 39 </v>
      </c>
      <c r="B94" s="2" t="str">
        <f t="shared" si="7"/>
        <v>I</v>
      </c>
      <c r="C94" s="33">
        <f t="shared" si="8"/>
        <v>43776.481</v>
      </c>
      <c r="D94" t="str">
        <f t="shared" si="9"/>
        <v>vis</v>
      </c>
      <c r="E94">
        <f>VLOOKUP(C94,'Active 1'!C$21:E$968,3,FALSE)</f>
        <v>-3700.9755909225019</v>
      </c>
      <c r="F94" s="2" t="s">
        <v>336</v>
      </c>
      <c r="G94" t="str">
        <f t="shared" si="10"/>
        <v>43776.481</v>
      </c>
      <c r="H94" s="33">
        <f t="shared" si="11"/>
        <v>-689</v>
      </c>
      <c r="I94" s="59" t="s">
        <v>563</v>
      </c>
      <c r="J94" s="60" t="s">
        <v>564</v>
      </c>
      <c r="K94" s="59">
        <v>-689</v>
      </c>
      <c r="L94" s="59" t="s">
        <v>565</v>
      </c>
      <c r="M94" s="60" t="s">
        <v>340</v>
      </c>
      <c r="N94" s="60"/>
      <c r="O94" s="61" t="s">
        <v>397</v>
      </c>
      <c r="P94" s="61" t="s">
        <v>560</v>
      </c>
    </row>
    <row r="95" spans="1:16" ht="12.75" customHeight="1" x14ac:dyDescent="0.2">
      <c r="A95" s="33" t="str">
        <f t="shared" si="6"/>
        <v>IBVS 1839 </v>
      </c>
      <c r="B95" s="2" t="str">
        <f t="shared" si="7"/>
        <v>I</v>
      </c>
      <c r="C95" s="33">
        <f t="shared" si="8"/>
        <v>43820.783499999998</v>
      </c>
      <c r="D95" t="str">
        <f t="shared" si="9"/>
        <v>vis</v>
      </c>
      <c r="E95">
        <f>VLOOKUP(C95,'Active 1'!C$21:E$968,3,FALSE)</f>
        <v>-3684.9749405309622</v>
      </c>
      <c r="F95" s="2" t="s">
        <v>336</v>
      </c>
      <c r="G95" t="str">
        <f t="shared" si="10"/>
        <v>43820.7835</v>
      </c>
      <c r="H95" s="33">
        <f t="shared" si="11"/>
        <v>-673</v>
      </c>
      <c r="I95" s="59" t="s">
        <v>566</v>
      </c>
      <c r="J95" s="60" t="s">
        <v>567</v>
      </c>
      <c r="K95" s="59">
        <v>-673</v>
      </c>
      <c r="L95" s="59" t="s">
        <v>568</v>
      </c>
      <c r="M95" s="60" t="s">
        <v>381</v>
      </c>
      <c r="N95" s="60" t="s">
        <v>382</v>
      </c>
      <c r="O95" s="61" t="s">
        <v>569</v>
      </c>
      <c r="P95" s="62" t="s">
        <v>570</v>
      </c>
    </row>
    <row r="96" spans="1:16" ht="12.75" customHeight="1" x14ac:dyDescent="0.2">
      <c r="A96" s="33" t="str">
        <f t="shared" si="6"/>
        <v> BBS 40 </v>
      </c>
      <c r="B96" s="2" t="str">
        <f t="shared" si="7"/>
        <v>I</v>
      </c>
      <c r="C96" s="33">
        <f t="shared" si="8"/>
        <v>43837.396999999997</v>
      </c>
      <c r="D96" t="str">
        <f t="shared" si="9"/>
        <v>vis</v>
      </c>
      <c r="E96">
        <f>VLOOKUP(C96,'Active 1'!C$21:E$968,3,FALSE)</f>
        <v>-3678.9746740611276</v>
      </c>
      <c r="F96" s="2" t="s">
        <v>336</v>
      </c>
      <c r="G96" t="str">
        <f t="shared" si="10"/>
        <v>43837.397</v>
      </c>
      <c r="H96" s="33">
        <f t="shared" si="11"/>
        <v>-667</v>
      </c>
      <c r="I96" s="59" t="s">
        <v>571</v>
      </c>
      <c r="J96" s="60" t="s">
        <v>572</v>
      </c>
      <c r="K96" s="59">
        <v>-667</v>
      </c>
      <c r="L96" s="59" t="s">
        <v>407</v>
      </c>
      <c r="M96" s="60" t="s">
        <v>340</v>
      </c>
      <c r="N96" s="60"/>
      <c r="O96" s="61" t="s">
        <v>341</v>
      </c>
      <c r="P96" s="61" t="s">
        <v>573</v>
      </c>
    </row>
    <row r="97" spans="1:16" ht="12.75" customHeight="1" x14ac:dyDescent="0.2">
      <c r="A97" s="33" t="str">
        <f t="shared" si="6"/>
        <v> BBS 41 </v>
      </c>
      <c r="B97" s="2" t="str">
        <f t="shared" si="7"/>
        <v>I</v>
      </c>
      <c r="C97" s="33">
        <f t="shared" si="8"/>
        <v>43848.470999999998</v>
      </c>
      <c r="D97" t="str">
        <f t="shared" si="9"/>
        <v>vis</v>
      </c>
      <c r="E97">
        <f>VLOOKUP(C97,'Active 1'!C$21:E$968,3,FALSE)</f>
        <v>-3674.9750983614281</v>
      </c>
      <c r="F97" s="2" t="s">
        <v>336</v>
      </c>
      <c r="G97" t="str">
        <f t="shared" si="10"/>
        <v>43848.471</v>
      </c>
      <c r="H97" s="33">
        <f t="shared" si="11"/>
        <v>-663</v>
      </c>
      <c r="I97" s="59" t="s">
        <v>574</v>
      </c>
      <c r="J97" s="60" t="s">
        <v>575</v>
      </c>
      <c r="K97" s="59">
        <v>-663</v>
      </c>
      <c r="L97" s="59" t="s">
        <v>565</v>
      </c>
      <c r="M97" s="60" t="s">
        <v>340</v>
      </c>
      <c r="N97" s="60"/>
      <c r="O97" s="61" t="s">
        <v>397</v>
      </c>
      <c r="P97" s="61" t="s">
        <v>576</v>
      </c>
    </row>
    <row r="98" spans="1:16" ht="12.75" customHeight="1" x14ac:dyDescent="0.2">
      <c r="A98" s="33" t="str">
        <f t="shared" si="6"/>
        <v> BBS 45 </v>
      </c>
      <c r="B98" s="2" t="str">
        <f t="shared" si="7"/>
        <v>I</v>
      </c>
      <c r="C98" s="33">
        <f t="shared" si="8"/>
        <v>44122.589</v>
      </c>
      <c r="D98" t="str">
        <f t="shared" si="9"/>
        <v>vis</v>
      </c>
      <c r="E98">
        <f>VLOOKUP(C98,'Active 1'!C$21:E$968,3,FALSE)</f>
        <v>-3575.9724171576959</v>
      </c>
      <c r="F98" s="2" t="s">
        <v>336</v>
      </c>
      <c r="G98" t="str">
        <f t="shared" si="10"/>
        <v>44122.589</v>
      </c>
      <c r="H98" s="33">
        <f t="shared" si="11"/>
        <v>-564</v>
      </c>
      <c r="I98" s="59" t="s">
        <v>577</v>
      </c>
      <c r="J98" s="60" t="s">
        <v>578</v>
      </c>
      <c r="K98" s="59">
        <v>-564</v>
      </c>
      <c r="L98" s="59" t="s">
        <v>539</v>
      </c>
      <c r="M98" s="60" t="s">
        <v>340</v>
      </c>
      <c r="N98" s="60"/>
      <c r="O98" s="61" t="s">
        <v>397</v>
      </c>
      <c r="P98" s="61" t="s">
        <v>579</v>
      </c>
    </row>
    <row r="99" spans="1:16" ht="12.75" customHeight="1" x14ac:dyDescent="0.2">
      <c r="A99" s="33" t="str">
        <f t="shared" si="6"/>
        <v> MVS 8.193 </v>
      </c>
      <c r="B99" s="2" t="str">
        <f t="shared" si="7"/>
        <v>I</v>
      </c>
      <c r="C99" s="33">
        <f t="shared" si="8"/>
        <v>44147.506000000001</v>
      </c>
      <c r="D99" t="str">
        <f t="shared" si="9"/>
        <v>vis</v>
      </c>
      <c r="E99">
        <f>VLOOKUP(C99,'Active 1'!C$21:E$968,3,FALSE)</f>
        <v>-3566.9731912493153</v>
      </c>
      <c r="F99" s="2" t="s">
        <v>336</v>
      </c>
      <c r="G99" t="str">
        <f t="shared" si="10"/>
        <v>44147.506</v>
      </c>
      <c r="H99" s="33">
        <f t="shared" si="11"/>
        <v>-555</v>
      </c>
      <c r="I99" s="59" t="s">
        <v>580</v>
      </c>
      <c r="J99" s="60" t="s">
        <v>581</v>
      </c>
      <c r="K99" s="59">
        <v>-555</v>
      </c>
      <c r="L99" s="59" t="s">
        <v>407</v>
      </c>
      <c r="M99" s="60" t="s">
        <v>340</v>
      </c>
      <c r="N99" s="60"/>
      <c r="O99" s="61" t="s">
        <v>582</v>
      </c>
      <c r="P99" s="61" t="s">
        <v>583</v>
      </c>
    </row>
    <row r="100" spans="1:16" ht="12.75" customHeight="1" x14ac:dyDescent="0.2">
      <c r="A100" s="33" t="str">
        <f t="shared" si="6"/>
        <v> MVS 8.193 </v>
      </c>
      <c r="B100" s="2" t="str">
        <f t="shared" si="7"/>
        <v>I</v>
      </c>
      <c r="C100" s="33">
        <f t="shared" si="8"/>
        <v>44172.425000000003</v>
      </c>
      <c r="D100" t="str">
        <f t="shared" si="9"/>
        <v>vis</v>
      </c>
      <c r="E100">
        <f>VLOOKUP(C100,'Active 1'!C$21:E$968,3,FALSE)</f>
        <v>-3557.9732430047056</v>
      </c>
      <c r="F100" s="2" t="s">
        <v>336</v>
      </c>
      <c r="G100" t="str">
        <f t="shared" si="10"/>
        <v>44172.425</v>
      </c>
      <c r="H100" s="33">
        <f t="shared" si="11"/>
        <v>-546</v>
      </c>
      <c r="I100" s="59" t="s">
        <v>584</v>
      </c>
      <c r="J100" s="60" t="s">
        <v>585</v>
      </c>
      <c r="K100" s="59">
        <v>-546</v>
      </c>
      <c r="L100" s="59" t="s">
        <v>565</v>
      </c>
      <c r="M100" s="60" t="s">
        <v>340</v>
      </c>
      <c r="N100" s="60"/>
      <c r="O100" s="61" t="s">
        <v>582</v>
      </c>
      <c r="P100" s="61" t="s">
        <v>583</v>
      </c>
    </row>
    <row r="101" spans="1:16" ht="12.75" customHeight="1" x14ac:dyDescent="0.2">
      <c r="A101" s="33" t="str">
        <f t="shared" si="6"/>
        <v>IBVS 1839 </v>
      </c>
      <c r="B101" s="2" t="str">
        <f t="shared" si="7"/>
        <v>I</v>
      </c>
      <c r="C101" s="33">
        <f t="shared" si="8"/>
        <v>44180.731899999999</v>
      </c>
      <c r="D101" t="str">
        <f t="shared" si="9"/>
        <v>vis</v>
      </c>
      <c r="E101">
        <f>VLOOKUP(C101,'Active 1'!C$21:E$968,3,FALSE)</f>
        <v>-3554.9730555945725</v>
      </c>
      <c r="F101" s="2" t="s">
        <v>336</v>
      </c>
      <c r="G101" t="str">
        <f t="shared" si="10"/>
        <v>44180.7319</v>
      </c>
      <c r="H101" s="33">
        <f t="shared" si="11"/>
        <v>-543</v>
      </c>
      <c r="I101" s="59" t="s">
        <v>586</v>
      </c>
      <c r="J101" s="60" t="s">
        <v>587</v>
      </c>
      <c r="K101" s="59">
        <v>-543</v>
      </c>
      <c r="L101" s="59" t="s">
        <v>588</v>
      </c>
      <c r="M101" s="60" t="s">
        <v>381</v>
      </c>
      <c r="N101" s="60" t="s">
        <v>382</v>
      </c>
      <c r="O101" s="61" t="s">
        <v>569</v>
      </c>
      <c r="P101" s="62" t="s">
        <v>570</v>
      </c>
    </row>
    <row r="102" spans="1:16" ht="12.75" customHeight="1" x14ac:dyDescent="0.2">
      <c r="A102" s="33" t="str">
        <f t="shared" si="6"/>
        <v>IBVS 1839 </v>
      </c>
      <c r="B102" s="2" t="str">
        <f t="shared" si="7"/>
        <v>I</v>
      </c>
      <c r="C102" s="33">
        <f t="shared" si="8"/>
        <v>44191.807399999998</v>
      </c>
      <c r="D102" t="str">
        <f t="shared" si="9"/>
        <v>vis</v>
      </c>
      <c r="E102">
        <f>VLOOKUP(C102,'Active 1'!C$21:E$968,3,FALSE)</f>
        <v>-3550.9729381427019</v>
      </c>
      <c r="F102" s="2" t="s">
        <v>336</v>
      </c>
      <c r="G102" t="str">
        <f t="shared" si="10"/>
        <v>44191.8074</v>
      </c>
      <c r="H102" s="33">
        <f t="shared" si="11"/>
        <v>-539</v>
      </c>
      <c r="I102" s="59" t="s">
        <v>589</v>
      </c>
      <c r="J102" s="60" t="s">
        <v>590</v>
      </c>
      <c r="K102" s="59">
        <v>-539</v>
      </c>
      <c r="L102" s="59" t="s">
        <v>591</v>
      </c>
      <c r="M102" s="60" t="s">
        <v>381</v>
      </c>
      <c r="N102" s="60" t="s">
        <v>382</v>
      </c>
      <c r="O102" s="61" t="s">
        <v>569</v>
      </c>
      <c r="P102" s="62" t="s">
        <v>570</v>
      </c>
    </row>
    <row r="103" spans="1:16" ht="12.75" customHeight="1" x14ac:dyDescent="0.2">
      <c r="A103" s="33" t="str">
        <f t="shared" si="6"/>
        <v> AOEB 1 </v>
      </c>
      <c r="B103" s="2" t="str">
        <f t="shared" si="7"/>
        <v>I</v>
      </c>
      <c r="C103" s="33">
        <f t="shared" si="8"/>
        <v>44191.807999999997</v>
      </c>
      <c r="D103" t="str">
        <f t="shared" si="9"/>
        <v>vis</v>
      </c>
      <c r="E103">
        <f>VLOOKUP(C103,'Active 1'!C$21:E$968,3,FALSE)</f>
        <v>-3550.9727214418335</v>
      </c>
      <c r="F103" s="2" t="s">
        <v>336</v>
      </c>
      <c r="G103" t="str">
        <f t="shared" si="10"/>
        <v>44191.808</v>
      </c>
      <c r="H103" s="33">
        <f t="shared" si="11"/>
        <v>-539</v>
      </c>
      <c r="I103" s="59" t="s">
        <v>592</v>
      </c>
      <c r="J103" s="60" t="s">
        <v>593</v>
      </c>
      <c r="K103" s="59">
        <v>-539</v>
      </c>
      <c r="L103" s="59" t="s">
        <v>407</v>
      </c>
      <c r="M103" s="60" t="s">
        <v>340</v>
      </c>
      <c r="N103" s="60"/>
      <c r="O103" s="61" t="s">
        <v>530</v>
      </c>
      <c r="P103" s="61" t="s">
        <v>208</v>
      </c>
    </row>
    <row r="104" spans="1:16" ht="12.75" customHeight="1" x14ac:dyDescent="0.2">
      <c r="A104" s="33" t="str">
        <f t="shared" si="6"/>
        <v> BBS 45 </v>
      </c>
      <c r="B104" s="2" t="str">
        <f t="shared" si="7"/>
        <v>I</v>
      </c>
      <c r="C104" s="33">
        <f t="shared" si="8"/>
        <v>44208.425000000003</v>
      </c>
      <c r="D104" t="str">
        <f t="shared" si="9"/>
        <v>vis</v>
      </c>
      <c r="E104">
        <f>VLOOKUP(C104,'Active 1'!C$21:E$968,3,FALSE)</f>
        <v>-3544.9711908835957</v>
      </c>
      <c r="F104" s="2" t="s">
        <v>336</v>
      </c>
      <c r="G104" t="str">
        <f t="shared" si="10"/>
        <v>44208.425</v>
      </c>
      <c r="H104" s="33">
        <f t="shared" si="11"/>
        <v>-533</v>
      </c>
      <c r="I104" s="59" t="s">
        <v>594</v>
      </c>
      <c r="J104" s="60" t="s">
        <v>595</v>
      </c>
      <c r="K104" s="59">
        <v>-533</v>
      </c>
      <c r="L104" s="59" t="s">
        <v>425</v>
      </c>
      <c r="M104" s="60" t="s">
        <v>340</v>
      </c>
      <c r="N104" s="60"/>
      <c r="O104" s="61" t="s">
        <v>341</v>
      </c>
      <c r="P104" s="61" t="s">
        <v>579</v>
      </c>
    </row>
    <row r="105" spans="1:16" ht="12.75" customHeight="1" x14ac:dyDescent="0.2">
      <c r="A105" s="33" t="str">
        <f t="shared" si="6"/>
        <v> AOEB 1 </v>
      </c>
      <c r="B105" s="2" t="str">
        <f t="shared" si="7"/>
        <v>I</v>
      </c>
      <c r="C105" s="33">
        <f t="shared" si="8"/>
        <v>44216.726999999999</v>
      </c>
      <c r="D105" t="str">
        <f t="shared" si="9"/>
        <v>vis</v>
      </c>
      <c r="E105">
        <f>VLOOKUP(C105,'Active 1'!C$21:E$968,3,FALSE)</f>
        <v>-3541.9727731972234</v>
      </c>
      <c r="F105" s="2" t="s">
        <v>336</v>
      </c>
      <c r="G105" t="str">
        <f t="shared" si="10"/>
        <v>44216.727</v>
      </c>
      <c r="H105" s="33">
        <f t="shared" si="11"/>
        <v>-530</v>
      </c>
      <c r="I105" s="59" t="s">
        <v>596</v>
      </c>
      <c r="J105" s="60" t="s">
        <v>597</v>
      </c>
      <c r="K105" s="59">
        <v>-530</v>
      </c>
      <c r="L105" s="59" t="s">
        <v>407</v>
      </c>
      <c r="M105" s="60" t="s">
        <v>340</v>
      </c>
      <c r="N105" s="60"/>
      <c r="O105" s="61" t="s">
        <v>598</v>
      </c>
      <c r="P105" s="61" t="s">
        <v>208</v>
      </c>
    </row>
    <row r="106" spans="1:16" ht="12.75" customHeight="1" x14ac:dyDescent="0.2">
      <c r="A106" s="33" t="str">
        <f t="shared" si="6"/>
        <v> BBS 46 </v>
      </c>
      <c r="B106" s="2" t="str">
        <f t="shared" si="7"/>
        <v>I</v>
      </c>
      <c r="C106" s="33">
        <f t="shared" si="8"/>
        <v>44258.258999999998</v>
      </c>
      <c r="D106" t="str">
        <f t="shared" si="9"/>
        <v>vis</v>
      </c>
      <c r="E106">
        <f>VLOOKUP(C106,'Active 1'!C$21:E$968,3,FALSE)</f>
        <v>-3526.9727390668372</v>
      </c>
      <c r="F106" s="2" t="s">
        <v>336</v>
      </c>
      <c r="G106" t="str">
        <f t="shared" si="10"/>
        <v>44258.259</v>
      </c>
      <c r="H106" s="33">
        <f t="shared" si="11"/>
        <v>-515</v>
      </c>
      <c r="I106" s="59" t="s">
        <v>599</v>
      </c>
      <c r="J106" s="60" t="s">
        <v>600</v>
      </c>
      <c r="K106" s="59">
        <v>-515</v>
      </c>
      <c r="L106" s="59" t="s">
        <v>565</v>
      </c>
      <c r="M106" s="60" t="s">
        <v>340</v>
      </c>
      <c r="N106" s="60"/>
      <c r="O106" s="61" t="s">
        <v>411</v>
      </c>
      <c r="P106" s="61" t="s">
        <v>601</v>
      </c>
    </row>
    <row r="107" spans="1:16" ht="12.75" customHeight="1" x14ac:dyDescent="0.2">
      <c r="A107" s="33" t="str">
        <f t="shared" si="6"/>
        <v> MVS 8.193 </v>
      </c>
      <c r="B107" s="2" t="str">
        <f t="shared" si="7"/>
        <v>I</v>
      </c>
      <c r="C107" s="33">
        <f t="shared" si="8"/>
        <v>44258.26</v>
      </c>
      <c r="D107" t="str">
        <f t="shared" si="9"/>
        <v>vis</v>
      </c>
      <c r="E107">
        <f>VLOOKUP(C107,'Active 1'!C$21:E$968,3,FALSE)</f>
        <v>-3526.9723778987213</v>
      </c>
      <c r="F107" s="2" t="s">
        <v>336</v>
      </c>
      <c r="G107" t="str">
        <f t="shared" si="10"/>
        <v>44258.260</v>
      </c>
      <c r="H107" s="33">
        <f t="shared" si="11"/>
        <v>-515</v>
      </c>
      <c r="I107" s="59" t="s">
        <v>602</v>
      </c>
      <c r="J107" s="60" t="s">
        <v>603</v>
      </c>
      <c r="K107" s="59">
        <v>-515</v>
      </c>
      <c r="L107" s="59" t="s">
        <v>407</v>
      </c>
      <c r="M107" s="60" t="s">
        <v>340</v>
      </c>
      <c r="N107" s="60"/>
      <c r="O107" s="61" t="s">
        <v>582</v>
      </c>
      <c r="P107" s="61" t="s">
        <v>583</v>
      </c>
    </row>
    <row r="108" spans="1:16" ht="12.75" customHeight="1" x14ac:dyDescent="0.2">
      <c r="A108" s="33" t="str">
        <f t="shared" si="6"/>
        <v> BBS 47 </v>
      </c>
      <c r="B108" s="2" t="str">
        <f t="shared" si="7"/>
        <v>I</v>
      </c>
      <c r="C108" s="33">
        <f t="shared" si="8"/>
        <v>44316.400999999998</v>
      </c>
      <c r="D108" t="str">
        <f t="shared" si="9"/>
        <v>vis</v>
      </c>
      <c r="E108">
        <f>VLOOKUP(C108,'Active 1'!C$21:E$968,3,FALSE)</f>
        <v>-3505.9737025550162</v>
      </c>
      <c r="F108" s="2" t="s">
        <v>336</v>
      </c>
      <c r="G108" t="str">
        <f t="shared" si="10"/>
        <v>44316.401</v>
      </c>
      <c r="H108" s="33">
        <f t="shared" si="11"/>
        <v>-494</v>
      </c>
      <c r="I108" s="59" t="s">
        <v>604</v>
      </c>
      <c r="J108" s="60" t="s">
        <v>605</v>
      </c>
      <c r="K108" s="59">
        <v>-494</v>
      </c>
      <c r="L108" s="59" t="s">
        <v>371</v>
      </c>
      <c r="M108" s="60" t="s">
        <v>340</v>
      </c>
      <c r="N108" s="60"/>
      <c r="O108" s="61" t="s">
        <v>397</v>
      </c>
      <c r="P108" s="61" t="s">
        <v>606</v>
      </c>
    </row>
    <row r="109" spans="1:16" ht="12.75" customHeight="1" x14ac:dyDescent="0.2">
      <c r="A109" s="33" t="str">
        <f t="shared" si="6"/>
        <v> BBS 51 </v>
      </c>
      <c r="B109" s="2" t="str">
        <f t="shared" si="7"/>
        <v>I</v>
      </c>
      <c r="C109" s="33">
        <f t="shared" si="8"/>
        <v>44543.451999999997</v>
      </c>
      <c r="D109" t="str">
        <f t="shared" si="9"/>
        <v>vis</v>
      </c>
      <c r="E109">
        <f>VLOOKUP(C109,'Active 1'!C$21:E$968,3,FALSE)</f>
        <v>-3423.9701209952923</v>
      </c>
      <c r="F109" s="2" t="s">
        <v>336</v>
      </c>
      <c r="G109" t="str">
        <f t="shared" si="10"/>
        <v>44543.452</v>
      </c>
      <c r="H109" s="33">
        <f t="shared" si="11"/>
        <v>-412</v>
      </c>
      <c r="I109" s="59" t="s">
        <v>607</v>
      </c>
      <c r="J109" s="60" t="s">
        <v>608</v>
      </c>
      <c r="K109" s="59">
        <v>-412</v>
      </c>
      <c r="L109" s="59" t="s">
        <v>539</v>
      </c>
      <c r="M109" s="60" t="s">
        <v>340</v>
      </c>
      <c r="N109" s="60"/>
      <c r="O109" s="61" t="s">
        <v>341</v>
      </c>
      <c r="P109" s="61" t="s">
        <v>609</v>
      </c>
    </row>
    <row r="110" spans="1:16" ht="12.75" customHeight="1" x14ac:dyDescent="0.2">
      <c r="A110" s="33" t="str">
        <f t="shared" si="6"/>
        <v> AOEB 1 </v>
      </c>
      <c r="B110" s="2" t="str">
        <f t="shared" si="7"/>
        <v>I</v>
      </c>
      <c r="C110" s="33">
        <f t="shared" si="8"/>
        <v>44576.675999999999</v>
      </c>
      <c r="D110" t="str">
        <f t="shared" si="9"/>
        <v>vis</v>
      </c>
      <c r="E110">
        <f>VLOOKUP(C110,'Active 1'!C$21:E$968,3,FALSE)</f>
        <v>-3411.9706715599655</v>
      </c>
      <c r="F110" s="2" t="s">
        <v>336</v>
      </c>
      <c r="G110" t="str">
        <f t="shared" si="10"/>
        <v>44576.676</v>
      </c>
      <c r="H110" s="33">
        <f t="shared" si="11"/>
        <v>-400</v>
      </c>
      <c r="I110" s="59" t="s">
        <v>610</v>
      </c>
      <c r="J110" s="60" t="s">
        <v>611</v>
      </c>
      <c r="K110" s="59">
        <v>-400</v>
      </c>
      <c r="L110" s="59" t="s">
        <v>407</v>
      </c>
      <c r="M110" s="60" t="s">
        <v>340</v>
      </c>
      <c r="N110" s="60"/>
      <c r="O110" s="61" t="s">
        <v>530</v>
      </c>
      <c r="P110" s="61" t="s">
        <v>208</v>
      </c>
    </row>
    <row r="111" spans="1:16" ht="12.75" customHeight="1" x14ac:dyDescent="0.2">
      <c r="A111" s="33" t="str">
        <f t="shared" si="6"/>
        <v> AOEB 1 </v>
      </c>
      <c r="B111" s="2" t="str">
        <f t="shared" si="7"/>
        <v>I</v>
      </c>
      <c r="C111" s="33">
        <f t="shared" si="8"/>
        <v>44598.828000000001</v>
      </c>
      <c r="D111" t="str">
        <f t="shared" si="9"/>
        <v>vis</v>
      </c>
      <c r="E111">
        <f>VLOOKUP(C111,'Active 1'!C$21:E$968,3,FALSE)</f>
        <v>-3403.9700754881087</v>
      </c>
      <c r="F111" s="2" t="s">
        <v>336</v>
      </c>
      <c r="G111" t="str">
        <f t="shared" si="10"/>
        <v>44598.828</v>
      </c>
      <c r="H111" s="33">
        <f t="shared" si="11"/>
        <v>-392</v>
      </c>
      <c r="I111" s="59" t="s">
        <v>612</v>
      </c>
      <c r="J111" s="60" t="s">
        <v>613</v>
      </c>
      <c r="K111" s="59">
        <v>-392</v>
      </c>
      <c r="L111" s="59" t="s">
        <v>539</v>
      </c>
      <c r="M111" s="60" t="s">
        <v>340</v>
      </c>
      <c r="N111" s="60"/>
      <c r="O111" s="61" t="s">
        <v>614</v>
      </c>
      <c r="P111" s="61" t="s">
        <v>208</v>
      </c>
    </row>
    <row r="112" spans="1:16" ht="12.75" customHeight="1" x14ac:dyDescent="0.2">
      <c r="A112" s="33" t="str">
        <f t="shared" si="6"/>
        <v> BBS 52 </v>
      </c>
      <c r="B112" s="2" t="str">
        <f t="shared" si="7"/>
        <v>I</v>
      </c>
      <c r="C112" s="33">
        <f t="shared" si="8"/>
        <v>44604.362000000001</v>
      </c>
      <c r="D112" t="str">
        <f t="shared" si="9"/>
        <v>vis</v>
      </c>
      <c r="E112">
        <f>VLOOKUP(C112,'Active 1'!C$21:E$968,3,FALSE)</f>
        <v>-3401.9713711426025</v>
      </c>
      <c r="F112" s="2" t="s">
        <v>336</v>
      </c>
      <c r="G112" t="str">
        <f t="shared" si="10"/>
        <v>44604.362</v>
      </c>
      <c r="H112" s="33">
        <f t="shared" si="11"/>
        <v>-390</v>
      </c>
      <c r="I112" s="59" t="s">
        <v>615</v>
      </c>
      <c r="J112" s="60" t="s">
        <v>616</v>
      </c>
      <c r="K112" s="59">
        <v>-390</v>
      </c>
      <c r="L112" s="59" t="s">
        <v>349</v>
      </c>
      <c r="M112" s="60" t="s">
        <v>340</v>
      </c>
      <c r="N112" s="60"/>
      <c r="O112" s="61" t="s">
        <v>341</v>
      </c>
      <c r="P112" s="61" t="s">
        <v>617</v>
      </c>
    </row>
    <row r="113" spans="1:16" ht="12.75" customHeight="1" x14ac:dyDescent="0.2">
      <c r="A113" s="33" t="str">
        <f t="shared" si="6"/>
        <v> AOEB 1 </v>
      </c>
      <c r="B113" s="2" t="str">
        <f t="shared" si="7"/>
        <v>I</v>
      </c>
      <c r="C113" s="33">
        <f t="shared" si="8"/>
        <v>44612.669000000002</v>
      </c>
      <c r="D113" t="str">
        <f t="shared" si="9"/>
        <v>vis</v>
      </c>
      <c r="E113">
        <f>VLOOKUP(C113,'Active 1'!C$21:E$968,3,FALSE)</f>
        <v>-3398.9711476156563</v>
      </c>
      <c r="F113" s="2" t="s">
        <v>336</v>
      </c>
      <c r="G113" t="str">
        <f t="shared" si="10"/>
        <v>44612.669</v>
      </c>
      <c r="H113" s="33">
        <f t="shared" si="11"/>
        <v>-387</v>
      </c>
      <c r="I113" s="59" t="s">
        <v>618</v>
      </c>
      <c r="J113" s="60" t="s">
        <v>619</v>
      </c>
      <c r="K113" s="59">
        <v>-387</v>
      </c>
      <c r="L113" s="59" t="s">
        <v>349</v>
      </c>
      <c r="M113" s="60" t="s">
        <v>340</v>
      </c>
      <c r="N113" s="60"/>
      <c r="O113" s="61" t="s">
        <v>598</v>
      </c>
      <c r="P113" s="61" t="s">
        <v>208</v>
      </c>
    </row>
    <row r="114" spans="1:16" ht="12.75" customHeight="1" x14ac:dyDescent="0.2">
      <c r="A114" s="33" t="str">
        <f t="shared" si="6"/>
        <v> BBS 52 </v>
      </c>
      <c r="B114" s="2" t="str">
        <f t="shared" si="7"/>
        <v>I</v>
      </c>
      <c r="C114" s="33">
        <f t="shared" si="8"/>
        <v>44626.512999999999</v>
      </c>
      <c r="D114" t="str">
        <f t="shared" si="9"/>
        <v>vis</v>
      </c>
      <c r="E114">
        <f>VLOOKUP(C114,'Active 1'!C$21:E$968,3,FALSE)</f>
        <v>-3393.9711362388616</v>
      </c>
      <c r="F114" s="2" t="s">
        <v>336</v>
      </c>
      <c r="G114" t="str">
        <f t="shared" si="10"/>
        <v>44626.513</v>
      </c>
      <c r="H114" s="33">
        <f t="shared" si="11"/>
        <v>-382</v>
      </c>
      <c r="I114" s="59" t="s">
        <v>620</v>
      </c>
      <c r="J114" s="60" t="s">
        <v>621</v>
      </c>
      <c r="K114" s="59">
        <v>-382</v>
      </c>
      <c r="L114" s="59" t="s">
        <v>349</v>
      </c>
      <c r="M114" s="60" t="s">
        <v>340</v>
      </c>
      <c r="N114" s="60"/>
      <c r="O114" s="61" t="s">
        <v>397</v>
      </c>
      <c r="P114" s="61" t="s">
        <v>617</v>
      </c>
    </row>
    <row r="115" spans="1:16" ht="12.75" customHeight="1" x14ac:dyDescent="0.2">
      <c r="A115" s="33" t="str">
        <f t="shared" si="6"/>
        <v> BBS 52 </v>
      </c>
      <c r="B115" s="2" t="str">
        <f t="shared" si="7"/>
        <v>I</v>
      </c>
      <c r="C115" s="33">
        <f t="shared" si="8"/>
        <v>44629.284</v>
      </c>
      <c r="D115" t="str">
        <f t="shared" si="9"/>
        <v>vis</v>
      </c>
      <c r="E115">
        <f>VLOOKUP(C115,'Active 1'!C$21:E$968,3,FALSE)</f>
        <v>-3392.9703393936502</v>
      </c>
      <c r="F115" s="2" t="s">
        <v>336</v>
      </c>
      <c r="G115" t="str">
        <f t="shared" si="10"/>
        <v>44629.284</v>
      </c>
      <c r="H115" s="33">
        <f t="shared" si="11"/>
        <v>-381</v>
      </c>
      <c r="I115" s="59" t="s">
        <v>622</v>
      </c>
      <c r="J115" s="60" t="s">
        <v>623</v>
      </c>
      <c r="K115" s="59">
        <v>-381</v>
      </c>
      <c r="L115" s="59" t="s">
        <v>407</v>
      </c>
      <c r="M115" s="60" t="s">
        <v>340</v>
      </c>
      <c r="N115" s="60"/>
      <c r="O115" s="61" t="s">
        <v>411</v>
      </c>
      <c r="P115" s="61" t="s">
        <v>617</v>
      </c>
    </row>
    <row r="116" spans="1:16" ht="12.75" customHeight="1" x14ac:dyDescent="0.2">
      <c r="A116" s="33" t="str">
        <f t="shared" si="6"/>
        <v> BBS 56 </v>
      </c>
      <c r="B116" s="2" t="str">
        <f t="shared" si="7"/>
        <v>I</v>
      </c>
      <c r="C116" s="33">
        <f t="shared" si="8"/>
        <v>44842.485999999997</v>
      </c>
      <c r="D116" t="str">
        <f t="shared" si="9"/>
        <v>vis</v>
      </c>
      <c r="E116">
        <f>VLOOKUP(C116,'Active 1'!C$21:E$968,3,FALSE)</f>
        <v>-3315.9685750512954</v>
      </c>
      <c r="F116" s="2" t="s">
        <v>336</v>
      </c>
      <c r="G116" t="str">
        <f t="shared" si="10"/>
        <v>44842.486</v>
      </c>
      <c r="H116" s="33">
        <f t="shared" si="11"/>
        <v>-304</v>
      </c>
      <c r="I116" s="59" t="s">
        <v>624</v>
      </c>
      <c r="J116" s="60" t="s">
        <v>625</v>
      </c>
      <c r="K116" s="59">
        <v>-304</v>
      </c>
      <c r="L116" s="59" t="s">
        <v>539</v>
      </c>
      <c r="M116" s="60" t="s">
        <v>340</v>
      </c>
      <c r="N116" s="60"/>
      <c r="O116" s="61" t="s">
        <v>397</v>
      </c>
      <c r="P116" s="61" t="s">
        <v>626</v>
      </c>
    </row>
    <row r="117" spans="1:16" ht="12.75" customHeight="1" x14ac:dyDescent="0.2">
      <c r="A117" s="33" t="str">
        <f t="shared" si="6"/>
        <v> MVS 9.164 </v>
      </c>
      <c r="B117" s="2" t="str">
        <f t="shared" si="7"/>
        <v>I</v>
      </c>
      <c r="C117" s="33">
        <f t="shared" si="8"/>
        <v>44853.56</v>
      </c>
      <c r="D117" t="str">
        <f t="shared" si="9"/>
        <v>vis</v>
      </c>
      <c r="E117">
        <f>VLOOKUP(C117,'Active 1'!C$21:E$968,3,FALSE)</f>
        <v>-3311.9689993515958</v>
      </c>
      <c r="F117" s="2" t="s">
        <v>336</v>
      </c>
      <c r="G117" t="str">
        <f t="shared" si="10"/>
        <v>44853.560</v>
      </c>
      <c r="H117" s="33">
        <f t="shared" si="11"/>
        <v>-300</v>
      </c>
      <c r="I117" s="59" t="s">
        <v>627</v>
      </c>
      <c r="J117" s="60" t="s">
        <v>628</v>
      </c>
      <c r="K117" s="59">
        <v>-300</v>
      </c>
      <c r="L117" s="59" t="s">
        <v>545</v>
      </c>
      <c r="M117" s="60" t="s">
        <v>340</v>
      </c>
      <c r="N117" s="60"/>
      <c r="O117" s="61" t="s">
        <v>582</v>
      </c>
      <c r="P117" s="61" t="s">
        <v>629</v>
      </c>
    </row>
    <row r="118" spans="1:16" ht="12.75" customHeight="1" x14ac:dyDescent="0.2">
      <c r="A118" s="33" t="str">
        <f t="shared" si="6"/>
        <v> MVS 9.164 </v>
      </c>
      <c r="B118" s="2" t="str">
        <f t="shared" si="7"/>
        <v>I</v>
      </c>
      <c r="C118" s="33">
        <f t="shared" si="8"/>
        <v>44878.476000000002</v>
      </c>
      <c r="D118" t="str">
        <f t="shared" si="9"/>
        <v>vis</v>
      </c>
      <c r="E118">
        <f>VLOOKUP(C118,'Active 1'!C$21:E$968,3,FALSE)</f>
        <v>-3302.9701346113284</v>
      </c>
      <c r="F118" s="2" t="s">
        <v>336</v>
      </c>
      <c r="G118" t="str">
        <f t="shared" si="10"/>
        <v>44878.476</v>
      </c>
      <c r="H118" s="33">
        <f t="shared" si="11"/>
        <v>-291</v>
      </c>
      <c r="I118" s="59" t="s">
        <v>630</v>
      </c>
      <c r="J118" s="60" t="s">
        <v>631</v>
      </c>
      <c r="K118" s="59">
        <v>-291</v>
      </c>
      <c r="L118" s="59" t="s">
        <v>404</v>
      </c>
      <c r="M118" s="60" t="s">
        <v>340</v>
      </c>
      <c r="N118" s="60"/>
      <c r="O118" s="61" t="s">
        <v>582</v>
      </c>
      <c r="P118" s="61" t="s">
        <v>629</v>
      </c>
    </row>
    <row r="119" spans="1:16" ht="12.75" customHeight="1" x14ac:dyDescent="0.2">
      <c r="A119" s="33" t="str">
        <f t="shared" si="6"/>
        <v> BBS 56 </v>
      </c>
      <c r="B119" s="2" t="str">
        <f t="shared" si="7"/>
        <v>I</v>
      </c>
      <c r="C119" s="33">
        <f t="shared" si="8"/>
        <v>44878.48</v>
      </c>
      <c r="D119" t="str">
        <f t="shared" si="9"/>
        <v>vis</v>
      </c>
      <c r="E119">
        <f>VLOOKUP(C119,'Active 1'!C$21:E$968,3,FALSE)</f>
        <v>-3302.9686899388703</v>
      </c>
      <c r="F119" s="2" t="s">
        <v>336</v>
      </c>
      <c r="G119" t="str">
        <f t="shared" si="10"/>
        <v>44878.480</v>
      </c>
      <c r="H119" s="33">
        <f t="shared" si="11"/>
        <v>-291</v>
      </c>
      <c r="I119" s="59" t="s">
        <v>632</v>
      </c>
      <c r="J119" s="60" t="s">
        <v>633</v>
      </c>
      <c r="K119" s="59">
        <v>-291</v>
      </c>
      <c r="L119" s="59" t="s">
        <v>545</v>
      </c>
      <c r="M119" s="60" t="s">
        <v>340</v>
      </c>
      <c r="N119" s="60"/>
      <c r="O119" s="61" t="s">
        <v>397</v>
      </c>
      <c r="P119" s="61" t="s">
        <v>626</v>
      </c>
    </row>
    <row r="120" spans="1:16" ht="12.75" customHeight="1" x14ac:dyDescent="0.2">
      <c r="A120" s="33" t="str">
        <f t="shared" si="6"/>
        <v> BBS 58 </v>
      </c>
      <c r="B120" s="2" t="str">
        <f t="shared" si="7"/>
        <v>I</v>
      </c>
      <c r="C120" s="33">
        <f t="shared" si="8"/>
        <v>44914.478000000003</v>
      </c>
      <c r="D120" t="str">
        <f t="shared" si="9"/>
        <v>vis</v>
      </c>
      <c r="E120">
        <f>VLOOKUP(C120,'Active 1'!C$21:E$968,3,FALSE)</f>
        <v>-3289.9673601539898</v>
      </c>
      <c r="F120" s="2" t="s">
        <v>336</v>
      </c>
      <c r="G120" t="str">
        <f t="shared" si="10"/>
        <v>44914.478</v>
      </c>
      <c r="H120" s="33">
        <f t="shared" si="11"/>
        <v>-278</v>
      </c>
      <c r="I120" s="59" t="s">
        <v>634</v>
      </c>
      <c r="J120" s="60" t="s">
        <v>635</v>
      </c>
      <c r="K120" s="59">
        <v>-278</v>
      </c>
      <c r="L120" s="59" t="s">
        <v>425</v>
      </c>
      <c r="M120" s="60" t="s">
        <v>340</v>
      </c>
      <c r="N120" s="60"/>
      <c r="O120" s="61" t="s">
        <v>636</v>
      </c>
      <c r="P120" s="61" t="s">
        <v>637</v>
      </c>
    </row>
    <row r="121" spans="1:16" ht="12.75" customHeight="1" x14ac:dyDescent="0.2">
      <c r="A121" s="33" t="str">
        <f t="shared" si="6"/>
        <v> MVS 9.164 </v>
      </c>
      <c r="B121" s="2" t="str">
        <f t="shared" si="7"/>
        <v>I</v>
      </c>
      <c r="C121" s="33">
        <f t="shared" si="8"/>
        <v>44928.315999999999</v>
      </c>
      <c r="D121" t="str">
        <f t="shared" si="9"/>
        <v>vis</v>
      </c>
      <c r="E121">
        <f>VLOOKUP(C121,'Active 1'!C$21:E$968,3,FALSE)</f>
        <v>-3284.9695157858823</v>
      </c>
      <c r="F121" s="2" t="s">
        <v>336</v>
      </c>
      <c r="G121" t="str">
        <f t="shared" si="10"/>
        <v>44928.316</v>
      </c>
      <c r="H121" s="33">
        <f t="shared" si="11"/>
        <v>-273</v>
      </c>
      <c r="I121" s="59" t="s">
        <v>638</v>
      </c>
      <c r="J121" s="60" t="s">
        <v>639</v>
      </c>
      <c r="K121" s="59">
        <v>-273</v>
      </c>
      <c r="L121" s="59" t="s">
        <v>349</v>
      </c>
      <c r="M121" s="60" t="s">
        <v>340</v>
      </c>
      <c r="N121" s="60"/>
      <c r="O121" s="61" t="s">
        <v>582</v>
      </c>
      <c r="P121" s="61" t="s">
        <v>629</v>
      </c>
    </row>
    <row r="122" spans="1:16" ht="12.75" customHeight="1" x14ac:dyDescent="0.2">
      <c r="A122" s="33" t="str">
        <f t="shared" si="6"/>
        <v> BBS 58 </v>
      </c>
      <c r="B122" s="2" t="str">
        <f t="shared" si="7"/>
        <v>I</v>
      </c>
      <c r="C122" s="33">
        <f t="shared" si="8"/>
        <v>44928.322999999997</v>
      </c>
      <c r="D122" t="str">
        <f t="shared" si="9"/>
        <v>vis</v>
      </c>
      <c r="E122">
        <f>VLOOKUP(C122,'Active 1'!C$21:E$968,3,FALSE)</f>
        <v>-3284.966987609082</v>
      </c>
      <c r="F122" s="2" t="s">
        <v>336</v>
      </c>
      <c r="G122" t="str">
        <f t="shared" si="10"/>
        <v>44928.323</v>
      </c>
      <c r="H122" s="33">
        <f t="shared" si="11"/>
        <v>-273</v>
      </c>
      <c r="I122" s="59" t="s">
        <v>640</v>
      </c>
      <c r="J122" s="60" t="s">
        <v>641</v>
      </c>
      <c r="K122" s="59">
        <v>-273</v>
      </c>
      <c r="L122" s="59" t="s">
        <v>434</v>
      </c>
      <c r="M122" s="60" t="s">
        <v>340</v>
      </c>
      <c r="N122" s="60"/>
      <c r="O122" s="61" t="s">
        <v>642</v>
      </c>
      <c r="P122" s="61" t="s">
        <v>637</v>
      </c>
    </row>
    <row r="123" spans="1:16" ht="12.75" customHeight="1" x14ac:dyDescent="0.2">
      <c r="A123" s="33" t="str">
        <f t="shared" si="6"/>
        <v> AOEB 1 </v>
      </c>
      <c r="B123" s="2" t="str">
        <f t="shared" si="7"/>
        <v>I</v>
      </c>
      <c r="C123" s="33">
        <f t="shared" si="8"/>
        <v>44958.777999999998</v>
      </c>
      <c r="D123" t="str">
        <f t="shared" si="9"/>
        <v>vis</v>
      </c>
      <c r="E123">
        <f>VLOOKUP(C123,'Active 1'!C$21:E$968,3,FALSE)</f>
        <v>-3273.9676126827371</v>
      </c>
      <c r="F123" s="2" t="s">
        <v>336</v>
      </c>
      <c r="G123" t="str">
        <f t="shared" si="10"/>
        <v>44958.778</v>
      </c>
      <c r="H123" s="33">
        <f t="shared" si="11"/>
        <v>-262</v>
      </c>
      <c r="I123" s="59" t="s">
        <v>643</v>
      </c>
      <c r="J123" s="60" t="s">
        <v>644</v>
      </c>
      <c r="K123" s="59">
        <v>-262</v>
      </c>
      <c r="L123" s="59" t="s">
        <v>414</v>
      </c>
      <c r="M123" s="60" t="s">
        <v>340</v>
      </c>
      <c r="N123" s="60"/>
      <c r="O123" s="61" t="s">
        <v>530</v>
      </c>
      <c r="P123" s="61" t="s">
        <v>208</v>
      </c>
    </row>
    <row r="124" spans="1:16" ht="12.75" customHeight="1" x14ac:dyDescent="0.2">
      <c r="A124" s="33" t="str">
        <f t="shared" si="6"/>
        <v> BBS 58 </v>
      </c>
      <c r="B124" s="2" t="str">
        <f t="shared" si="7"/>
        <v>I</v>
      </c>
      <c r="C124" s="33">
        <f t="shared" si="8"/>
        <v>44964.32</v>
      </c>
      <c r="D124" t="str">
        <f t="shared" si="9"/>
        <v>vis</v>
      </c>
      <c r="E124">
        <f>VLOOKUP(C124,'Active 1'!C$21:E$968,3,FALSE)</f>
        <v>-3271.9660189923147</v>
      </c>
      <c r="F124" s="2" t="s">
        <v>336</v>
      </c>
      <c r="G124" t="str">
        <f t="shared" si="10"/>
        <v>44964.320</v>
      </c>
      <c r="H124" s="33">
        <f t="shared" si="11"/>
        <v>-260</v>
      </c>
      <c r="I124" s="59" t="s">
        <v>645</v>
      </c>
      <c r="J124" s="60" t="s">
        <v>646</v>
      </c>
      <c r="K124" s="59">
        <v>-260</v>
      </c>
      <c r="L124" s="59" t="s">
        <v>473</v>
      </c>
      <c r="M124" s="60" t="s">
        <v>340</v>
      </c>
      <c r="N124" s="60"/>
      <c r="O124" s="61" t="s">
        <v>636</v>
      </c>
      <c r="P124" s="61" t="s">
        <v>637</v>
      </c>
    </row>
    <row r="125" spans="1:16" ht="12.75" customHeight="1" x14ac:dyDescent="0.2">
      <c r="A125" s="33" t="str">
        <f t="shared" si="6"/>
        <v> MVS 9.164 </v>
      </c>
      <c r="B125" s="2" t="str">
        <f t="shared" si="7"/>
        <v>I</v>
      </c>
      <c r="C125" s="33">
        <f t="shared" si="8"/>
        <v>44989.232000000004</v>
      </c>
      <c r="D125" t="str">
        <f t="shared" si="9"/>
        <v>vis</v>
      </c>
      <c r="E125">
        <f>VLOOKUP(C125,'Active 1'!C$21:E$968,3,FALSE)</f>
        <v>-3262.9685989245054</v>
      </c>
      <c r="F125" s="2" t="s">
        <v>336</v>
      </c>
      <c r="G125" t="str">
        <f t="shared" si="10"/>
        <v>44989.232</v>
      </c>
      <c r="H125" s="33">
        <f t="shared" si="11"/>
        <v>-251</v>
      </c>
      <c r="I125" s="59" t="s">
        <v>647</v>
      </c>
      <c r="J125" s="60" t="s">
        <v>648</v>
      </c>
      <c r="K125" s="59">
        <v>-251</v>
      </c>
      <c r="L125" s="59" t="s">
        <v>407</v>
      </c>
      <c r="M125" s="60" t="s">
        <v>340</v>
      </c>
      <c r="N125" s="60"/>
      <c r="O125" s="61" t="s">
        <v>582</v>
      </c>
      <c r="P125" s="61" t="s">
        <v>629</v>
      </c>
    </row>
    <row r="126" spans="1:16" ht="12.75" customHeight="1" x14ac:dyDescent="0.2">
      <c r="A126" s="33" t="str">
        <f t="shared" si="6"/>
        <v> AOEB 1 </v>
      </c>
      <c r="B126" s="2" t="str">
        <f t="shared" si="7"/>
        <v>I</v>
      </c>
      <c r="C126" s="33">
        <f t="shared" si="8"/>
        <v>45008.616000000002</v>
      </c>
      <c r="D126" t="str">
        <f t="shared" si="9"/>
        <v>vis</v>
      </c>
      <c r="E126">
        <f>VLOOKUP(C126,'Active 1'!C$21:E$968,3,FALSE)</f>
        <v>-3255.9677161935174</v>
      </c>
      <c r="F126" s="2" t="s">
        <v>336</v>
      </c>
      <c r="G126" t="str">
        <f t="shared" si="10"/>
        <v>45008.616</v>
      </c>
      <c r="H126" s="33">
        <f t="shared" si="11"/>
        <v>-244</v>
      </c>
      <c r="I126" s="59" t="s">
        <v>649</v>
      </c>
      <c r="J126" s="60" t="s">
        <v>650</v>
      </c>
      <c r="K126" s="59">
        <v>-244</v>
      </c>
      <c r="L126" s="59" t="s">
        <v>539</v>
      </c>
      <c r="M126" s="60" t="s">
        <v>340</v>
      </c>
      <c r="N126" s="60"/>
      <c r="O126" s="61" t="s">
        <v>598</v>
      </c>
      <c r="P126" s="61" t="s">
        <v>208</v>
      </c>
    </row>
    <row r="127" spans="1:16" ht="12.75" customHeight="1" x14ac:dyDescent="0.2">
      <c r="A127" s="33" t="str">
        <f t="shared" si="6"/>
        <v> BBS 59 </v>
      </c>
      <c r="B127" s="2" t="str">
        <f t="shared" si="7"/>
        <v>I</v>
      </c>
      <c r="C127" s="33">
        <f t="shared" si="8"/>
        <v>45011.381999999998</v>
      </c>
      <c r="D127" t="str">
        <f t="shared" si="9"/>
        <v>vis</v>
      </c>
      <c r="E127">
        <f>VLOOKUP(C127,'Active 1'!C$21:E$968,3,FALSE)</f>
        <v>-3254.9687251888799</v>
      </c>
      <c r="F127" s="2" t="s">
        <v>336</v>
      </c>
      <c r="G127" t="str">
        <f t="shared" si="10"/>
        <v>45011.382</v>
      </c>
      <c r="H127" s="33">
        <f t="shared" si="11"/>
        <v>-243</v>
      </c>
      <c r="I127" s="59" t="s">
        <v>651</v>
      </c>
      <c r="J127" s="60" t="s">
        <v>652</v>
      </c>
      <c r="K127" s="59">
        <v>-243</v>
      </c>
      <c r="L127" s="59" t="s">
        <v>565</v>
      </c>
      <c r="M127" s="60" t="s">
        <v>340</v>
      </c>
      <c r="N127" s="60"/>
      <c r="O127" s="61" t="s">
        <v>397</v>
      </c>
      <c r="P127" s="61" t="s">
        <v>653</v>
      </c>
    </row>
    <row r="128" spans="1:16" ht="12.75" customHeight="1" x14ac:dyDescent="0.2">
      <c r="A128" s="33" t="str">
        <f t="shared" si="6"/>
        <v> BBS 59 </v>
      </c>
      <c r="B128" s="2" t="str">
        <f t="shared" si="7"/>
        <v>I</v>
      </c>
      <c r="C128" s="33">
        <f t="shared" si="8"/>
        <v>45011.387000000002</v>
      </c>
      <c r="D128" t="str">
        <f t="shared" si="9"/>
        <v>vis</v>
      </c>
      <c r="E128">
        <f>VLOOKUP(C128,'Active 1'!C$21:E$968,3,FALSE)</f>
        <v>-3254.966919348306</v>
      </c>
      <c r="F128" s="2" t="s">
        <v>336</v>
      </c>
      <c r="G128" t="str">
        <f t="shared" si="10"/>
        <v>45011.387</v>
      </c>
      <c r="H128" s="33">
        <f t="shared" si="11"/>
        <v>-243</v>
      </c>
      <c r="I128" s="59" t="s">
        <v>654</v>
      </c>
      <c r="J128" s="60" t="s">
        <v>655</v>
      </c>
      <c r="K128" s="59">
        <v>-243</v>
      </c>
      <c r="L128" s="59" t="s">
        <v>425</v>
      </c>
      <c r="M128" s="60" t="s">
        <v>340</v>
      </c>
      <c r="N128" s="60"/>
      <c r="O128" s="61" t="s">
        <v>656</v>
      </c>
      <c r="P128" s="61" t="s">
        <v>653</v>
      </c>
    </row>
    <row r="129" spans="1:16" ht="12.75" customHeight="1" x14ac:dyDescent="0.2">
      <c r="A129" s="33" t="str">
        <f t="shared" si="6"/>
        <v> MVS 9.164 </v>
      </c>
      <c r="B129" s="2" t="str">
        <f t="shared" si="7"/>
        <v>I</v>
      </c>
      <c r="C129" s="33">
        <f t="shared" si="8"/>
        <v>45036.3</v>
      </c>
      <c r="D129" t="str">
        <f t="shared" si="9"/>
        <v>vis</v>
      </c>
      <c r="E129">
        <f>VLOOKUP(C129,'Active 1'!C$21:E$968,3,FALSE)</f>
        <v>-3245.9691381123835</v>
      </c>
      <c r="F129" s="2" t="s">
        <v>336</v>
      </c>
      <c r="G129" t="str">
        <f t="shared" si="10"/>
        <v>45036.300</v>
      </c>
      <c r="H129" s="33">
        <f t="shared" si="11"/>
        <v>-234</v>
      </c>
      <c r="I129" s="59" t="s">
        <v>657</v>
      </c>
      <c r="J129" s="60" t="s">
        <v>658</v>
      </c>
      <c r="K129" s="59">
        <v>-234</v>
      </c>
      <c r="L129" s="59" t="s">
        <v>349</v>
      </c>
      <c r="M129" s="60" t="s">
        <v>340</v>
      </c>
      <c r="N129" s="60"/>
      <c r="O129" s="61" t="s">
        <v>582</v>
      </c>
      <c r="P129" s="61" t="s">
        <v>629</v>
      </c>
    </row>
    <row r="130" spans="1:16" ht="12.75" customHeight="1" x14ac:dyDescent="0.2">
      <c r="A130" s="33" t="str">
        <f t="shared" si="6"/>
        <v> BBS 59 </v>
      </c>
      <c r="B130" s="2" t="str">
        <f t="shared" si="7"/>
        <v>I</v>
      </c>
      <c r="C130" s="33">
        <f t="shared" si="8"/>
        <v>45036.3</v>
      </c>
      <c r="D130" t="str">
        <f t="shared" si="9"/>
        <v>vis</v>
      </c>
      <c r="E130">
        <f>VLOOKUP(C130,'Active 1'!C$21:E$968,3,FALSE)</f>
        <v>-3245.9691381123835</v>
      </c>
      <c r="F130" s="2" t="s">
        <v>336</v>
      </c>
      <c r="G130" t="str">
        <f t="shared" si="10"/>
        <v>45036.300</v>
      </c>
      <c r="H130" s="33">
        <f t="shared" si="11"/>
        <v>-234</v>
      </c>
      <c r="I130" s="59" t="s">
        <v>657</v>
      </c>
      <c r="J130" s="60" t="s">
        <v>658</v>
      </c>
      <c r="K130" s="59">
        <v>-234</v>
      </c>
      <c r="L130" s="59" t="s">
        <v>349</v>
      </c>
      <c r="M130" s="60" t="s">
        <v>340</v>
      </c>
      <c r="N130" s="60"/>
      <c r="O130" s="61" t="s">
        <v>397</v>
      </c>
      <c r="P130" s="61" t="s">
        <v>653</v>
      </c>
    </row>
    <row r="131" spans="1:16" ht="12.75" customHeight="1" x14ac:dyDescent="0.2">
      <c r="A131" s="33" t="str">
        <f t="shared" si="6"/>
        <v>IBVS 2321 </v>
      </c>
      <c r="B131" s="2" t="str">
        <f t="shared" si="7"/>
        <v>I</v>
      </c>
      <c r="C131" s="33">
        <f t="shared" si="8"/>
        <v>45221.814299999998</v>
      </c>
      <c r="D131" t="str">
        <f t="shared" si="9"/>
        <v>vis</v>
      </c>
      <c r="E131">
        <f>VLOOKUP(C131,'Active 1'!C$21:E$968,3,FALSE)</f>
        <v>-3178.9672881731863</v>
      </c>
      <c r="F131" s="2" t="s">
        <v>336</v>
      </c>
      <c r="G131" t="str">
        <f t="shared" si="10"/>
        <v>45221.8143</v>
      </c>
      <c r="H131" s="33">
        <f t="shared" si="11"/>
        <v>-167</v>
      </c>
      <c r="I131" s="59" t="s">
        <v>659</v>
      </c>
      <c r="J131" s="60" t="s">
        <v>660</v>
      </c>
      <c r="K131" s="59">
        <v>-167</v>
      </c>
      <c r="L131" s="59" t="s">
        <v>591</v>
      </c>
      <c r="M131" s="60" t="s">
        <v>381</v>
      </c>
      <c r="N131" s="60" t="s">
        <v>382</v>
      </c>
      <c r="O131" s="61" t="s">
        <v>661</v>
      </c>
      <c r="P131" s="62" t="s">
        <v>662</v>
      </c>
    </row>
    <row r="132" spans="1:16" ht="12.75" customHeight="1" x14ac:dyDescent="0.2">
      <c r="A132" s="33" t="str">
        <f t="shared" si="6"/>
        <v>IBVS 2321 </v>
      </c>
      <c r="B132" s="2" t="str">
        <f t="shared" si="7"/>
        <v>I</v>
      </c>
      <c r="C132" s="33">
        <f t="shared" si="8"/>
        <v>45257.808599999997</v>
      </c>
      <c r="D132" t="str">
        <f t="shared" si="9"/>
        <v>vis</v>
      </c>
      <c r="E132">
        <f>VLOOKUP(C132,'Active 1'!C$21:E$968,3,FALSE)</f>
        <v>-3165.9672947103295</v>
      </c>
      <c r="F132" s="2" t="s">
        <v>336</v>
      </c>
      <c r="G132" t="str">
        <f t="shared" si="10"/>
        <v>45257.8086</v>
      </c>
      <c r="H132" s="33">
        <f t="shared" si="11"/>
        <v>-154</v>
      </c>
      <c r="I132" s="59" t="s">
        <v>663</v>
      </c>
      <c r="J132" s="60" t="s">
        <v>664</v>
      </c>
      <c r="K132" s="59">
        <v>-154</v>
      </c>
      <c r="L132" s="59" t="s">
        <v>665</v>
      </c>
      <c r="M132" s="60" t="s">
        <v>381</v>
      </c>
      <c r="N132" s="60" t="s">
        <v>382</v>
      </c>
      <c r="O132" s="61" t="s">
        <v>661</v>
      </c>
      <c r="P132" s="62" t="s">
        <v>662</v>
      </c>
    </row>
    <row r="133" spans="1:16" ht="12.75" customHeight="1" x14ac:dyDescent="0.2">
      <c r="A133" s="33" t="str">
        <f t="shared" si="6"/>
        <v> BBS 63 </v>
      </c>
      <c r="B133" s="2" t="str">
        <f t="shared" si="7"/>
        <v>I</v>
      </c>
      <c r="C133" s="33">
        <f t="shared" si="8"/>
        <v>45274.421000000002</v>
      </c>
      <c r="D133" t="str">
        <f t="shared" si="9"/>
        <v>vis</v>
      </c>
      <c r="E133">
        <f>VLOOKUP(C133,'Active 1'!C$21:E$968,3,FALSE)</f>
        <v>-3159.9674255254185</v>
      </c>
      <c r="F133" s="2" t="s">
        <v>336</v>
      </c>
      <c r="G133" t="str">
        <f t="shared" si="10"/>
        <v>45274.421</v>
      </c>
      <c r="H133" s="33">
        <f t="shared" si="11"/>
        <v>-148</v>
      </c>
      <c r="I133" s="59" t="s">
        <v>666</v>
      </c>
      <c r="J133" s="60" t="s">
        <v>667</v>
      </c>
      <c r="K133" s="59">
        <v>-148</v>
      </c>
      <c r="L133" s="59" t="s">
        <v>565</v>
      </c>
      <c r="M133" s="60" t="s">
        <v>340</v>
      </c>
      <c r="N133" s="60"/>
      <c r="O133" s="61" t="s">
        <v>397</v>
      </c>
      <c r="P133" s="61" t="s">
        <v>668</v>
      </c>
    </row>
    <row r="134" spans="1:16" ht="12.75" customHeight="1" x14ac:dyDescent="0.2">
      <c r="A134" s="33" t="str">
        <f t="shared" si="6"/>
        <v> BBS 64 </v>
      </c>
      <c r="B134" s="2" t="str">
        <f t="shared" si="7"/>
        <v>I</v>
      </c>
      <c r="C134" s="33">
        <f t="shared" si="8"/>
        <v>45299.336000000003</v>
      </c>
      <c r="D134" t="str">
        <f t="shared" si="9"/>
        <v>vis</v>
      </c>
      <c r="E134">
        <f>VLOOKUP(C134,'Active 1'!C$21:E$968,3,FALSE)</f>
        <v>-3150.968921953267</v>
      </c>
      <c r="F134" s="2" t="s">
        <v>336</v>
      </c>
      <c r="G134" t="str">
        <f t="shared" si="10"/>
        <v>45299.336</v>
      </c>
      <c r="H134" s="33">
        <f t="shared" si="11"/>
        <v>-139</v>
      </c>
      <c r="I134" s="59" t="s">
        <v>669</v>
      </c>
      <c r="J134" s="60" t="s">
        <v>670</v>
      </c>
      <c r="K134" s="59">
        <v>-139</v>
      </c>
      <c r="L134" s="59" t="s">
        <v>671</v>
      </c>
      <c r="M134" s="60" t="s">
        <v>340</v>
      </c>
      <c r="N134" s="60"/>
      <c r="O134" s="61" t="s">
        <v>636</v>
      </c>
      <c r="P134" s="61" t="s">
        <v>672</v>
      </c>
    </row>
    <row r="135" spans="1:16" ht="12.75" customHeight="1" x14ac:dyDescent="0.2">
      <c r="A135" s="33" t="str">
        <f t="shared" si="6"/>
        <v> BBS 64 </v>
      </c>
      <c r="B135" s="2" t="str">
        <f t="shared" si="7"/>
        <v>I</v>
      </c>
      <c r="C135" s="33">
        <f t="shared" si="8"/>
        <v>45335.341</v>
      </c>
      <c r="D135" t="str">
        <f t="shared" si="9"/>
        <v>vis</v>
      </c>
      <c r="E135">
        <f>VLOOKUP(C135,'Active 1'!C$21:E$968,3,FALSE)</f>
        <v>-3137.9650639915858</v>
      </c>
      <c r="F135" s="2" t="s">
        <v>336</v>
      </c>
      <c r="G135" t="str">
        <f t="shared" si="10"/>
        <v>45335.341</v>
      </c>
      <c r="H135" s="33">
        <f t="shared" si="11"/>
        <v>-126</v>
      </c>
      <c r="I135" s="59" t="s">
        <v>673</v>
      </c>
      <c r="J135" s="60" t="s">
        <v>674</v>
      </c>
      <c r="K135" s="59">
        <v>-126</v>
      </c>
      <c r="L135" s="59" t="s">
        <v>425</v>
      </c>
      <c r="M135" s="60" t="s">
        <v>340</v>
      </c>
      <c r="N135" s="60"/>
      <c r="O135" s="61" t="s">
        <v>397</v>
      </c>
      <c r="P135" s="61" t="s">
        <v>672</v>
      </c>
    </row>
    <row r="136" spans="1:16" ht="12.75" customHeight="1" x14ac:dyDescent="0.2">
      <c r="A136" s="33" t="str">
        <f t="shared" si="6"/>
        <v> BBS 64 </v>
      </c>
      <c r="B136" s="2" t="str">
        <f t="shared" si="7"/>
        <v>I</v>
      </c>
      <c r="C136" s="33">
        <f t="shared" si="8"/>
        <v>45346.411999999997</v>
      </c>
      <c r="D136" t="str">
        <f t="shared" si="9"/>
        <v>vis</v>
      </c>
      <c r="E136">
        <f>VLOOKUP(C136,'Active 1'!C$21:E$968,3,FALSE)</f>
        <v>-3133.9665717962316</v>
      </c>
      <c r="F136" s="2" t="s">
        <v>336</v>
      </c>
      <c r="G136" t="str">
        <f t="shared" si="10"/>
        <v>45346.412</v>
      </c>
      <c r="H136" s="33">
        <f t="shared" si="11"/>
        <v>-122</v>
      </c>
      <c r="I136" s="59" t="s">
        <v>675</v>
      </c>
      <c r="J136" s="60" t="s">
        <v>676</v>
      </c>
      <c r="K136" s="59">
        <v>-122</v>
      </c>
      <c r="L136" s="59" t="s">
        <v>407</v>
      </c>
      <c r="M136" s="60" t="s">
        <v>340</v>
      </c>
      <c r="N136" s="60"/>
      <c r="O136" s="61" t="s">
        <v>341</v>
      </c>
      <c r="P136" s="61" t="s">
        <v>672</v>
      </c>
    </row>
    <row r="137" spans="1:16" ht="12.75" customHeight="1" x14ac:dyDescent="0.2">
      <c r="A137" s="33" t="str">
        <f t="shared" si="6"/>
        <v> BBS 64 </v>
      </c>
      <c r="B137" s="2" t="str">
        <f t="shared" si="7"/>
        <v>I</v>
      </c>
      <c r="C137" s="33">
        <f t="shared" si="8"/>
        <v>45357.487999999998</v>
      </c>
      <c r="D137" t="str">
        <f t="shared" si="9"/>
        <v>vis</v>
      </c>
      <c r="E137">
        <f>VLOOKUP(C137,'Active 1'!C$21:E$968,3,FALSE)</f>
        <v>-3129.966273760303</v>
      </c>
      <c r="F137" s="2" t="s">
        <v>336</v>
      </c>
      <c r="G137" t="str">
        <f t="shared" si="10"/>
        <v>45357.488</v>
      </c>
      <c r="H137" s="33">
        <f t="shared" si="11"/>
        <v>-118</v>
      </c>
      <c r="I137" s="59" t="s">
        <v>677</v>
      </c>
      <c r="J137" s="60" t="s">
        <v>678</v>
      </c>
      <c r="K137" s="59">
        <v>-118</v>
      </c>
      <c r="L137" s="59" t="s">
        <v>545</v>
      </c>
      <c r="M137" s="60" t="s">
        <v>340</v>
      </c>
      <c r="N137" s="60"/>
      <c r="O137" s="61" t="s">
        <v>341</v>
      </c>
      <c r="P137" s="61" t="s">
        <v>672</v>
      </c>
    </row>
    <row r="138" spans="1:16" ht="12.75" customHeight="1" x14ac:dyDescent="0.2">
      <c r="A138" s="33" t="str">
        <f t="shared" si="6"/>
        <v> MVS 10.43 </v>
      </c>
      <c r="B138" s="2" t="str">
        <f t="shared" si="7"/>
        <v>I</v>
      </c>
      <c r="C138" s="33">
        <f t="shared" si="8"/>
        <v>45382.404999999999</v>
      </c>
      <c r="D138" t="str">
        <f t="shared" si="9"/>
        <v>vis</v>
      </c>
      <c r="E138">
        <f>VLOOKUP(C138,'Active 1'!C$21:E$968,3,FALSE)</f>
        <v>-3120.9670478519224</v>
      </c>
      <c r="F138" s="2" t="s">
        <v>336</v>
      </c>
      <c r="G138" t="str">
        <f t="shared" si="10"/>
        <v>45382.405</v>
      </c>
      <c r="H138" s="33">
        <f t="shared" si="11"/>
        <v>-109</v>
      </c>
      <c r="I138" s="59" t="s">
        <v>679</v>
      </c>
      <c r="J138" s="60" t="s">
        <v>680</v>
      </c>
      <c r="K138" s="59">
        <v>-109</v>
      </c>
      <c r="L138" s="59" t="s">
        <v>349</v>
      </c>
      <c r="M138" s="60" t="s">
        <v>340</v>
      </c>
      <c r="N138" s="60"/>
      <c r="O138" s="61" t="s">
        <v>582</v>
      </c>
      <c r="P138" s="61" t="s">
        <v>681</v>
      </c>
    </row>
    <row r="139" spans="1:16" ht="12.75" customHeight="1" x14ac:dyDescent="0.2">
      <c r="A139" s="33" t="str">
        <f t="shared" ref="A139:A202" si="12">P139</f>
        <v> MVS 10.43 </v>
      </c>
      <c r="B139" s="2" t="str">
        <f t="shared" ref="B139:B202" si="13">IF(H139=INT(H139),"I","II")</f>
        <v>I</v>
      </c>
      <c r="C139" s="33">
        <f t="shared" ref="C139:C202" si="14">1*G139</f>
        <v>45407.324000000001</v>
      </c>
      <c r="D139" t="str">
        <f t="shared" ref="D139:D202" si="15">VLOOKUP(F139,I$1:J$5,2,FALSE)</f>
        <v>vis</v>
      </c>
      <c r="E139">
        <f>VLOOKUP(C139,'Active 1'!C$21:E$968,3,FALSE)</f>
        <v>-3111.9670996073128</v>
      </c>
      <c r="F139" s="2" t="s">
        <v>336</v>
      </c>
      <c r="G139" t="str">
        <f t="shared" ref="G139:G202" si="16">MID(I139,3,LEN(I139)-3)</f>
        <v>45407.324</v>
      </c>
      <c r="H139" s="33">
        <f t="shared" ref="H139:H202" si="17">1*K139</f>
        <v>-100</v>
      </c>
      <c r="I139" s="59" t="s">
        <v>682</v>
      </c>
      <c r="J139" s="60" t="s">
        <v>683</v>
      </c>
      <c r="K139" s="59">
        <v>-100</v>
      </c>
      <c r="L139" s="59" t="s">
        <v>349</v>
      </c>
      <c r="M139" s="60" t="s">
        <v>340</v>
      </c>
      <c r="N139" s="60"/>
      <c r="O139" s="61" t="s">
        <v>582</v>
      </c>
      <c r="P139" s="61" t="s">
        <v>681</v>
      </c>
    </row>
    <row r="140" spans="1:16" ht="12.75" customHeight="1" x14ac:dyDescent="0.2">
      <c r="A140" s="33" t="str">
        <f t="shared" si="12"/>
        <v>BAVM 36 </v>
      </c>
      <c r="B140" s="2" t="str">
        <f t="shared" si="13"/>
        <v>I</v>
      </c>
      <c r="C140" s="33">
        <f t="shared" si="14"/>
        <v>45407.326999999997</v>
      </c>
      <c r="D140" t="str">
        <f t="shared" si="15"/>
        <v>vis</v>
      </c>
      <c r="E140">
        <f>VLOOKUP(C140,'Active 1'!C$21:E$968,3,FALSE)</f>
        <v>-3111.9660161029706</v>
      </c>
      <c r="F140" s="2" t="s">
        <v>336</v>
      </c>
      <c r="G140" t="str">
        <f t="shared" si="16"/>
        <v>45407.327</v>
      </c>
      <c r="H140" s="33">
        <f t="shared" si="17"/>
        <v>-100</v>
      </c>
      <c r="I140" s="59" t="s">
        <v>684</v>
      </c>
      <c r="J140" s="60" t="s">
        <v>685</v>
      </c>
      <c r="K140" s="59">
        <v>-100</v>
      </c>
      <c r="L140" s="59" t="s">
        <v>545</v>
      </c>
      <c r="M140" s="60" t="s">
        <v>340</v>
      </c>
      <c r="N140" s="60"/>
      <c r="O140" s="61" t="s">
        <v>686</v>
      </c>
      <c r="P140" s="62" t="s">
        <v>687</v>
      </c>
    </row>
    <row r="141" spans="1:16" ht="12.75" customHeight="1" x14ac:dyDescent="0.2">
      <c r="A141" s="33" t="str">
        <f t="shared" si="12"/>
        <v> BBS 65 </v>
      </c>
      <c r="B141" s="2" t="str">
        <f t="shared" si="13"/>
        <v>I</v>
      </c>
      <c r="C141" s="33">
        <f t="shared" si="14"/>
        <v>45407.326999999997</v>
      </c>
      <c r="D141" t="str">
        <f t="shared" si="15"/>
        <v>vis</v>
      </c>
      <c r="E141">
        <f>VLOOKUP(C141,'Active 1'!C$21:E$968,3,FALSE)</f>
        <v>-3111.9660161029706</v>
      </c>
      <c r="F141" s="2" t="s">
        <v>336</v>
      </c>
      <c r="G141" t="str">
        <f t="shared" si="16"/>
        <v>45407.327</v>
      </c>
      <c r="H141" s="33">
        <f t="shared" si="17"/>
        <v>-100</v>
      </c>
      <c r="I141" s="59" t="s">
        <v>684</v>
      </c>
      <c r="J141" s="60" t="s">
        <v>685</v>
      </c>
      <c r="K141" s="59">
        <v>-100</v>
      </c>
      <c r="L141" s="59" t="s">
        <v>545</v>
      </c>
      <c r="M141" s="60" t="s">
        <v>340</v>
      </c>
      <c r="N141" s="60"/>
      <c r="O141" s="61" t="s">
        <v>411</v>
      </c>
      <c r="P141" s="61" t="s">
        <v>688</v>
      </c>
    </row>
    <row r="142" spans="1:16" ht="12.75" customHeight="1" x14ac:dyDescent="0.2">
      <c r="A142" s="33" t="str">
        <f t="shared" si="12"/>
        <v>BAVM 36 </v>
      </c>
      <c r="B142" s="2" t="str">
        <f t="shared" si="13"/>
        <v>I</v>
      </c>
      <c r="C142" s="33">
        <f t="shared" si="14"/>
        <v>45407.328000000001</v>
      </c>
      <c r="D142" t="str">
        <f t="shared" si="15"/>
        <v>vis</v>
      </c>
      <c r="E142">
        <f>VLOOKUP(C142,'Active 1'!C$21:E$968,3,FALSE)</f>
        <v>-3111.9656549348547</v>
      </c>
      <c r="F142" s="2" t="s">
        <v>336</v>
      </c>
      <c r="G142" t="str">
        <f t="shared" si="16"/>
        <v>45407.328</v>
      </c>
      <c r="H142" s="33">
        <f t="shared" si="17"/>
        <v>-100</v>
      </c>
      <c r="I142" s="59" t="s">
        <v>689</v>
      </c>
      <c r="J142" s="60" t="s">
        <v>690</v>
      </c>
      <c r="K142" s="59">
        <v>-100</v>
      </c>
      <c r="L142" s="59" t="s">
        <v>539</v>
      </c>
      <c r="M142" s="60" t="s">
        <v>340</v>
      </c>
      <c r="N142" s="60"/>
      <c r="O142" s="61" t="s">
        <v>691</v>
      </c>
      <c r="P142" s="62" t="s">
        <v>687</v>
      </c>
    </row>
    <row r="143" spans="1:16" ht="12.75" customHeight="1" x14ac:dyDescent="0.2">
      <c r="A143" s="33" t="str">
        <f t="shared" si="12"/>
        <v> BBS 65 </v>
      </c>
      <c r="B143" s="2" t="str">
        <f t="shared" si="13"/>
        <v>I</v>
      </c>
      <c r="C143" s="33">
        <f t="shared" si="14"/>
        <v>45407.328000000001</v>
      </c>
      <c r="D143" t="str">
        <f t="shared" si="15"/>
        <v>vis</v>
      </c>
      <c r="E143">
        <f>VLOOKUP(C143,'Active 1'!C$21:E$968,3,FALSE)</f>
        <v>-3111.9656549348547</v>
      </c>
      <c r="F143" s="2" t="s">
        <v>336</v>
      </c>
      <c r="G143" t="str">
        <f t="shared" si="16"/>
        <v>45407.328</v>
      </c>
      <c r="H143" s="33">
        <f t="shared" si="17"/>
        <v>-100</v>
      </c>
      <c r="I143" s="59" t="s">
        <v>689</v>
      </c>
      <c r="J143" s="60" t="s">
        <v>690</v>
      </c>
      <c r="K143" s="59">
        <v>-100</v>
      </c>
      <c r="L143" s="59" t="s">
        <v>539</v>
      </c>
      <c r="M143" s="60" t="s">
        <v>340</v>
      </c>
      <c r="N143" s="60"/>
      <c r="O143" s="61" t="s">
        <v>397</v>
      </c>
      <c r="P143" s="61" t="s">
        <v>688</v>
      </c>
    </row>
    <row r="144" spans="1:16" ht="12.75" customHeight="1" x14ac:dyDescent="0.2">
      <c r="A144" s="33" t="str">
        <f t="shared" si="12"/>
        <v> BBS 65 </v>
      </c>
      <c r="B144" s="2" t="str">
        <f t="shared" si="13"/>
        <v>I</v>
      </c>
      <c r="C144" s="33">
        <f t="shared" si="14"/>
        <v>45407.328000000001</v>
      </c>
      <c r="D144" t="str">
        <f t="shared" si="15"/>
        <v>vis</v>
      </c>
      <c r="E144">
        <f>VLOOKUP(C144,'Active 1'!C$21:E$968,3,FALSE)</f>
        <v>-3111.9656549348547</v>
      </c>
      <c r="F144" s="2" t="s">
        <v>336</v>
      </c>
      <c r="G144" t="str">
        <f t="shared" si="16"/>
        <v>45407.328</v>
      </c>
      <c r="H144" s="33">
        <f t="shared" si="17"/>
        <v>-100</v>
      </c>
      <c r="I144" s="59" t="s">
        <v>689</v>
      </c>
      <c r="J144" s="60" t="s">
        <v>690</v>
      </c>
      <c r="K144" s="59">
        <v>-100</v>
      </c>
      <c r="L144" s="59" t="s">
        <v>539</v>
      </c>
      <c r="M144" s="60" t="s">
        <v>340</v>
      </c>
      <c r="N144" s="60"/>
      <c r="O144" s="61" t="s">
        <v>341</v>
      </c>
      <c r="P144" s="61" t="s">
        <v>688</v>
      </c>
    </row>
    <row r="145" spans="1:16" ht="12.75" customHeight="1" x14ac:dyDescent="0.2">
      <c r="A145" s="33" t="str">
        <f t="shared" si="12"/>
        <v> MVS 10.105 </v>
      </c>
      <c r="B145" s="2" t="str">
        <f t="shared" si="13"/>
        <v>I</v>
      </c>
      <c r="C145" s="33">
        <f t="shared" si="14"/>
        <v>45684.203999999998</v>
      </c>
      <c r="D145" t="str">
        <f t="shared" si="15"/>
        <v>vis</v>
      </c>
      <c r="E145">
        <f>VLOOKUP(C145,'Active 1'!C$21:E$968,3,FALSE)</f>
        <v>-3011.9668720714017</v>
      </c>
      <c r="F145" s="2" t="s">
        <v>336</v>
      </c>
      <c r="G145" t="str">
        <f t="shared" si="16"/>
        <v>45684.204</v>
      </c>
      <c r="H145" s="33">
        <f t="shared" si="17"/>
        <v>0</v>
      </c>
      <c r="I145" s="59" t="s">
        <v>692</v>
      </c>
      <c r="J145" s="60" t="s">
        <v>693</v>
      </c>
      <c r="K145" s="59">
        <v>0</v>
      </c>
      <c r="L145" s="59" t="s">
        <v>671</v>
      </c>
      <c r="M145" s="60" t="s">
        <v>340</v>
      </c>
      <c r="N145" s="60"/>
      <c r="O145" s="61" t="s">
        <v>582</v>
      </c>
      <c r="P145" s="61" t="s">
        <v>694</v>
      </c>
    </row>
    <row r="146" spans="1:16" ht="12.75" customHeight="1" x14ac:dyDescent="0.2">
      <c r="A146" s="33" t="str">
        <f t="shared" si="12"/>
        <v> BBS 70 </v>
      </c>
      <c r="B146" s="2" t="str">
        <f t="shared" si="13"/>
        <v>I</v>
      </c>
      <c r="C146" s="33">
        <f t="shared" si="14"/>
        <v>45731.275999999998</v>
      </c>
      <c r="D146" t="str">
        <f t="shared" si="15"/>
        <v>vis</v>
      </c>
      <c r="E146">
        <f>VLOOKUP(C146,'Active 1'!C$21:E$968,3,FALSE)</f>
        <v>-2994.9659665868217</v>
      </c>
      <c r="F146" s="2" t="s">
        <v>336</v>
      </c>
      <c r="G146" t="str">
        <f t="shared" si="16"/>
        <v>45731.276</v>
      </c>
      <c r="H146" s="33">
        <f t="shared" si="17"/>
        <v>17</v>
      </c>
      <c r="I146" s="59" t="s">
        <v>695</v>
      </c>
      <c r="J146" s="60" t="s">
        <v>696</v>
      </c>
      <c r="K146" s="59">
        <v>17</v>
      </c>
      <c r="L146" s="59" t="s">
        <v>371</v>
      </c>
      <c r="M146" s="60" t="s">
        <v>340</v>
      </c>
      <c r="N146" s="60"/>
      <c r="O146" s="61" t="s">
        <v>397</v>
      </c>
      <c r="P146" s="61" t="s">
        <v>697</v>
      </c>
    </row>
    <row r="147" spans="1:16" ht="12.75" customHeight="1" x14ac:dyDescent="0.2">
      <c r="A147" s="33" t="str">
        <f t="shared" si="12"/>
        <v> BBS 71 </v>
      </c>
      <c r="B147" s="2" t="str">
        <f t="shared" si="13"/>
        <v>I</v>
      </c>
      <c r="C147" s="33">
        <f t="shared" si="14"/>
        <v>45731.284</v>
      </c>
      <c r="D147" t="str">
        <f t="shared" si="15"/>
        <v>vis</v>
      </c>
      <c r="E147">
        <f>VLOOKUP(C147,'Active 1'!C$21:E$968,3,FALSE)</f>
        <v>-2994.9630772419055</v>
      </c>
      <c r="F147" s="2" t="s">
        <v>336</v>
      </c>
      <c r="G147" t="str">
        <f t="shared" si="16"/>
        <v>45731.284</v>
      </c>
      <c r="H147" s="33">
        <f t="shared" si="17"/>
        <v>17</v>
      </c>
      <c r="I147" s="59" t="s">
        <v>698</v>
      </c>
      <c r="J147" s="60" t="s">
        <v>699</v>
      </c>
      <c r="K147" s="59">
        <v>17</v>
      </c>
      <c r="L147" s="59" t="s">
        <v>425</v>
      </c>
      <c r="M147" s="60" t="s">
        <v>340</v>
      </c>
      <c r="N147" s="60"/>
      <c r="O147" s="61" t="s">
        <v>656</v>
      </c>
      <c r="P147" s="61" t="s">
        <v>700</v>
      </c>
    </row>
    <row r="148" spans="1:16" ht="12.75" customHeight="1" x14ac:dyDescent="0.2">
      <c r="A148" s="33" t="str">
        <f t="shared" si="12"/>
        <v> VSSC 61.19 </v>
      </c>
      <c r="B148" s="2" t="str">
        <f t="shared" si="13"/>
        <v>I</v>
      </c>
      <c r="C148" s="33">
        <f t="shared" si="14"/>
        <v>45731.288999999997</v>
      </c>
      <c r="D148" t="str">
        <f t="shared" si="15"/>
        <v>vis</v>
      </c>
      <c r="E148">
        <f>VLOOKUP(C148,'Active 1'!C$21:E$968,3,FALSE)</f>
        <v>-2994.9612714013338</v>
      </c>
      <c r="F148" s="2" t="s">
        <v>336</v>
      </c>
      <c r="G148" t="str">
        <f t="shared" si="16"/>
        <v>45731.289</v>
      </c>
      <c r="H148" s="33">
        <f t="shared" si="17"/>
        <v>17</v>
      </c>
      <c r="I148" s="59" t="s">
        <v>701</v>
      </c>
      <c r="J148" s="60" t="s">
        <v>702</v>
      </c>
      <c r="K148" s="59">
        <v>17</v>
      </c>
      <c r="L148" s="59" t="s">
        <v>478</v>
      </c>
      <c r="M148" s="60" t="s">
        <v>340</v>
      </c>
      <c r="N148" s="60"/>
      <c r="O148" s="61" t="s">
        <v>703</v>
      </c>
      <c r="P148" s="61" t="s">
        <v>704</v>
      </c>
    </row>
    <row r="149" spans="1:16" ht="12.75" customHeight="1" x14ac:dyDescent="0.2">
      <c r="A149" s="33" t="str">
        <f t="shared" si="12"/>
        <v> MVS 10.105 </v>
      </c>
      <c r="B149" s="2" t="str">
        <f t="shared" si="13"/>
        <v>I</v>
      </c>
      <c r="C149" s="33">
        <f t="shared" si="14"/>
        <v>45742.349000000002</v>
      </c>
      <c r="D149" t="str">
        <f t="shared" si="15"/>
        <v>vis</v>
      </c>
      <c r="E149">
        <f>VLOOKUP(C149,'Active 1'!C$21:E$968,3,FALSE)</f>
        <v>-2990.9667520552357</v>
      </c>
      <c r="F149" s="2" t="s">
        <v>336</v>
      </c>
      <c r="G149" t="str">
        <f t="shared" si="16"/>
        <v>45742.349</v>
      </c>
      <c r="H149" s="33">
        <f t="shared" si="17"/>
        <v>21</v>
      </c>
      <c r="I149" s="59" t="s">
        <v>705</v>
      </c>
      <c r="J149" s="60" t="s">
        <v>706</v>
      </c>
      <c r="K149" s="59">
        <v>21</v>
      </c>
      <c r="L149" s="59" t="s">
        <v>344</v>
      </c>
      <c r="M149" s="60" t="s">
        <v>340</v>
      </c>
      <c r="N149" s="60"/>
      <c r="O149" s="61" t="s">
        <v>582</v>
      </c>
      <c r="P149" s="61" t="s">
        <v>694</v>
      </c>
    </row>
    <row r="150" spans="1:16" ht="12.75" customHeight="1" x14ac:dyDescent="0.2">
      <c r="A150" s="33" t="str">
        <f t="shared" si="12"/>
        <v> BBS 71 </v>
      </c>
      <c r="B150" s="2" t="str">
        <f t="shared" si="13"/>
        <v>I</v>
      </c>
      <c r="C150" s="33">
        <f t="shared" si="14"/>
        <v>45753.425999999999</v>
      </c>
      <c r="D150" t="str">
        <f t="shared" si="15"/>
        <v>vis</v>
      </c>
      <c r="E150">
        <f>VLOOKUP(C150,'Active 1'!C$21:E$968,3,FALSE)</f>
        <v>-2986.9660928511939</v>
      </c>
      <c r="F150" s="2" t="s">
        <v>336</v>
      </c>
      <c r="G150" t="str">
        <f t="shared" si="16"/>
        <v>45753.426</v>
      </c>
      <c r="H150" s="33">
        <f t="shared" si="17"/>
        <v>25</v>
      </c>
      <c r="I150" s="59" t="s">
        <v>707</v>
      </c>
      <c r="J150" s="60" t="s">
        <v>708</v>
      </c>
      <c r="K150" s="59">
        <v>25</v>
      </c>
      <c r="L150" s="59" t="s">
        <v>391</v>
      </c>
      <c r="M150" s="60" t="s">
        <v>340</v>
      </c>
      <c r="N150" s="60"/>
      <c r="O150" s="61" t="s">
        <v>656</v>
      </c>
      <c r="P150" s="61" t="s">
        <v>700</v>
      </c>
    </row>
    <row r="151" spans="1:16" ht="12.75" customHeight="1" x14ac:dyDescent="0.2">
      <c r="A151" s="33" t="str">
        <f t="shared" si="12"/>
        <v> BRNO 26 </v>
      </c>
      <c r="B151" s="2" t="str">
        <f t="shared" si="13"/>
        <v>I</v>
      </c>
      <c r="C151" s="33">
        <f t="shared" si="14"/>
        <v>45756.197</v>
      </c>
      <c r="D151" t="str">
        <f t="shared" si="15"/>
        <v>vis</v>
      </c>
      <c r="E151">
        <f>VLOOKUP(C151,'Active 1'!C$21:E$968,3,FALSE)</f>
        <v>-2985.965296005983</v>
      </c>
      <c r="F151" s="2" t="s">
        <v>336</v>
      </c>
      <c r="G151" t="str">
        <f t="shared" si="16"/>
        <v>45756.197</v>
      </c>
      <c r="H151" s="33">
        <f t="shared" si="17"/>
        <v>26</v>
      </c>
      <c r="I151" s="59" t="s">
        <v>709</v>
      </c>
      <c r="J151" s="60" t="s">
        <v>710</v>
      </c>
      <c r="K151" s="59">
        <v>26</v>
      </c>
      <c r="L151" s="59" t="s">
        <v>404</v>
      </c>
      <c r="M151" s="60" t="s">
        <v>340</v>
      </c>
      <c r="N151" s="60"/>
      <c r="O151" s="61" t="s">
        <v>711</v>
      </c>
      <c r="P151" s="61" t="s">
        <v>712</v>
      </c>
    </row>
    <row r="152" spans="1:16" ht="12.75" customHeight="1" x14ac:dyDescent="0.2">
      <c r="A152" s="33" t="str">
        <f t="shared" si="12"/>
        <v> BRNO 26 </v>
      </c>
      <c r="B152" s="2" t="str">
        <f t="shared" si="13"/>
        <v>I</v>
      </c>
      <c r="C152" s="33">
        <f t="shared" si="14"/>
        <v>45761.733</v>
      </c>
      <c r="D152" t="str">
        <f t="shared" si="15"/>
        <v>vis</v>
      </c>
      <c r="E152">
        <f>VLOOKUP(C152,'Active 1'!C$21:E$968,3,FALSE)</f>
        <v>-2983.9658693242477</v>
      </c>
      <c r="F152" s="2" t="s">
        <v>336</v>
      </c>
      <c r="G152" t="str">
        <f t="shared" si="16"/>
        <v>45761.733</v>
      </c>
      <c r="H152" s="33">
        <f t="shared" si="17"/>
        <v>28</v>
      </c>
      <c r="I152" s="59" t="s">
        <v>713</v>
      </c>
      <c r="J152" s="60" t="s">
        <v>714</v>
      </c>
      <c r="K152" s="59">
        <v>28</v>
      </c>
      <c r="L152" s="59" t="s">
        <v>371</v>
      </c>
      <c r="M152" s="60" t="s">
        <v>340</v>
      </c>
      <c r="N152" s="60"/>
      <c r="O152" s="61" t="s">
        <v>715</v>
      </c>
      <c r="P152" s="61" t="s">
        <v>712</v>
      </c>
    </row>
    <row r="153" spans="1:16" ht="12.75" customHeight="1" x14ac:dyDescent="0.2">
      <c r="A153" s="33" t="str">
        <f t="shared" si="12"/>
        <v> BRNO 26 </v>
      </c>
      <c r="B153" s="2" t="str">
        <f t="shared" si="13"/>
        <v>I</v>
      </c>
      <c r="C153" s="33">
        <f t="shared" si="14"/>
        <v>45761.739000000001</v>
      </c>
      <c r="D153" t="str">
        <f t="shared" si="15"/>
        <v>vis</v>
      </c>
      <c r="E153">
        <f>VLOOKUP(C153,'Active 1'!C$21:E$968,3,FALSE)</f>
        <v>-2983.9637023155606</v>
      </c>
      <c r="F153" s="2" t="s">
        <v>336</v>
      </c>
      <c r="G153" t="str">
        <f t="shared" si="16"/>
        <v>45761.739</v>
      </c>
      <c r="H153" s="33">
        <f t="shared" si="17"/>
        <v>28</v>
      </c>
      <c r="I153" s="59" t="s">
        <v>716</v>
      </c>
      <c r="J153" s="60" t="s">
        <v>717</v>
      </c>
      <c r="K153" s="59">
        <v>28</v>
      </c>
      <c r="L153" s="59" t="s">
        <v>539</v>
      </c>
      <c r="M153" s="60" t="s">
        <v>340</v>
      </c>
      <c r="N153" s="60"/>
      <c r="O153" s="61" t="s">
        <v>718</v>
      </c>
      <c r="P153" s="61" t="s">
        <v>712</v>
      </c>
    </row>
    <row r="154" spans="1:16" ht="12.75" customHeight="1" x14ac:dyDescent="0.2">
      <c r="A154" s="33" t="str">
        <f t="shared" si="12"/>
        <v> MVS 10.105 </v>
      </c>
      <c r="B154" s="2" t="str">
        <f t="shared" si="13"/>
        <v>I</v>
      </c>
      <c r="C154" s="33">
        <f t="shared" si="14"/>
        <v>45767.266000000003</v>
      </c>
      <c r="D154" t="str">
        <f t="shared" si="15"/>
        <v>vis</v>
      </c>
      <c r="E154">
        <f>VLOOKUP(C154,'Active 1'!C$21:E$968,3,FALSE)</f>
        <v>-2981.9675261468551</v>
      </c>
      <c r="F154" s="2" t="s">
        <v>336</v>
      </c>
      <c r="G154" t="str">
        <f t="shared" si="16"/>
        <v>45767.266</v>
      </c>
      <c r="H154" s="33">
        <f t="shared" si="17"/>
        <v>30</v>
      </c>
      <c r="I154" s="59" t="s">
        <v>719</v>
      </c>
      <c r="J154" s="60" t="s">
        <v>720</v>
      </c>
      <c r="K154" s="59">
        <v>30</v>
      </c>
      <c r="L154" s="59" t="s">
        <v>360</v>
      </c>
      <c r="M154" s="60" t="s">
        <v>340</v>
      </c>
      <c r="N154" s="60"/>
      <c r="O154" s="61" t="s">
        <v>582</v>
      </c>
      <c r="P154" s="61" t="s">
        <v>694</v>
      </c>
    </row>
    <row r="155" spans="1:16" ht="12.75" customHeight="1" x14ac:dyDescent="0.2">
      <c r="A155" s="33" t="str">
        <f t="shared" si="12"/>
        <v> MVS 10.105 </v>
      </c>
      <c r="B155" s="2" t="str">
        <f t="shared" si="13"/>
        <v>I</v>
      </c>
      <c r="C155" s="33">
        <f t="shared" si="14"/>
        <v>45778.345000000001</v>
      </c>
      <c r="D155" t="str">
        <f t="shared" si="15"/>
        <v>vis</v>
      </c>
      <c r="E155">
        <f>VLOOKUP(C155,'Active 1'!C$21:E$968,3,FALSE)</f>
        <v>-2977.9661446065843</v>
      </c>
      <c r="F155" s="2" t="s">
        <v>336</v>
      </c>
      <c r="G155" t="str">
        <f t="shared" si="16"/>
        <v>45778.345</v>
      </c>
      <c r="H155" s="33">
        <f t="shared" si="17"/>
        <v>34</v>
      </c>
      <c r="I155" s="59" t="s">
        <v>721</v>
      </c>
      <c r="J155" s="60" t="s">
        <v>722</v>
      </c>
      <c r="K155" s="59">
        <v>34</v>
      </c>
      <c r="L155" s="59" t="s">
        <v>391</v>
      </c>
      <c r="M155" s="60" t="s">
        <v>340</v>
      </c>
      <c r="N155" s="60"/>
      <c r="O155" s="61" t="s">
        <v>582</v>
      </c>
      <c r="P155" s="61" t="s">
        <v>694</v>
      </c>
    </row>
    <row r="156" spans="1:16" ht="12.75" customHeight="1" x14ac:dyDescent="0.2">
      <c r="A156" s="33" t="str">
        <f t="shared" si="12"/>
        <v> BBS 73 </v>
      </c>
      <c r="B156" s="2" t="str">
        <f t="shared" si="13"/>
        <v>I</v>
      </c>
      <c r="C156" s="33">
        <f t="shared" si="14"/>
        <v>45919.557000000001</v>
      </c>
      <c r="D156" t="str">
        <f t="shared" si="15"/>
        <v>vis</v>
      </c>
      <c r="E156">
        <f>VLOOKUP(C156,'Active 1'!C$21:E$968,3,FALSE)</f>
        <v>-2926.9648728253028</v>
      </c>
      <c r="F156" s="2" t="s">
        <v>336</v>
      </c>
      <c r="G156" t="str">
        <f t="shared" si="16"/>
        <v>45919.557</v>
      </c>
      <c r="H156" s="33">
        <f t="shared" si="17"/>
        <v>85</v>
      </c>
      <c r="I156" s="59" t="s">
        <v>723</v>
      </c>
      <c r="J156" s="60" t="s">
        <v>724</v>
      </c>
      <c r="K156" s="59">
        <v>85</v>
      </c>
      <c r="L156" s="59" t="s">
        <v>371</v>
      </c>
      <c r="M156" s="60" t="s">
        <v>340</v>
      </c>
      <c r="N156" s="60"/>
      <c r="O156" s="61" t="s">
        <v>397</v>
      </c>
      <c r="P156" s="61" t="s">
        <v>725</v>
      </c>
    </row>
    <row r="157" spans="1:16" ht="12.75" customHeight="1" x14ac:dyDescent="0.2">
      <c r="A157" s="33" t="str">
        <f t="shared" si="12"/>
        <v> BBS 74 </v>
      </c>
      <c r="B157" s="2" t="str">
        <f t="shared" si="13"/>
        <v>I</v>
      </c>
      <c r="C157" s="33">
        <f t="shared" si="14"/>
        <v>45944.474000000002</v>
      </c>
      <c r="D157" t="str">
        <f t="shared" si="15"/>
        <v>vis</v>
      </c>
      <c r="E157">
        <f>VLOOKUP(C157,'Active 1'!C$21:E$968,3,FALSE)</f>
        <v>-2917.9656469169222</v>
      </c>
      <c r="F157" s="2" t="s">
        <v>336</v>
      </c>
      <c r="G157" t="str">
        <f t="shared" si="16"/>
        <v>45944.474</v>
      </c>
      <c r="H157" s="33">
        <f t="shared" si="17"/>
        <v>94</v>
      </c>
      <c r="I157" s="59" t="s">
        <v>726</v>
      </c>
      <c r="J157" s="60" t="s">
        <v>727</v>
      </c>
      <c r="K157" s="59">
        <v>94</v>
      </c>
      <c r="L157" s="59" t="s">
        <v>344</v>
      </c>
      <c r="M157" s="60" t="s">
        <v>340</v>
      </c>
      <c r="N157" s="60"/>
      <c r="O157" s="61" t="s">
        <v>656</v>
      </c>
      <c r="P157" s="61" t="s">
        <v>728</v>
      </c>
    </row>
    <row r="158" spans="1:16" ht="12.75" customHeight="1" x14ac:dyDescent="0.2">
      <c r="A158" s="33" t="str">
        <f t="shared" si="12"/>
        <v> AOEB 1 </v>
      </c>
      <c r="B158" s="2" t="str">
        <f t="shared" si="13"/>
        <v>I</v>
      </c>
      <c r="C158" s="33">
        <f t="shared" si="14"/>
        <v>45999.845999999998</v>
      </c>
      <c r="D158" t="str">
        <f t="shared" si="15"/>
        <v>vis</v>
      </c>
      <c r="E158">
        <f>VLOOKUP(C158,'Active 1'!C$21:E$968,3,FALSE)</f>
        <v>-2897.967046082199</v>
      </c>
      <c r="F158" s="2" t="s">
        <v>336</v>
      </c>
      <c r="G158" t="str">
        <f t="shared" si="16"/>
        <v>45999.846</v>
      </c>
      <c r="H158" s="33">
        <f t="shared" si="17"/>
        <v>114</v>
      </c>
      <c r="I158" s="59" t="s">
        <v>729</v>
      </c>
      <c r="J158" s="60" t="s">
        <v>730</v>
      </c>
      <c r="K158" s="59">
        <v>114</v>
      </c>
      <c r="L158" s="59" t="s">
        <v>731</v>
      </c>
      <c r="M158" s="60" t="s">
        <v>340</v>
      </c>
      <c r="N158" s="60"/>
      <c r="O158" s="61" t="s">
        <v>732</v>
      </c>
      <c r="P158" s="61" t="s">
        <v>208</v>
      </c>
    </row>
    <row r="159" spans="1:16" ht="12.75" customHeight="1" x14ac:dyDescent="0.2">
      <c r="A159" s="33" t="str">
        <f t="shared" si="12"/>
        <v> BBS 74 </v>
      </c>
      <c r="B159" s="2" t="str">
        <f t="shared" si="13"/>
        <v>I</v>
      </c>
      <c r="C159" s="33">
        <f t="shared" si="14"/>
        <v>46005.385999999999</v>
      </c>
      <c r="D159" t="str">
        <f t="shared" si="15"/>
        <v>vis</v>
      </c>
      <c r="E159">
        <f>VLOOKUP(C159,'Active 1'!C$21:E$968,3,FALSE)</f>
        <v>-2895.9661747280056</v>
      </c>
      <c r="F159" s="2" t="s">
        <v>336</v>
      </c>
      <c r="G159" t="str">
        <f t="shared" si="16"/>
        <v>46005.386</v>
      </c>
      <c r="H159" s="33">
        <f t="shared" si="17"/>
        <v>116</v>
      </c>
      <c r="I159" s="59" t="s">
        <v>733</v>
      </c>
      <c r="J159" s="60" t="s">
        <v>734</v>
      </c>
      <c r="K159" s="59">
        <v>116</v>
      </c>
      <c r="L159" s="59" t="s">
        <v>360</v>
      </c>
      <c r="M159" s="60" t="s">
        <v>340</v>
      </c>
      <c r="N159" s="60"/>
      <c r="O159" s="61" t="s">
        <v>397</v>
      </c>
      <c r="P159" s="61" t="s">
        <v>728</v>
      </c>
    </row>
    <row r="160" spans="1:16" ht="12.75" customHeight="1" x14ac:dyDescent="0.2">
      <c r="A160" s="33" t="str">
        <f t="shared" si="12"/>
        <v> BBS 74 </v>
      </c>
      <c r="B160" s="2" t="str">
        <f t="shared" si="13"/>
        <v>I</v>
      </c>
      <c r="C160" s="33">
        <f t="shared" si="14"/>
        <v>46005.387000000002</v>
      </c>
      <c r="D160" t="str">
        <f t="shared" si="15"/>
        <v>vis</v>
      </c>
      <c r="E160">
        <f>VLOOKUP(C160,'Active 1'!C$21:E$968,3,FALSE)</f>
        <v>-2895.9658135598902</v>
      </c>
      <c r="F160" s="2" t="s">
        <v>336</v>
      </c>
      <c r="G160" t="str">
        <f t="shared" si="16"/>
        <v>46005.387</v>
      </c>
      <c r="H160" s="33">
        <f t="shared" si="17"/>
        <v>116</v>
      </c>
      <c r="I160" s="59" t="s">
        <v>735</v>
      </c>
      <c r="J160" s="60" t="s">
        <v>736</v>
      </c>
      <c r="K160" s="59">
        <v>116</v>
      </c>
      <c r="L160" s="59" t="s">
        <v>364</v>
      </c>
      <c r="M160" s="60" t="s">
        <v>340</v>
      </c>
      <c r="N160" s="60"/>
      <c r="O160" s="61" t="s">
        <v>656</v>
      </c>
      <c r="P160" s="61" t="s">
        <v>728</v>
      </c>
    </row>
    <row r="161" spans="1:16" ht="12.75" customHeight="1" x14ac:dyDescent="0.2">
      <c r="A161" s="33" t="str">
        <f t="shared" si="12"/>
        <v> AOEB 1 </v>
      </c>
      <c r="B161" s="2" t="str">
        <f t="shared" si="13"/>
        <v>I</v>
      </c>
      <c r="C161" s="33">
        <f t="shared" si="14"/>
        <v>46038.612000000001</v>
      </c>
      <c r="D161" t="str">
        <f t="shared" si="15"/>
        <v>vis</v>
      </c>
      <c r="E161">
        <f>VLOOKUP(C161,'Active 1'!C$21:E$968,3,FALSE)</f>
        <v>-2883.9660029564498</v>
      </c>
      <c r="F161" s="2" t="s">
        <v>336</v>
      </c>
      <c r="G161" t="str">
        <f t="shared" si="16"/>
        <v>46038.612</v>
      </c>
      <c r="H161" s="33">
        <f t="shared" si="17"/>
        <v>128</v>
      </c>
      <c r="I161" s="59" t="s">
        <v>737</v>
      </c>
      <c r="J161" s="60" t="s">
        <v>738</v>
      </c>
      <c r="K161" s="59">
        <v>128</v>
      </c>
      <c r="L161" s="59" t="s">
        <v>360</v>
      </c>
      <c r="M161" s="60" t="s">
        <v>340</v>
      </c>
      <c r="N161" s="60"/>
      <c r="O161" s="61" t="s">
        <v>732</v>
      </c>
      <c r="P161" s="61" t="s">
        <v>208</v>
      </c>
    </row>
    <row r="162" spans="1:16" ht="12.75" customHeight="1" x14ac:dyDescent="0.2">
      <c r="A162" s="33" t="str">
        <f t="shared" si="12"/>
        <v> AOEB 1 </v>
      </c>
      <c r="B162" s="2" t="str">
        <f t="shared" si="13"/>
        <v>I</v>
      </c>
      <c r="C162" s="33">
        <f t="shared" si="14"/>
        <v>46038.612999999998</v>
      </c>
      <c r="D162" t="str">
        <f t="shared" si="15"/>
        <v>vis</v>
      </c>
      <c r="E162">
        <f>VLOOKUP(C162,'Active 1'!C$21:E$968,3,FALSE)</f>
        <v>-2883.9656417883366</v>
      </c>
      <c r="F162" s="2" t="s">
        <v>336</v>
      </c>
      <c r="G162" t="str">
        <f t="shared" si="16"/>
        <v>46038.613</v>
      </c>
      <c r="H162" s="33">
        <f t="shared" si="17"/>
        <v>128</v>
      </c>
      <c r="I162" s="59" t="s">
        <v>739</v>
      </c>
      <c r="J162" s="60" t="s">
        <v>740</v>
      </c>
      <c r="K162" s="59">
        <v>128</v>
      </c>
      <c r="L162" s="59" t="s">
        <v>364</v>
      </c>
      <c r="M162" s="60" t="s">
        <v>340</v>
      </c>
      <c r="N162" s="60"/>
      <c r="O162" s="61" t="s">
        <v>356</v>
      </c>
      <c r="P162" s="61" t="s">
        <v>208</v>
      </c>
    </row>
    <row r="163" spans="1:16" ht="12.75" customHeight="1" x14ac:dyDescent="0.2">
      <c r="A163" s="33" t="str">
        <f t="shared" si="12"/>
        <v> VSSC 61.19 </v>
      </c>
      <c r="B163" s="2" t="str">
        <f t="shared" si="13"/>
        <v>I</v>
      </c>
      <c r="C163" s="33">
        <f t="shared" si="14"/>
        <v>46052.457000000002</v>
      </c>
      <c r="D163" t="str">
        <f t="shared" si="15"/>
        <v>vis</v>
      </c>
      <c r="E163">
        <f>VLOOKUP(C163,'Active 1'!C$21:E$968,3,FALSE)</f>
        <v>-2878.9656304115392</v>
      </c>
      <c r="F163" s="2" t="s">
        <v>336</v>
      </c>
      <c r="G163" t="str">
        <f t="shared" si="16"/>
        <v>46052.457</v>
      </c>
      <c r="H163" s="33">
        <f t="shared" si="17"/>
        <v>133</v>
      </c>
      <c r="I163" s="59" t="s">
        <v>741</v>
      </c>
      <c r="J163" s="60" t="s">
        <v>742</v>
      </c>
      <c r="K163" s="59">
        <v>133</v>
      </c>
      <c r="L163" s="59" t="s">
        <v>364</v>
      </c>
      <c r="M163" s="60" t="s">
        <v>340</v>
      </c>
      <c r="N163" s="60"/>
      <c r="O163" s="61" t="s">
        <v>703</v>
      </c>
      <c r="P163" s="61" t="s">
        <v>704</v>
      </c>
    </row>
    <row r="164" spans="1:16" ht="12.75" customHeight="1" x14ac:dyDescent="0.2">
      <c r="A164" s="33" t="str">
        <f t="shared" si="12"/>
        <v> BBS 75 </v>
      </c>
      <c r="B164" s="2" t="str">
        <f t="shared" si="13"/>
        <v>I</v>
      </c>
      <c r="C164" s="33">
        <f t="shared" si="14"/>
        <v>46052.461000000003</v>
      </c>
      <c r="D164" t="str">
        <f t="shared" si="15"/>
        <v>vis</v>
      </c>
      <c r="E164">
        <f>VLOOKUP(C164,'Active 1'!C$21:E$968,3,FALSE)</f>
        <v>-2878.9641857390811</v>
      </c>
      <c r="F164" s="2" t="s">
        <v>336</v>
      </c>
      <c r="G164" t="str">
        <f t="shared" si="16"/>
        <v>46052.461</v>
      </c>
      <c r="H164" s="33">
        <f t="shared" si="17"/>
        <v>133</v>
      </c>
      <c r="I164" s="59" t="s">
        <v>743</v>
      </c>
      <c r="J164" s="60" t="s">
        <v>744</v>
      </c>
      <c r="K164" s="59">
        <v>133</v>
      </c>
      <c r="L164" s="59" t="s">
        <v>371</v>
      </c>
      <c r="M164" s="60" t="s">
        <v>340</v>
      </c>
      <c r="N164" s="60"/>
      <c r="O164" s="61" t="s">
        <v>397</v>
      </c>
      <c r="P164" s="61" t="s">
        <v>745</v>
      </c>
    </row>
    <row r="165" spans="1:16" ht="12.75" customHeight="1" x14ac:dyDescent="0.2">
      <c r="A165" s="33" t="str">
        <f t="shared" si="12"/>
        <v> BBS 75 </v>
      </c>
      <c r="B165" s="2" t="str">
        <f t="shared" si="13"/>
        <v>I</v>
      </c>
      <c r="C165" s="33">
        <f t="shared" si="14"/>
        <v>46055.233</v>
      </c>
      <c r="D165" t="str">
        <f t="shared" si="15"/>
        <v>vis</v>
      </c>
      <c r="E165">
        <f>VLOOKUP(C165,'Active 1'!C$21:E$968,3,FALSE)</f>
        <v>-2877.9630277257565</v>
      </c>
      <c r="F165" s="2" t="s">
        <v>336</v>
      </c>
      <c r="G165" t="str">
        <f t="shared" si="16"/>
        <v>46055.233</v>
      </c>
      <c r="H165" s="33">
        <f t="shared" si="17"/>
        <v>134</v>
      </c>
      <c r="I165" s="59" t="s">
        <v>746</v>
      </c>
      <c r="J165" s="60" t="s">
        <v>747</v>
      </c>
      <c r="K165" s="59">
        <v>134</v>
      </c>
      <c r="L165" s="59" t="s">
        <v>565</v>
      </c>
      <c r="M165" s="60" t="s">
        <v>340</v>
      </c>
      <c r="N165" s="60"/>
      <c r="O165" s="61" t="s">
        <v>397</v>
      </c>
      <c r="P165" s="61" t="s">
        <v>745</v>
      </c>
    </row>
    <row r="166" spans="1:16" ht="12.75" customHeight="1" x14ac:dyDescent="0.2">
      <c r="A166" s="33" t="str">
        <f t="shared" si="12"/>
        <v> VSSC 61.19 </v>
      </c>
      <c r="B166" s="2" t="str">
        <f t="shared" si="13"/>
        <v>I</v>
      </c>
      <c r="C166" s="33">
        <f t="shared" si="14"/>
        <v>46066.31</v>
      </c>
      <c r="D166" t="str">
        <f t="shared" si="15"/>
        <v>vis</v>
      </c>
      <c r="E166">
        <f>VLOOKUP(C166,'Active 1'!C$21:E$968,3,FALSE)</f>
        <v>-2873.9623685217148</v>
      </c>
      <c r="F166" s="2" t="s">
        <v>336</v>
      </c>
      <c r="G166" t="str">
        <f t="shared" si="16"/>
        <v>46066.310</v>
      </c>
      <c r="H166" s="33">
        <f t="shared" si="17"/>
        <v>138</v>
      </c>
      <c r="I166" s="59" t="s">
        <v>748</v>
      </c>
      <c r="J166" s="60" t="s">
        <v>749</v>
      </c>
      <c r="K166" s="59">
        <v>138</v>
      </c>
      <c r="L166" s="59" t="s">
        <v>545</v>
      </c>
      <c r="M166" s="60" t="s">
        <v>340</v>
      </c>
      <c r="N166" s="60"/>
      <c r="O166" s="61" t="s">
        <v>703</v>
      </c>
      <c r="P166" s="61" t="s">
        <v>704</v>
      </c>
    </row>
    <row r="167" spans="1:16" ht="12.75" customHeight="1" x14ac:dyDescent="0.2">
      <c r="A167" s="33" t="str">
        <f t="shared" si="12"/>
        <v> AOEB 1 </v>
      </c>
      <c r="B167" s="2" t="str">
        <f t="shared" si="13"/>
        <v>I</v>
      </c>
      <c r="C167" s="33">
        <f t="shared" si="14"/>
        <v>46074.608</v>
      </c>
      <c r="D167" t="str">
        <f t="shared" si="15"/>
        <v>vis</v>
      </c>
      <c r="E167">
        <f>VLOOKUP(C167,'Active 1'!C$21:E$968,3,FALSE)</f>
        <v>-2870.9653955077983</v>
      </c>
      <c r="F167" s="2" t="s">
        <v>336</v>
      </c>
      <c r="G167" t="str">
        <f t="shared" si="16"/>
        <v>46074.608</v>
      </c>
      <c r="H167" s="33">
        <f t="shared" si="17"/>
        <v>141</v>
      </c>
      <c r="I167" s="59" t="s">
        <v>750</v>
      </c>
      <c r="J167" s="60" t="s">
        <v>751</v>
      </c>
      <c r="K167" s="59">
        <v>141</v>
      </c>
      <c r="L167" s="59" t="s">
        <v>364</v>
      </c>
      <c r="M167" s="60" t="s">
        <v>340</v>
      </c>
      <c r="N167" s="60"/>
      <c r="O167" s="61" t="s">
        <v>732</v>
      </c>
      <c r="P167" s="61" t="s">
        <v>208</v>
      </c>
    </row>
    <row r="168" spans="1:16" ht="12.75" customHeight="1" x14ac:dyDescent="0.2">
      <c r="A168" s="33" t="str">
        <f t="shared" si="12"/>
        <v> BBS 76 </v>
      </c>
      <c r="B168" s="2" t="str">
        <f t="shared" si="13"/>
        <v>I</v>
      </c>
      <c r="C168" s="33">
        <f t="shared" si="14"/>
        <v>46113.375</v>
      </c>
      <c r="D168" t="str">
        <f t="shared" si="15"/>
        <v>vis</v>
      </c>
      <c r="E168">
        <f>VLOOKUP(C168,'Active 1'!C$21:E$968,3,FALSE)</f>
        <v>-2856.9639912139355</v>
      </c>
      <c r="F168" s="2" t="s">
        <v>336</v>
      </c>
      <c r="G168" t="str">
        <f t="shared" si="16"/>
        <v>46113.375</v>
      </c>
      <c r="H168" s="33">
        <f t="shared" si="17"/>
        <v>155</v>
      </c>
      <c r="I168" s="59" t="s">
        <v>752</v>
      </c>
      <c r="J168" s="60" t="s">
        <v>753</v>
      </c>
      <c r="K168" s="59">
        <v>155</v>
      </c>
      <c r="L168" s="59" t="s">
        <v>391</v>
      </c>
      <c r="M168" s="60" t="s">
        <v>340</v>
      </c>
      <c r="N168" s="60"/>
      <c r="O168" s="61" t="s">
        <v>754</v>
      </c>
      <c r="P168" s="61" t="s">
        <v>755</v>
      </c>
    </row>
    <row r="169" spans="1:16" ht="12.75" customHeight="1" x14ac:dyDescent="0.2">
      <c r="A169" s="33" t="str">
        <f t="shared" si="12"/>
        <v> AOEB 1 </v>
      </c>
      <c r="B169" s="2" t="str">
        <f t="shared" si="13"/>
        <v>I</v>
      </c>
      <c r="C169" s="33">
        <f t="shared" si="14"/>
        <v>46121.675999999999</v>
      </c>
      <c r="D169" t="str">
        <f t="shared" si="15"/>
        <v>vis</v>
      </c>
      <c r="E169">
        <f>VLOOKUP(C169,'Active 1'!C$21:E$968,3,FALSE)</f>
        <v>-2853.9659346956769</v>
      </c>
      <c r="F169" s="2" t="s">
        <v>336</v>
      </c>
      <c r="G169" t="str">
        <f t="shared" si="16"/>
        <v>46121.676</v>
      </c>
      <c r="H169" s="33">
        <f t="shared" si="17"/>
        <v>158</v>
      </c>
      <c r="I169" s="59" t="s">
        <v>756</v>
      </c>
      <c r="J169" s="60" t="s">
        <v>757</v>
      </c>
      <c r="K169" s="59">
        <v>158</v>
      </c>
      <c r="L169" s="59" t="s">
        <v>339</v>
      </c>
      <c r="M169" s="60" t="s">
        <v>340</v>
      </c>
      <c r="N169" s="60"/>
      <c r="O169" s="61" t="s">
        <v>758</v>
      </c>
      <c r="P169" s="61" t="s">
        <v>208</v>
      </c>
    </row>
    <row r="170" spans="1:16" ht="12.75" customHeight="1" x14ac:dyDescent="0.2">
      <c r="A170" s="33" t="str">
        <f t="shared" si="12"/>
        <v> BBS 78 </v>
      </c>
      <c r="B170" s="2" t="str">
        <f t="shared" si="13"/>
        <v>I</v>
      </c>
      <c r="C170" s="33">
        <f t="shared" si="14"/>
        <v>46290.572999999997</v>
      </c>
      <c r="D170" t="str">
        <f t="shared" si="15"/>
        <v>vis</v>
      </c>
      <c r="E170">
        <f>VLOOKUP(C170,'Active 1'!C$21:E$968,3,FALSE)</f>
        <v>-2792.9657236651483</v>
      </c>
      <c r="F170" s="2" t="s">
        <v>336</v>
      </c>
      <c r="G170" t="str">
        <f t="shared" si="16"/>
        <v>46290.573</v>
      </c>
      <c r="H170" s="33">
        <f t="shared" si="17"/>
        <v>219</v>
      </c>
      <c r="I170" s="59" t="s">
        <v>759</v>
      </c>
      <c r="J170" s="60" t="s">
        <v>760</v>
      </c>
      <c r="K170" s="59">
        <v>219</v>
      </c>
      <c r="L170" s="59" t="s">
        <v>761</v>
      </c>
      <c r="M170" s="60" t="s">
        <v>340</v>
      </c>
      <c r="N170" s="60"/>
      <c r="O170" s="61" t="s">
        <v>411</v>
      </c>
      <c r="P170" s="61" t="s">
        <v>762</v>
      </c>
    </row>
    <row r="171" spans="1:16" ht="12.75" customHeight="1" x14ac:dyDescent="0.2">
      <c r="A171" s="33" t="str">
        <f t="shared" si="12"/>
        <v>BAVM 43 </v>
      </c>
      <c r="B171" s="2" t="str">
        <f t="shared" si="13"/>
        <v>I</v>
      </c>
      <c r="C171" s="33">
        <f t="shared" si="14"/>
        <v>46351.487999999998</v>
      </c>
      <c r="D171" t="str">
        <f t="shared" si="15"/>
        <v>vis</v>
      </c>
      <c r="E171">
        <f>VLOOKUP(C171,'Active 1'!C$21:E$968,3,FALSE)</f>
        <v>-2770.9651679718872</v>
      </c>
      <c r="F171" s="2" t="s">
        <v>336</v>
      </c>
      <c r="G171" t="str">
        <f t="shared" si="16"/>
        <v>46351.488</v>
      </c>
      <c r="H171" s="33">
        <f t="shared" si="17"/>
        <v>241</v>
      </c>
      <c r="I171" s="59" t="s">
        <v>763</v>
      </c>
      <c r="J171" s="60" t="s">
        <v>764</v>
      </c>
      <c r="K171" s="59">
        <v>241</v>
      </c>
      <c r="L171" s="59" t="s">
        <v>731</v>
      </c>
      <c r="M171" s="60" t="s">
        <v>340</v>
      </c>
      <c r="N171" s="60"/>
      <c r="O171" s="61" t="s">
        <v>765</v>
      </c>
      <c r="P171" s="62" t="s">
        <v>766</v>
      </c>
    </row>
    <row r="172" spans="1:16" ht="12.75" customHeight="1" x14ac:dyDescent="0.2">
      <c r="A172" s="33" t="str">
        <f t="shared" si="12"/>
        <v> BBS 79 </v>
      </c>
      <c r="B172" s="2" t="str">
        <f t="shared" si="13"/>
        <v>I</v>
      </c>
      <c r="C172" s="33">
        <f t="shared" si="14"/>
        <v>46373.637000000002</v>
      </c>
      <c r="D172" t="str">
        <f t="shared" si="15"/>
        <v>vis</v>
      </c>
      <c r="E172">
        <f>VLOOKUP(C172,'Active 1'!C$21:E$968,3,FALSE)</f>
        <v>-2762.9656554043727</v>
      </c>
      <c r="F172" s="2" t="s">
        <v>336</v>
      </c>
      <c r="G172" t="str">
        <f t="shared" si="16"/>
        <v>46373.637</v>
      </c>
      <c r="H172" s="33">
        <f t="shared" si="17"/>
        <v>249</v>
      </c>
      <c r="I172" s="59" t="s">
        <v>767</v>
      </c>
      <c r="J172" s="60" t="s">
        <v>768</v>
      </c>
      <c r="K172" s="59">
        <v>249</v>
      </c>
      <c r="L172" s="59" t="s">
        <v>769</v>
      </c>
      <c r="M172" s="60" t="s">
        <v>340</v>
      </c>
      <c r="N172" s="60"/>
      <c r="O172" s="61" t="s">
        <v>411</v>
      </c>
      <c r="P172" s="61" t="s">
        <v>770</v>
      </c>
    </row>
    <row r="173" spans="1:16" ht="12.75" customHeight="1" x14ac:dyDescent="0.2">
      <c r="A173" s="33" t="str">
        <f t="shared" si="12"/>
        <v> BBS 79 </v>
      </c>
      <c r="B173" s="2" t="str">
        <f t="shared" si="13"/>
        <v>I</v>
      </c>
      <c r="C173" s="33">
        <f t="shared" si="14"/>
        <v>46376.415999999997</v>
      </c>
      <c r="D173" t="str">
        <f t="shared" si="15"/>
        <v>vis</v>
      </c>
      <c r="E173">
        <f>VLOOKUP(C173,'Active 1'!C$21:E$968,3,FALSE)</f>
        <v>-2761.9619692142478</v>
      </c>
      <c r="F173" s="2" t="s">
        <v>336</v>
      </c>
      <c r="G173" t="str">
        <f t="shared" si="16"/>
        <v>46376.416</v>
      </c>
      <c r="H173" s="33">
        <f t="shared" si="17"/>
        <v>250</v>
      </c>
      <c r="I173" s="59" t="s">
        <v>771</v>
      </c>
      <c r="J173" s="60" t="s">
        <v>772</v>
      </c>
      <c r="K173" s="59">
        <v>250</v>
      </c>
      <c r="L173" s="59" t="s">
        <v>404</v>
      </c>
      <c r="M173" s="60" t="s">
        <v>340</v>
      </c>
      <c r="N173" s="60"/>
      <c r="O173" s="61" t="s">
        <v>656</v>
      </c>
      <c r="P173" s="61" t="s">
        <v>770</v>
      </c>
    </row>
    <row r="174" spans="1:16" ht="12.75" customHeight="1" x14ac:dyDescent="0.2">
      <c r="A174" s="33" t="str">
        <f t="shared" si="12"/>
        <v> BBS 79 </v>
      </c>
      <c r="B174" s="2" t="str">
        <f t="shared" si="13"/>
        <v>I</v>
      </c>
      <c r="C174" s="33">
        <f t="shared" si="14"/>
        <v>46376.415999999997</v>
      </c>
      <c r="D174" t="str">
        <f t="shared" si="15"/>
        <v>vis</v>
      </c>
      <c r="E174">
        <f>VLOOKUP(C174,'Active 1'!C$21:E$968,3,FALSE)</f>
        <v>-2761.9619692142478</v>
      </c>
      <c r="F174" s="2" t="s">
        <v>336</v>
      </c>
      <c r="G174" t="str">
        <f t="shared" si="16"/>
        <v>46376.416</v>
      </c>
      <c r="H174" s="33">
        <f t="shared" si="17"/>
        <v>250</v>
      </c>
      <c r="I174" s="59" t="s">
        <v>771</v>
      </c>
      <c r="J174" s="60" t="s">
        <v>772</v>
      </c>
      <c r="K174" s="59">
        <v>250</v>
      </c>
      <c r="L174" s="59" t="s">
        <v>404</v>
      </c>
      <c r="M174" s="60" t="s">
        <v>340</v>
      </c>
      <c r="N174" s="60"/>
      <c r="O174" s="61" t="s">
        <v>773</v>
      </c>
      <c r="P174" s="61" t="s">
        <v>770</v>
      </c>
    </row>
    <row r="175" spans="1:16" ht="12.75" customHeight="1" x14ac:dyDescent="0.2">
      <c r="A175" s="33" t="str">
        <f t="shared" si="12"/>
        <v> AOEB 1 </v>
      </c>
      <c r="B175" s="2" t="str">
        <f t="shared" si="13"/>
        <v>I</v>
      </c>
      <c r="C175" s="33">
        <f t="shared" si="14"/>
        <v>46384.712</v>
      </c>
      <c r="D175" t="str">
        <f t="shared" si="15"/>
        <v>vis</v>
      </c>
      <c r="E175">
        <f>VLOOKUP(C175,'Active 1'!C$21:E$968,3,FALSE)</f>
        <v>-2758.96571853656</v>
      </c>
      <c r="F175" s="2" t="s">
        <v>336</v>
      </c>
      <c r="G175" t="str">
        <f t="shared" si="16"/>
        <v>46384.712</v>
      </c>
      <c r="H175" s="33">
        <f t="shared" si="17"/>
        <v>253</v>
      </c>
      <c r="I175" s="59" t="s">
        <v>774</v>
      </c>
      <c r="J175" s="60" t="s">
        <v>775</v>
      </c>
      <c r="K175" s="59">
        <v>253</v>
      </c>
      <c r="L175" s="59" t="s">
        <v>769</v>
      </c>
      <c r="M175" s="60" t="s">
        <v>340</v>
      </c>
      <c r="N175" s="60"/>
      <c r="O175" s="61" t="s">
        <v>758</v>
      </c>
      <c r="P175" s="61" t="s">
        <v>208</v>
      </c>
    </row>
    <row r="176" spans="1:16" ht="12.75" customHeight="1" x14ac:dyDescent="0.2">
      <c r="A176" s="33" t="str">
        <f t="shared" si="12"/>
        <v> BBS 79 </v>
      </c>
      <c r="B176" s="2" t="str">
        <f t="shared" si="13"/>
        <v>I</v>
      </c>
      <c r="C176" s="33">
        <f t="shared" si="14"/>
        <v>46401.322</v>
      </c>
      <c r="D176" t="str">
        <f t="shared" si="15"/>
        <v>vis</v>
      </c>
      <c r="E176">
        <f>VLOOKUP(C176,'Active 1'!C$21:E$968,3,FALSE)</f>
        <v>-2752.9667161551256</v>
      </c>
      <c r="F176" s="2" t="s">
        <v>336</v>
      </c>
      <c r="G176" t="str">
        <f t="shared" si="16"/>
        <v>46401.322</v>
      </c>
      <c r="H176" s="33">
        <f t="shared" si="17"/>
        <v>259</v>
      </c>
      <c r="I176" s="59" t="s">
        <v>776</v>
      </c>
      <c r="J176" s="60" t="s">
        <v>777</v>
      </c>
      <c r="K176" s="59">
        <v>259</v>
      </c>
      <c r="L176" s="59" t="s">
        <v>778</v>
      </c>
      <c r="M176" s="60" t="s">
        <v>340</v>
      </c>
      <c r="N176" s="60"/>
      <c r="O176" s="61" t="s">
        <v>779</v>
      </c>
      <c r="P176" s="61" t="s">
        <v>770</v>
      </c>
    </row>
    <row r="177" spans="1:16" ht="12.75" customHeight="1" x14ac:dyDescent="0.2">
      <c r="A177" s="33" t="str">
        <f t="shared" si="12"/>
        <v> BBS 79 </v>
      </c>
      <c r="B177" s="2" t="str">
        <f t="shared" si="13"/>
        <v>I</v>
      </c>
      <c r="C177" s="33">
        <f t="shared" si="14"/>
        <v>46401.326999999997</v>
      </c>
      <c r="D177" t="str">
        <f t="shared" si="15"/>
        <v>vis</v>
      </c>
      <c r="E177">
        <f>VLOOKUP(C177,'Active 1'!C$21:E$968,3,FALSE)</f>
        <v>-2752.9649103145543</v>
      </c>
      <c r="F177" s="2" t="s">
        <v>336</v>
      </c>
      <c r="G177" t="str">
        <f t="shared" si="16"/>
        <v>46401.327</v>
      </c>
      <c r="H177" s="33">
        <f t="shared" si="17"/>
        <v>259</v>
      </c>
      <c r="I177" s="59" t="s">
        <v>780</v>
      </c>
      <c r="J177" s="60" t="s">
        <v>781</v>
      </c>
      <c r="K177" s="59">
        <v>259</v>
      </c>
      <c r="L177" s="59" t="s">
        <v>731</v>
      </c>
      <c r="M177" s="60" t="s">
        <v>340</v>
      </c>
      <c r="N177" s="60"/>
      <c r="O177" s="61" t="s">
        <v>397</v>
      </c>
      <c r="P177" s="61" t="s">
        <v>770</v>
      </c>
    </row>
    <row r="178" spans="1:16" ht="12.75" customHeight="1" x14ac:dyDescent="0.2">
      <c r="A178" s="33" t="str">
        <f t="shared" si="12"/>
        <v> BBS 79 </v>
      </c>
      <c r="B178" s="2" t="str">
        <f t="shared" si="13"/>
        <v>I</v>
      </c>
      <c r="C178" s="33">
        <f t="shared" si="14"/>
        <v>46401.334000000003</v>
      </c>
      <c r="D178" t="str">
        <f t="shared" si="15"/>
        <v>vis</v>
      </c>
      <c r="E178">
        <f>VLOOKUP(C178,'Active 1'!C$21:E$968,3,FALSE)</f>
        <v>-2752.9623821377513</v>
      </c>
      <c r="F178" s="2" t="s">
        <v>336</v>
      </c>
      <c r="G178" t="str">
        <f t="shared" si="16"/>
        <v>46401.334</v>
      </c>
      <c r="H178" s="33">
        <f t="shared" si="17"/>
        <v>259</v>
      </c>
      <c r="I178" s="59" t="s">
        <v>782</v>
      </c>
      <c r="J178" s="60" t="s">
        <v>783</v>
      </c>
      <c r="K178" s="59">
        <v>259</v>
      </c>
      <c r="L178" s="59" t="s">
        <v>371</v>
      </c>
      <c r="M178" s="60" t="s">
        <v>340</v>
      </c>
      <c r="N178" s="60"/>
      <c r="O178" s="61" t="s">
        <v>773</v>
      </c>
      <c r="P178" s="61" t="s">
        <v>770</v>
      </c>
    </row>
    <row r="179" spans="1:16" ht="12.75" customHeight="1" x14ac:dyDescent="0.2">
      <c r="A179" s="33" t="str">
        <f t="shared" si="12"/>
        <v> AOEB 1 </v>
      </c>
      <c r="B179" s="2" t="str">
        <f t="shared" si="13"/>
        <v>I</v>
      </c>
      <c r="C179" s="33">
        <f t="shared" si="14"/>
        <v>46420.714</v>
      </c>
      <c r="D179" t="str">
        <f t="shared" si="15"/>
        <v>vis</v>
      </c>
      <c r="E179">
        <f>VLOOKUP(C179,'Active 1'!C$21:E$968,3,FALSE)</f>
        <v>-2745.9629440792214</v>
      </c>
      <c r="F179" s="2" t="s">
        <v>336</v>
      </c>
      <c r="G179" t="str">
        <f t="shared" si="16"/>
        <v>46420.714</v>
      </c>
      <c r="H179" s="33">
        <f t="shared" si="17"/>
        <v>266</v>
      </c>
      <c r="I179" s="59" t="s">
        <v>784</v>
      </c>
      <c r="J179" s="60" t="s">
        <v>785</v>
      </c>
      <c r="K179" s="59">
        <v>266</v>
      </c>
      <c r="L179" s="59" t="s">
        <v>355</v>
      </c>
      <c r="M179" s="60" t="s">
        <v>340</v>
      </c>
      <c r="N179" s="60"/>
      <c r="O179" s="61" t="s">
        <v>530</v>
      </c>
      <c r="P179" s="61" t="s">
        <v>208</v>
      </c>
    </row>
    <row r="180" spans="1:16" ht="12.75" customHeight="1" x14ac:dyDescent="0.2">
      <c r="A180" s="33" t="str">
        <f t="shared" si="12"/>
        <v> AOEB 1 </v>
      </c>
      <c r="B180" s="2" t="str">
        <f t="shared" si="13"/>
        <v>I</v>
      </c>
      <c r="C180" s="33">
        <f t="shared" si="14"/>
        <v>46445.627999999997</v>
      </c>
      <c r="D180" t="str">
        <f t="shared" si="15"/>
        <v>vis</v>
      </c>
      <c r="E180">
        <f>VLOOKUP(C180,'Active 1'!C$21:E$968,3,FALSE)</f>
        <v>-2736.9648016751858</v>
      </c>
      <c r="F180" s="2" t="s">
        <v>336</v>
      </c>
      <c r="G180" t="str">
        <f t="shared" si="16"/>
        <v>46445.628</v>
      </c>
      <c r="H180" s="33">
        <f t="shared" si="17"/>
        <v>275</v>
      </c>
      <c r="I180" s="59" t="s">
        <v>786</v>
      </c>
      <c r="J180" s="60" t="s">
        <v>787</v>
      </c>
      <c r="K180" s="59">
        <v>275</v>
      </c>
      <c r="L180" s="59" t="s">
        <v>761</v>
      </c>
      <c r="M180" s="60" t="s">
        <v>340</v>
      </c>
      <c r="N180" s="60"/>
      <c r="O180" s="61" t="s">
        <v>530</v>
      </c>
      <c r="P180" s="61" t="s">
        <v>208</v>
      </c>
    </row>
    <row r="181" spans="1:16" ht="12.75" customHeight="1" x14ac:dyDescent="0.2">
      <c r="A181" s="33" t="str">
        <f t="shared" si="12"/>
        <v> AOEB 1 </v>
      </c>
      <c r="B181" s="2" t="str">
        <f t="shared" si="13"/>
        <v>I</v>
      </c>
      <c r="C181" s="33">
        <f t="shared" si="14"/>
        <v>46456.697</v>
      </c>
      <c r="D181" t="str">
        <f t="shared" si="15"/>
        <v>vis</v>
      </c>
      <c r="E181">
        <f>VLOOKUP(C181,'Active 1'!C$21:E$968,3,FALSE)</f>
        <v>-2732.9670318160579</v>
      </c>
      <c r="F181" s="2" t="s">
        <v>336</v>
      </c>
      <c r="G181" t="str">
        <f t="shared" si="16"/>
        <v>46456.697</v>
      </c>
      <c r="H181" s="33">
        <f t="shared" si="17"/>
        <v>279</v>
      </c>
      <c r="I181" s="59" t="s">
        <v>788</v>
      </c>
      <c r="J181" s="60" t="s">
        <v>789</v>
      </c>
      <c r="K181" s="59">
        <v>279</v>
      </c>
      <c r="L181" s="59" t="s">
        <v>790</v>
      </c>
      <c r="M181" s="60" t="s">
        <v>340</v>
      </c>
      <c r="N181" s="60"/>
      <c r="O181" s="61" t="s">
        <v>791</v>
      </c>
      <c r="P181" s="61" t="s">
        <v>208</v>
      </c>
    </row>
    <row r="182" spans="1:16" ht="12.75" customHeight="1" x14ac:dyDescent="0.2">
      <c r="A182" s="33" t="str">
        <f t="shared" si="12"/>
        <v> AOEB 1 </v>
      </c>
      <c r="B182" s="2" t="str">
        <f t="shared" si="13"/>
        <v>I</v>
      </c>
      <c r="C182" s="33">
        <f t="shared" si="14"/>
        <v>46766.807000000001</v>
      </c>
      <c r="D182" t="str">
        <f t="shared" si="15"/>
        <v>vis</v>
      </c>
      <c r="E182">
        <f>VLOOKUP(C182,'Active 1'!C$21:E$968,3,FALSE)</f>
        <v>-2620.9651878361324</v>
      </c>
      <c r="F182" s="2" t="s">
        <v>336</v>
      </c>
      <c r="G182" t="str">
        <f t="shared" si="16"/>
        <v>46766.807</v>
      </c>
      <c r="H182" s="33">
        <f t="shared" si="17"/>
        <v>391</v>
      </c>
      <c r="I182" s="59" t="s">
        <v>792</v>
      </c>
      <c r="J182" s="60" t="s">
        <v>793</v>
      </c>
      <c r="K182" s="59">
        <v>391</v>
      </c>
      <c r="L182" s="59" t="s">
        <v>790</v>
      </c>
      <c r="M182" s="60" t="s">
        <v>340</v>
      </c>
      <c r="N182" s="60"/>
      <c r="O182" s="61" t="s">
        <v>758</v>
      </c>
      <c r="P182" s="61" t="s">
        <v>208</v>
      </c>
    </row>
    <row r="183" spans="1:16" ht="12.75" customHeight="1" x14ac:dyDescent="0.2">
      <c r="A183" s="33" t="str">
        <f t="shared" si="12"/>
        <v> AOEB 1 </v>
      </c>
      <c r="B183" s="2" t="str">
        <f t="shared" si="13"/>
        <v>I</v>
      </c>
      <c r="C183" s="33">
        <f t="shared" si="14"/>
        <v>46769.576000000001</v>
      </c>
      <c r="D183" t="str">
        <f t="shared" si="15"/>
        <v>vis</v>
      </c>
      <c r="E183">
        <f>VLOOKUP(C183,'Active 1'!C$21:E$968,3,FALSE)</f>
        <v>-2619.96511332715</v>
      </c>
      <c r="F183" s="2" t="s">
        <v>336</v>
      </c>
      <c r="G183" t="str">
        <f t="shared" si="16"/>
        <v>46769.576</v>
      </c>
      <c r="H183" s="33">
        <f t="shared" si="17"/>
        <v>392</v>
      </c>
      <c r="I183" s="59" t="s">
        <v>794</v>
      </c>
      <c r="J183" s="60" t="s">
        <v>795</v>
      </c>
      <c r="K183" s="59">
        <v>392</v>
      </c>
      <c r="L183" s="59" t="s">
        <v>790</v>
      </c>
      <c r="M183" s="60" t="s">
        <v>340</v>
      </c>
      <c r="N183" s="60"/>
      <c r="O183" s="61" t="s">
        <v>530</v>
      </c>
      <c r="P183" s="61" t="s">
        <v>208</v>
      </c>
    </row>
    <row r="184" spans="1:16" ht="12.75" customHeight="1" x14ac:dyDescent="0.2">
      <c r="A184" s="33" t="str">
        <f t="shared" si="12"/>
        <v> BBS 82 </v>
      </c>
      <c r="B184" s="2" t="str">
        <f t="shared" si="13"/>
        <v>I</v>
      </c>
      <c r="C184" s="33">
        <f t="shared" si="14"/>
        <v>46808.343999999997</v>
      </c>
      <c r="D184" t="str">
        <f t="shared" si="15"/>
        <v>vis</v>
      </c>
      <c r="E184">
        <f>VLOOKUP(C184,'Active 1'!C$21:E$968,3,FALSE)</f>
        <v>-2605.9633478651745</v>
      </c>
      <c r="F184" s="2" t="s">
        <v>336</v>
      </c>
      <c r="G184" t="str">
        <f t="shared" si="16"/>
        <v>46808.344</v>
      </c>
      <c r="H184" s="33">
        <f t="shared" si="17"/>
        <v>406</v>
      </c>
      <c r="I184" s="59" t="s">
        <v>796</v>
      </c>
      <c r="J184" s="60" t="s">
        <v>797</v>
      </c>
      <c r="K184" s="59">
        <v>406</v>
      </c>
      <c r="L184" s="59" t="s">
        <v>769</v>
      </c>
      <c r="M184" s="60" t="s">
        <v>340</v>
      </c>
      <c r="N184" s="60"/>
      <c r="O184" s="61" t="s">
        <v>397</v>
      </c>
      <c r="P184" s="61" t="s">
        <v>798</v>
      </c>
    </row>
    <row r="185" spans="1:16" ht="12.75" customHeight="1" x14ac:dyDescent="0.2">
      <c r="A185" s="33" t="str">
        <f t="shared" si="12"/>
        <v> BBS 83 </v>
      </c>
      <c r="B185" s="2" t="str">
        <f t="shared" si="13"/>
        <v>I</v>
      </c>
      <c r="C185" s="33">
        <f t="shared" si="14"/>
        <v>46819.415000000001</v>
      </c>
      <c r="D185" t="str">
        <f t="shared" si="15"/>
        <v>vis</v>
      </c>
      <c r="E185">
        <f>VLOOKUP(C185,'Active 1'!C$21:E$968,3,FALSE)</f>
        <v>-2601.9648556698176</v>
      </c>
      <c r="F185" s="2" t="s">
        <v>336</v>
      </c>
      <c r="G185" t="str">
        <f t="shared" si="16"/>
        <v>46819.415</v>
      </c>
      <c r="H185" s="33">
        <f t="shared" si="17"/>
        <v>410</v>
      </c>
      <c r="I185" s="59" t="s">
        <v>799</v>
      </c>
      <c r="J185" s="60" t="s">
        <v>800</v>
      </c>
      <c r="K185" s="59">
        <v>410</v>
      </c>
      <c r="L185" s="59" t="s">
        <v>790</v>
      </c>
      <c r="M185" s="60" t="s">
        <v>340</v>
      </c>
      <c r="N185" s="60"/>
      <c r="O185" s="61" t="s">
        <v>341</v>
      </c>
      <c r="P185" s="61" t="s">
        <v>801</v>
      </c>
    </row>
    <row r="186" spans="1:16" ht="12.75" customHeight="1" x14ac:dyDescent="0.2">
      <c r="A186" s="33" t="str">
        <f t="shared" si="12"/>
        <v> AOEB 1 </v>
      </c>
      <c r="B186" s="2" t="str">
        <f t="shared" si="13"/>
        <v>I</v>
      </c>
      <c r="C186" s="33">
        <f t="shared" si="14"/>
        <v>46827.720999999998</v>
      </c>
      <c r="D186" t="str">
        <f t="shared" si="15"/>
        <v>vis</v>
      </c>
      <c r="E186">
        <f>VLOOKUP(C186,'Active 1'!C$21:E$968,3,FALSE)</f>
        <v>-2598.9649933109868</v>
      </c>
      <c r="F186" s="2" t="s">
        <v>336</v>
      </c>
      <c r="G186" t="str">
        <f t="shared" si="16"/>
        <v>46827.721</v>
      </c>
      <c r="H186" s="33">
        <f t="shared" si="17"/>
        <v>413</v>
      </c>
      <c r="I186" s="59" t="s">
        <v>802</v>
      </c>
      <c r="J186" s="60" t="s">
        <v>803</v>
      </c>
      <c r="K186" s="59">
        <v>413</v>
      </c>
      <c r="L186" s="59" t="s">
        <v>790</v>
      </c>
      <c r="M186" s="60" t="s">
        <v>340</v>
      </c>
      <c r="N186" s="60"/>
      <c r="O186" s="61" t="s">
        <v>758</v>
      </c>
      <c r="P186" s="61" t="s">
        <v>208</v>
      </c>
    </row>
    <row r="187" spans="1:16" ht="12.75" customHeight="1" x14ac:dyDescent="0.2">
      <c r="A187" s="33" t="str">
        <f t="shared" si="12"/>
        <v> BBS 83 </v>
      </c>
      <c r="B187" s="2" t="str">
        <f t="shared" si="13"/>
        <v>I</v>
      </c>
      <c r="C187" s="33">
        <f t="shared" si="14"/>
        <v>46844.334999999999</v>
      </c>
      <c r="D187" t="str">
        <f t="shared" si="15"/>
        <v>vis</v>
      </c>
      <c r="E187">
        <f>VLOOKUP(C187,'Active 1'!C$21:E$968,3,FALSE)</f>
        <v>-2592.9645462570943</v>
      </c>
      <c r="F187" s="2" t="s">
        <v>336</v>
      </c>
      <c r="G187" t="str">
        <f t="shared" si="16"/>
        <v>46844.335</v>
      </c>
      <c r="H187" s="33">
        <f t="shared" si="17"/>
        <v>419</v>
      </c>
      <c r="I187" s="59" t="s">
        <v>804</v>
      </c>
      <c r="J187" s="60" t="s">
        <v>805</v>
      </c>
      <c r="K187" s="59">
        <v>419</v>
      </c>
      <c r="L187" s="59" t="s">
        <v>806</v>
      </c>
      <c r="M187" s="60" t="s">
        <v>340</v>
      </c>
      <c r="N187" s="60"/>
      <c r="O187" s="61" t="s">
        <v>636</v>
      </c>
      <c r="P187" s="61" t="s">
        <v>801</v>
      </c>
    </row>
    <row r="188" spans="1:16" ht="12.75" customHeight="1" x14ac:dyDescent="0.2">
      <c r="A188" s="33" t="str">
        <f t="shared" si="12"/>
        <v> AOEB 1 </v>
      </c>
      <c r="B188" s="2" t="str">
        <f t="shared" si="13"/>
        <v>I</v>
      </c>
      <c r="C188" s="33">
        <f t="shared" si="14"/>
        <v>46877.57</v>
      </c>
      <c r="D188" t="str">
        <f t="shared" si="15"/>
        <v>vis</v>
      </c>
      <c r="E188">
        <f>VLOOKUP(C188,'Active 1'!C$21:E$968,3,FALSE)</f>
        <v>-2580.9611239725086</v>
      </c>
      <c r="F188" s="2" t="s">
        <v>336</v>
      </c>
      <c r="G188" t="str">
        <f t="shared" si="16"/>
        <v>46877.570</v>
      </c>
      <c r="H188" s="33">
        <f t="shared" si="17"/>
        <v>431</v>
      </c>
      <c r="I188" s="59" t="s">
        <v>807</v>
      </c>
      <c r="J188" s="60" t="s">
        <v>808</v>
      </c>
      <c r="K188" s="59">
        <v>431</v>
      </c>
      <c r="L188" s="59" t="s">
        <v>364</v>
      </c>
      <c r="M188" s="60" t="s">
        <v>340</v>
      </c>
      <c r="N188" s="60"/>
      <c r="O188" s="61" t="s">
        <v>356</v>
      </c>
      <c r="P188" s="61" t="s">
        <v>208</v>
      </c>
    </row>
    <row r="189" spans="1:16" x14ac:dyDescent="0.2">
      <c r="A189" s="33" t="str">
        <f t="shared" si="12"/>
        <v> BBS 85 </v>
      </c>
      <c r="B189" s="2" t="str">
        <f t="shared" si="13"/>
        <v>I</v>
      </c>
      <c r="C189" s="33">
        <f t="shared" si="14"/>
        <v>47057.53</v>
      </c>
      <c r="D189" t="str">
        <f t="shared" si="15"/>
        <v>vis</v>
      </c>
      <c r="E189">
        <f>VLOOKUP(C189,'Active 1'!C$21:E$968,3,FALSE)</f>
        <v>-2515.9653100915398</v>
      </c>
      <c r="F189" s="2" t="s">
        <v>336</v>
      </c>
      <c r="G189" t="str">
        <f t="shared" si="16"/>
        <v>47057.530</v>
      </c>
      <c r="H189" s="33">
        <f t="shared" si="17"/>
        <v>496</v>
      </c>
      <c r="I189" s="59" t="s">
        <v>809</v>
      </c>
      <c r="J189" s="60" t="s">
        <v>810</v>
      </c>
      <c r="K189" s="59">
        <v>496</v>
      </c>
      <c r="L189" s="59" t="s">
        <v>811</v>
      </c>
      <c r="M189" s="60" t="s">
        <v>340</v>
      </c>
      <c r="N189" s="60"/>
      <c r="O189" s="61" t="s">
        <v>397</v>
      </c>
      <c r="P189" s="61" t="s">
        <v>812</v>
      </c>
    </row>
    <row r="190" spans="1:16" x14ac:dyDescent="0.2">
      <c r="A190" s="33" t="str">
        <f t="shared" si="12"/>
        <v> BBS 86 </v>
      </c>
      <c r="B190" s="2" t="str">
        <f t="shared" si="13"/>
        <v>I</v>
      </c>
      <c r="C190" s="33">
        <f t="shared" si="14"/>
        <v>47082.453999999998</v>
      </c>
      <c r="D190" t="str">
        <f t="shared" si="15"/>
        <v>vis</v>
      </c>
      <c r="E190">
        <f>VLOOKUP(C190,'Active 1'!C$21:E$968,3,FALSE)</f>
        <v>-2506.9635560063584</v>
      </c>
      <c r="F190" s="2" t="s">
        <v>336</v>
      </c>
      <c r="G190" t="str">
        <f t="shared" si="16"/>
        <v>47082.454</v>
      </c>
      <c r="H190" s="33">
        <f t="shared" si="17"/>
        <v>505</v>
      </c>
      <c r="I190" s="59" t="s">
        <v>813</v>
      </c>
      <c r="J190" s="60" t="s">
        <v>814</v>
      </c>
      <c r="K190" s="59">
        <v>505</v>
      </c>
      <c r="L190" s="59" t="s">
        <v>790</v>
      </c>
      <c r="M190" s="60" t="s">
        <v>340</v>
      </c>
      <c r="N190" s="60"/>
      <c r="O190" s="61" t="s">
        <v>636</v>
      </c>
      <c r="P190" s="61" t="s">
        <v>815</v>
      </c>
    </row>
    <row r="191" spans="1:16" x14ac:dyDescent="0.2">
      <c r="A191" s="33" t="str">
        <f t="shared" si="12"/>
        <v> AOEB 1 </v>
      </c>
      <c r="B191" s="2" t="str">
        <f t="shared" si="13"/>
        <v>I</v>
      </c>
      <c r="C191" s="33">
        <f t="shared" si="14"/>
        <v>47126.749000000003</v>
      </c>
      <c r="D191" t="str">
        <f t="shared" si="15"/>
        <v>vis</v>
      </c>
      <c r="E191">
        <f>VLOOKUP(C191,'Active 1'!C$21:E$968,3,FALSE)</f>
        <v>-2490.9656143756742</v>
      </c>
      <c r="F191" s="2" t="s">
        <v>336</v>
      </c>
      <c r="G191" t="str">
        <f t="shared" si="16"/>
        <v>47126.749</v>
      </c>
      <c r="H191" s="33">
        <f t="shared" si="17"/>
        <v>521</v>
      </c>
      <c r="I191" s="59" t="s">
        <v>816</v>
      </c>
      <c r="J191" s="60" t="s">
        <v>817</v>
      </c>
      <c r="K191" s="59">
        <v>521</v>
      </c>
      <c r="L191" s="59" t="s">
        <v>818</v>
      </c>
      <c r="M191" s="60" t="s">
        <v>340</v>
      </c>
      <c r="N191" s="60"/>
      <c r="O191" s="61" t="s">
        <v>758</v>
      </c>
      <c r="P191" s="61" t="s">
        <v>208</v>
      </c>
    </row>
    <row r="192" spans="1:16" x14ac:dyDescent="0.2">
      <c r="A192" s="33" t="str">
        <f t="shared" si="12"/>
        <v> AOEB 1 </v>
      </c>
      <c r="B192" s="2" t="str">
        <f t="shared" si="13"/>
        <v>I</v>
      </c>
      <c r="C192" s="33">
        <f t="shared" si="14"/>
        <v>47140.593999999997</v>
      </c>
      <c r="D192" t="str">
        <f t="shared" si="15"/>
        <v>vis</v>
      </c>
      <c r="E192">
        <f>VLOOKUP(C192,'Active 1'!C$21:E$968,3,FALSE)</f>
        <v>-2485.9652418307664</v>
      </c>
      <c r="F192" s="2" t="s">
        <v>336</v>
      </c>
      <c r="G192" t="str">
        <f t="shared" si="16"/>
        <v>47140.594</v>
      </c>
      <c r="H192" s="33">
        <f t="shared" si="17"/>
        <v>526</v>
      </c>
      <c r="I192" s="59" t="s">
        <v>819</v>
      </c>
      <c r="J192" s="60" t="s">
        <v>820</v>
      </c>
      <c r="K192" s="59">
        <v>526</v>
      </c>
      <c r="L192" s="59" t="s">
        <v>818</v>
      </c>
      <c r="M192" s="60" t="s">
        <v>340</v>
      </c>
      <c r="N192" s="60"/>
      <c r="O192" s="61" t="s">
        <v>356</v>
      </c>
      <c r="P192" s="61" t="s">
        <v>208</v>
      </c>
    </row>
    <row r="193" spans="1:16" x14ac:dyDescent="0.2">
      <c r="A193" s="33" t="str">
        <f t="shared" si="12"/>
        <v> AOEB 1 </v>
      </c>
      <c r="B193" s="2" t="str">
        <f t="shared" si="13"/>
        <v>I</v>
      </c>
      <c r="C193" s="33">
        <f t="shared" si="14"/>
        <v>47151.67</v>
      </c>
      <c r="D193" t="str">
        <f t="shared" si="15"/>
        <v>vis</v>
      </c>
      <c r="E193">
        <f>VLOOKUP(C193,'Active 1'!C$21:E$968,3,FALSE)</f>
        <v>-2481.9649437948383</v>
      </c>
      <c r="F193" s="2" t="s">
        <v>336</v>
      </c>
      <c r="G193" t="str">
        <f t="shared" si="16"/>
        <v>47151.670</v>
      </c>
      <c r="H193" s="33">
        <f t="shared" si="17"/>
        <v>530</v>
      </c>
      <c r="I193" s="59" t="s">
        <v>821</v>
      </c>
      <c r="J193" s="60" t="s">
        <v>822</v>
      </c>
      <c r="K193" s="59">
        <v>530</v>
      </c>
      <c r="L193" s="59" t="s">
        <v>823</v>
      </c>
      <c r="M193" s="60" t="s">
        <v>340</v>
      </c>
      <c r="N193" s="60"/>
      <c r="O193" s="61" t="s">
        <v>356</v>
      </c>
      <c r="P193" s="61" t="s">
        <v>208</v>
      </c>
    </row>
    <row r="194" spans="1:16" x14ac:dyDescent="0.2">
      <c r="A194" s="33" t="str">
        <f t="shared" si="12"/>
        <v> BRNO 30 </v>
      </c>
      <c r="B194" s="2" t="str">
        <f t="shared" si="13"/>
        <v>I</v>
      </c>
      <c r="C194" s="33">
        <f t="shared" si="14"/>
        <v>47154.436000000002</v>
      </c>
      <c r="D194" t="str">
        <f t="shared" si="15"/>
        <v>vis</v>
      </c>
      <c r="E194">
        <f>VLOOKUP(C194,'Active 1'!C$21:E$968,3,FALSE)</f>
        <v>-2480.9659527901986</v>
      </c>
      <c r="F194" s="2" t="s">
        <v>336</v>
      </c>
      <c r="G194" t="str">
        <f t="shared" si="16"/>
        <v>47154.436</v>
      </c>
      <c r="H194" s="33">
        <f t="shared" si="17"/>
        <v>531</v>
      </c>
      <c r="I194" s="59" t="s">
        <v>824</v>
      </c>
      <c r="J194" s="60" t="s">
        <v>825</v>
      </c>
      <c r="K194" s="59">
        <v>531</v>
      </c>
      <c r="L194" s="59" t="s">
        <v>826</v>
      </c>
      <c r="M194" s="60" t="s">
        <v>340</v>
      </c>
      <c r="N194" s="60"/>
      <c r="O194" s="61" t="s">
        <v>827</v>
      </c>
      <c r="P194" s="61" t="s">
        <v>828</v>
      </c>
    </row>
    <row r="195" spans="1:16" x14ac:dyDescent="0.2">
      <c r="A195" s="33" t="str">
        <f t="shared" si="12"/>
        <v> AOEB 1 </v>
      </c>
      <c r="B195" s="2" t="str">
        <f t="shared" si="13"/>
        <v>I</v>
      </c>
      <c r="C195" s="33">
        <f t="shared" si="14"/>
        <v>47212.584000000003</v>
      </c>
      <c r="D195" t="str">
        <f t="shared" si="15"/>
        <v>vis</v>
      </c>
      <c r="E195">
        <f>VLOOKUP(C195,'Active 1'!C$21:E$968,3,FALSE)</f>
        <v>-2459.9647492696904</v>
      </c>
      <c r="F195" s="2" t="s">
        <v>336</v>
      </c>
      <c r="G195" t="str">
        <f t="shared" si="16"/>
        <v>47212.584</v>
      </c>
      <c r="H195" s="33">
        <f t="shared" si="17"/>
        <v>552</v>
      </c>
      <c r="I195" s="59" t="s">
        <v>829</v>
      </c>
      <c r="J195" s="60" t="s">
        <v>830</v>
      </c>
      <c r="K195" s="59">
        <v>552</v>
      </c>
      <c r="L195" s="59" t="s">
        <v>823</v>
      </c>
      <c r="M195" s="60" t="s">
        <v>340</v>
      </c>
      <c r="N195" s="60"/>
      <c r="O195" s="61" t="s">
        <v>530</v>
      </c>
      <c r="P195" s="61" t="s">
        <v>208</v>
      </c>
    </row>
    <row r="196" spans="1:16" x14ac:dyDescent="0.2">
      <c r="A196" s="33" t="str">
        <f t="shared" si="12"/>
        <v> BBS 89 </v>
      </c>
      <c r="B196" s="2" t="str">
        <f t="shared" si="13"/>
        <v>I</v>
      </c>
      <c r="C196" s="33">
        <f t="shared" si="14"/>
        <v>47392.553</v>
      </c>
      <c r="D196" t="str">
        <f t="shared" si="15"/>
        <v>vis</v>
      </c>
      <c r="E196">
        <f>VLOOKUP(C196,'Active 1'!C$21:E$968,3,FALSE)</f>
        <v>-2394.9656848756917</v>
      </c>
      <c r="F196" s="2" t="s">
        <v>336</v>
      </c>
      <c r="G196" t="str">
        <f t="shared" si="16"/>
        <v>47392.553</v>
      </c>
      <c r="H196" s="33">
        <f t="shared" si="17"/>
        <v>617</v>
      </c>
      <c r="I196" s="59" t="s">
        <v>831</v>
      </c>
      <c r="J196" s="60" t="s">
        <v>832</v>
      </c>
      <c r="K196" s="59">
        <v>617</v>
      </c>
      <c r="L196" s="59" t="s">
        <v>833</v>
      </c>
      <c r="M196" s="60" t="s">
        <v>340</v>
      </c>
      <c r="N196" s="60"/>
      <c r="O196" s="61" t="s">
        <v>397</v>
      </c>
      <c r="P196" s="61" t="s">
        <v>834</v>
      </c>
    </row>
    <row r="197" spans="1:16" x14ac:dyDescent="0.2">
      <c r="A197" s="33" t="str">
        <f t="shared" si="12"/>
        <v>IBVS 3423 </v>
      </c>
      <c r="B197" s="2" t="str">
        <f t="shared" si="13"/>
        <v>I</v>
      </c>
      <c r="C197" s="33">
        <f t="shared" si="14"/>
        <v>47525.448600000003</v>
      </c>
      <c r="D197" t="str">
        <f t="shared" si="15"/>
        <v>vis</v>
      </c>
      <c r="E197">
        <f>VLOOKUP(C197,'Active 1'!C$21:E$968,3,FALSE)</f>
        <v>-2346.9680316016311</v>
      </c>
      <c r="F197" s="2" t="s">
        <v>336</v>
      </c>
      <c r="G197" t="str">
        <f t="shared" si="16"/>
        <v>47525.4486</v>
      </c>
      <c r="H197" s="33">
        <f t="shared" si="17"/>
        <v>665</v>
      </c>
      <c r="I197" s="59" t="s">
        <v>835</v>
      </c>
      <c r="J197" s="60" t="s">
        <v>836</v>
      </c>
      <c r="K197" s="59">
        <v>665</v>
      </c>
      <c r="L197" s="59" t="s">
        <v>837</v>
      </c>
      <c r="M197" s="60" t="s">
        <v>381</v>
      </c>
      <c r="N197" s="60" t="s">
        <v>382</v>
      </c>
      <c r="O197" s="61" t="s">
        <v>838</v>
      </c>
      <c r="P197" s="62" t="s">
        <v>839</v>
      </c>
    </row>
    <row r="198" spans="1:16" x14ac:dyDescent="0.2">
      <c r="A198" s="33" t="str">
        <f t="shared" si="12"/>
        <v> BBS 90 </v>
      </c>
      <c r="B198" s="2" t="str">
        <f t="shared" si="13"/>
        <v>I</v>
      </c>
      <c r="C198" s="33">
        <f t="shared" si="14"/>
        <v>47525.45</v>
      </c>
      <c r="D198" t="str">
        <f t="shared" si="15"/>
        <v>vis</v>
      </c>
      <c r="E198">
        <f>VLOOKUP(C198,'Active 1'!C$21:E$968,3,FALSE)</f>
        <v>-2346.9675259662731</v>
      </c>
      <c r="F198" s="2" t="s">
        <v>336</v>
      </c>
      <c r="G198" t="str">
        <f t="shared" si="16"/>
        <v>47525.450</v>
      </c>
      <c r="H198" s="33">
        <f t="shared" si="17"/>
        <v>665</v>
      </c>
      <c r="I198" s="59" t="s">
        <v>840</v>
      </c>
      <c r="J198" s="60" t="s">
        <v>841</v>
      </c>
      <c r="K198" s="59">
        <v>665</v>
      </c>
      <c r="L198" s="59" t="s">
        <v>842</v>
      </c>
      <c r="M198" s="60" t="s">
        <v>340</v>
      </c>
      <c r="N198" s="60"/>
      <c r="O198" s="61" t="s">
        <v>341</v>
      </c>
      <c r="P198" s="61" t="s">
        <v>843</v>
      </c>
    </row>
    <row r="199" spans="1:16" x14ac:dyDescent="0.2">
      <c r="A199" s="33" t="str">
        <f t="shared" si="12"/>
        <v> AOEB 1 </v>
      </c>
      <c r="B199" s="2" t="str">
        <f t="shared" si="13"/>
        <v>I</v>
      </c>
      <c r="C199" s="33">
        <f t="shared" si="14"/>
        <v>47547.607000000004</v>
      </c>
      <c r="D199" t="str">
        <f t="shared" si="15"/>
        <v>vis</v>
      </c>
      <c r="E199">
        <f>VLOOKUP(C199,'Active 1'!C$21:E$968,3,FALSE)</f>
        <v>-2338.9651240538424</v>
      </c>
      <c r="F199" s="2" t="s">
        <v>336</v>
      </c>
      <c r="G199" t="str">
        <f t="shared" si="16"/>
        <v>47547.607</v>
      </c>
      <c r="H199" s="33">
        <f t="shared" si="17"/>
        <v>673</v>
      </c>
      <c r="I199" s="59" t="s">
        <v>844</v>
      </c>
      <c r="J199" s="60" t="s">
        <v>845</v>
      </c>
      <c r="K199" s="59">
        <v>673</v>
      </c>
      <c r="L199" s="59" t="s">
        <v>833</v>
      </c>
      <c r="M199" s="60" t="s">
        <v>340</v>
      </c>
      <c r="N199" s="60"/>
      <c r="O199" s="61" t="s">
        <v>846</v>
      </c>
      <c r="P199" s="61" t="s">
        <v>208</v>
      </c>
    </row>
    <row r="200" spans="1:16" x14ac:dyDescent="0.2">
      <c r="A200" s="33" t="str">
        <f t="shared" si="12"/>
        <v> AOEB 1 </v>
      </c>
      <c r="B200" s="2" t="str">
        <f t="shared" si="13"/>
        <v>I</v>
      </c>
      <c r="C200" s="33">
        <f t="shared" si="14"/>
        <v>47583.595999999998</v>
      </c>
      <c r="D200" t="str">
        <f t="shared" si="15"/>
        <v>vis</v>
      </c>
      <c r="E200">
        <f>VLOOKUP(C200,'Active 1'!C$21:E$968,3,FALSE)</f>
        <v>-2325.967044781994</v>
      </c>
      <c r="F200" s="2" t="s">
        <v>336</v>
      </c>
      <c r="G200" t="str">
        <f t="shared" si="16"/>
        <v>47583.596</v>
      </c>
      <c r="H200" s="33">
        <f t="shared" si="17"/>
        <v>686</v>
      </c>
      <c r="I200" s="59" t="s">
        <v>847</v>
      </c>
      <c r="J200" s="60" t="s">
        <v>848</v>
      </c>
      <c r="K200" s="59">
        <v>686</v>
      </c>
      <c r="L200" s="59" t="s">
        <v>849</v>
      </c>
      <c r="M200" s="60" t="s">
        <v>340</v>
      </c>
      <c r="N200" s="60"/>
      <c r="O200" s="61" t="s">
        <v>850</v>
      </c>
      <c r="P200" s="61" t="s">
        <v>208</v>
      </c>
    </row>
    <row r="201" spans="1:16" x14ac:dyDescent="0.2">
      <c r="A201" s="33" t="str">
        <f t="shared" si="12"/>
        <v> BBS 91 </v>
      </c>
      <c r="B201" s="2" t="str">
        <f t="shared" si="13"/>
        <v>I</v>
      </c>
      <c r="C201" s="33">
        <f t="shared" si="14"/>
        <v>47586.362999999998</v>
      </c>
      <c r="D201" t="str">
        <f t="shared" si="15"/>
        <v>vis</v>
      </c>
      <c r="E201">
        <f>VLOOKUP(C201,'Active 1'!C$21:E$968,3,FALSE)</f>
        <v>-2324.9676926092411</v>
      </c>
      <c r="F201" s="2" t="s">
        <v>336</v>
      </c>
      <c r="G201" t="str">
        <f t="shared" si="16"/>
        <v>47586.363</v>
      </c>
      <c r="H201" s="33">
        <f t="shared" si="17"/>
        <v>687</v>
      </c>
      <c r="I201" s="59" t="s">
        <v>851</v>
      </c>
      <c r="J201" s="60" t="s">
        <v>852</v>
      </c>
      <c r="K201" s="59">
        <v>687</v>
      </c>
      <c r="L201" s="59" t="s">
        <v>853</v>
      </c>
      <c r="M201" s="60" t="s">
        <v>340</v>
      </c>
      <c r="N201" s="60"/>
      <c r="O201" s="61" t="s">
        <v>341</v>
      </c>
      <c r="P201" s="61" t="s">
        <v>854</v>
      </c>
    </row>
    <row r="202" spans="1:16" x14ac:dyDescent="0.2">
      <c r="A202" s="33" t="str">
        <f t="shared" si="12"/>
        <v> BBS 92 </v>
      </c>
      <c r="B202" s="2" t="str">
        <f t="shared" si="13"/>
        <v>I</v>
      </c>
      <c r="C202" s="33">
        <f t="shared" si="14"/>
        <v>47763.569000000003</v>
      </c>
      <c r="D202" t="str">
        <f t="shared" si="15"/>
        <v>vis</v>
      </c>
      <c r="E202">
        <f>VLOOKUP(C202,'Active 1'!C$21:E$968,3,FALSE)</f>
        <v>-2260.9665357155345</v>
      </c>
      <c r="F202" s="2" t="s">
        <v>336</v>
      </c>
      <c r="G202" t="str">
        <f t="shared" si="16"/>
        <v>47763.569</v>
      </c>
      <c r="H202" s="33">
        <f t="shared" si="17"/>
        <v>751</v>
      </c>
      <c r="I202" s="59" t="s">
        <v>855</v>
      </c>
      <c r="J202" s="60" t="s">
        <v>856</v>
      </c>
      <c r="K202" s="59">
        <v>751</v>
      </c>
      <c r="L202" s="59" t="s">
        <v>853</v>
      </c>
      <c r="M202" s="60" t="s">
        <v>340</v>
      </c>
      <c r="N202" s="60"/>
      <c r="O202" s="61" t="s">
        <v>397</v>
      </c>
      <c r="P202" s="61" t="s">
        <v>857</v>
      </c>
    </row>
    <row r="203" spans="1:16" x14ac:dyDescent="0.2">
      <c r="A203" s="33" t="str">
        <f t="shared" ref="A203:A266" si="18">P203</f>
        <v> AOEB 1 </v>
      </c>
      <c r="B203" s="2" t="str">
        <f t="shared" ref="B203:B266" si="19">IF(H203=INT(H203),"I","II")</f>
        <v>I</v>
      </c>
      <c r="C203" s="33">
        <f t="shared" ref="C203:C266" si="20">1*G203</f>
        <v>47807.862999999998</v>
      </c>
      <c r="D203" t="str">
        <f t="shared" ref="D203:D266" si="21">VLOOKUP(F203,I$1:J$5,2,FALSE)</f>
        <v>vis</v>
      </c>
      <c r="E203">
        <f>VLOOKUP(C203,'Active 1'!C$21:E$968,3,FALSE)</f>
        <v>-2244.968955252969</v>
      </c>
      <c r="F203" s="2" t="s">
        <v>336</v>
      </c>
      <c r="G203" t="str">
        <f t="shared" ref="G203:G266" si="22">MID(I203,3,LEN(I203)-3)</f>
        <v>47807.863</v>
      </c>
      <c r="H203" s="33">
        <f t="shared" ref="H203:H266" si="23">1*K203</f>
        <v>767</v>
      </c>
      <c r="I203" s="59" t="s">
        <v>858</v>
      </c>
      <c r="J203" s="60" t="s">
        <v>859</v>
      </c>
      <c r="K203" s="59">
        <v>767</v>
      </c>
      <c r="L203" s="59" t="s">
        <v>860</v>
      </c>
      <c r="M203" s="60" t="s">
        <v>340</v>
      </c>
      <c r="N203" s="60"/>
      <c r="O203" s="61" t="s">
        <v>530</v>
      </c>
      <c r="P203" s="61" t="s">
        <v>208</v>
      </c>
    </row>
    <row r="204" spans="1:16" x14ac:dyDescent="0.2">
      <c r="A204" s="33" t="str">
        <f t="shared" si="18"/>
        <v> BBS 93 </v>
      </c>
      <c r="B204" s="2" t="str">
        <f t="shared" si="19"/>
        <v>I</v>
      </c>
      <c r="C204" s="33">
        <f t="shared" si="20"/>
        <v>47824.476000000002</v>
      </c>
      <c r="D204" t="str">
        <f t="shared" si="21"/>
        <v>vis</v>
      </c>
      <c r="E204">
        <f>VLOOKUP(C204,'Active 1'!C$21:E$968,3,FALSE)</f>
        <v>-2238.9688693671897</v>
      </c>
      <c r="F204" s="2" t="s">
        <v>336</v>
      </c>
      <c r="G204" t="str">
        <f t="shared" si="22"/>
        <v>47824.476</v>
      </c>
      <c r="H204" s="33">
        <f t="shared" si="23"/>
        <v>773</v>
      </c>
      <c r="I204" s="59" t="s">
        <v>861</v>
      </c>
      <c r="J204" s="60" t="s">
        <v>862</v>
      </c>
      <c r="K204" s="59">
        <v>773</v>
      </c>
      <c r="L204" s="59" t="s">
        <v>860</v>
      </c>
      <c r="M204" s="60" t="s">
        <v>340</v>
      </c>
      <c r="N204" s="60"/>
      <c r="O204" s="61" t="s">
        <v>341</v>
      </c>
      <c r="P204" s="61" t="s">
        <v>863</v>
      </c>
    </row>
    <row r="205" spans="1:16" x14ac:dyDescent="0.2">
      <c r="A205" s="33" t="str">
        <f t="shared" si="18"/>
        <v> BRNO 30 </v>
      </c>
      <c r="B205" s="2" t="str">
        <f t="shared" si="19"/>
        <v>I</v>
      </c>
      <c r="C205" s="33">
        <f t="shared" si="20"/>
        <v>47849.4</v>
      </c>
      <c r="D205" t="str">
        <f t="shared" si="21"/>
        <v>vis</v>
      </c>
      <c r="E205">
        <f>VLOOKUP(C205,'Active 1'!C$21:E$968,3,FALSE)</f>
        <v>-2229.9671152820083</v>
      </c>
      <c r="F205" s="2" t="s">
        <v>336</v>
      </c>
      <c r="G205" t="str">
        <f t="shared" si="22"/>
        <v>47849.400</v>
      </c>
      <c r="H205" s="33">
        <f t="shared" si="23"/>
        <v>782</v>
      </c>
      <c r="I205" s="59" t="s">
        <v>864</v>
      </c>
      <c r="J205" s="60" t="s">
        <v>865</v>
      </c>
      <c r="K205" s="59">
        <v>782</v>
      </c>
      <c r="L205" s="59" t="s">
        <v>866</v>
      </c>
      <c r="M205" s="60" t="s">
        <v>340</v>
      </c>
      <c r="N205" s="60"/>
      <c r="O205" s="61" t="s">
        <v>867</v>
      </c>
      <c r="P205" s="61" t="s">
        <v>828</v>
      </c>
    </row>
    <row r="206" spans="1:16" x14ac:dyDescent="0.2">
      <c r="A206" s="33" t="str">
        <f t="shared" si="18"/>
        <v> AOEB 1 </v>
      </c>
      <c r="B206" s="2" t="str">
        <f t="shared" si="19"/>
        <v>I</v>
      </c>
      <c r="C206" s="33">
        <f t="shared" si="20"/>
        <v>47907.538</v>
      </c>
      <c r="D206" t="str">
        <f t="shared" si="21"/>
        <v>vis</v>
      </c>
      <c r="E206">
        <f>VLOOKUP(C206,'Active 1'!C$21:E$968,3,FALSE)</f>
        <v>-2208.9695234426458</v>
      </c>
      <c r="F206" s="2" t="s">
        <v>336</v>
      </c>
      <c r="G206" t="str">
        <f t="shared" si="22"/>
        <v>47907.538</v>
      </c>
      <c r="H206" s="33">
        <f t="shared" si="23"/>
        <v>803</v>
      </c>
      <c r="I206" s="59" t="s">
        <v>868</v>
      </c>
      <c r="J206" s="60" t="s">
        <v>869</v>
      </c>
      <c r="K206" s="59">
        <v>803</v>
      </c>
      <c r="L206" s="59" t="s">
        <v>870</v>
      </c>
      <c r="M206" s="60" t="s">
        <v>340</v>
      </c>
      <c r="N206" s="60"/>
      <c r="O206" s="61" t="s">
        <v>356</v>
      </c>
      <c r="P206" s="61" t="s">
        <v>208</v>
      </c>
    </row>
    <row r="207" spans="1:16" x14ac:dyDescent="0.2">
      <c r="A207" s="33" t="str">
        <f t="shared" si="18"/>
        <v> BBS 94 </v>
      </c>
      <c r="B207" s="2" t="str">
        <f t="shared" si="19"/>
        <v>I</v>
      </c>
      <c r="C207" s="33">
        <f t="shared" si="20"/>
        <v>47910.302000000003</v>
      </c>
      <c r="D207" t="str">
        <f t="shared" si="21"/>
        <v>vis</v>
      </c>
      <c r="E207">
        <f>VLOOKUP(C207,'Active 1'!C$21:E$968,3,FALSE)</f>
        <v>-2207.9712547742351</v>
      </c>
      <c r="F207" s="2" t="s">
        <v>336</v>
      </c>
      <c r="G207" t="str">
        <f t="shared" si="22"/>
        <v>47910.302</v>
      </c>
      <c r="H207" s="33">
        <f t="shared" si="23"/>
        <v>804</v>
      </c>
      <c r="I207" s="59" t="s">
        <v>871</v>
      </c>
      <c r="J207" s="60" t="s">
        <v>872</v>
      </c>
      <c r="K207" s="59">
        <v>804</v>
      </c>
      <c r="L207" s="59" t="s">
        <v>873</v>
      </c>
      <c r="M207" s="60" t="s">
        <v>340</v>
      </c>
      <c r="N207" s="60"/>
      <c r="O207" s="61" t="s">
        <v>397</v>
      </c>
      <c r="P207" s="61" t="s">
        <v>874</v>
      </c>
    </row>
    <row r="208" spans="1:16" x14ac:dyDescent="0.2">
      <c r="A208" s="33" t="str">
        <f t="shared" si="18"/>
        <v> BBS 94 </v>
      </c>
      <c r="B208" s="2" t="str">
        <f t="shared" si="19"/>
        <v>I</v>
      </c>
      <c r="C208" s="33">
        <f t="shared" si="20"/>
        <v>47910.305</v>
      </c>
      <c r="D208" t="str">
        <f t="shared" si="21"/>
        <v>vis</v>
      </c>
      <c r="E208">
        <f>VLOOKUP(C208,'Active 1'!C$21:E$968,3,FALSE)</f>
        <v>-2207.9701712698929</v>
      </c>
      <c r="F208" s="2" t="s">
        <v>336</v>
      </c>
      <c r="G208" t="str">
        <f t="shared" si="22"/>
        <v>47910.305</v>
      </c>
      <c r="H208" s="33">
        <f t="shared" si="23"/>
        <v>804</v>
      </c>
      <c r="I208" s="59" t="s">
        <v>875</v>
      </c>
      <c r="J208" s="60" t="s">
        <v>876</v>
      </c>
      <c r="K208" s="59">
        <v>804</v>
      </c>
      <c r="L208" s="59" t="s">
        <v>877</v>
      </c>
      <c r="M208" s="60" t="s">
        <v>340</v>
      </c>
      <c r="N208" s="60"/>
      <c r="O208" s="61" t="s">
        <v>341</v>
      </c>
      <c r="P208" s="61" t="s">
        <v>874</v>
      </c>
    </row>
    <row r="209" spans="1:16" x14ac:dyDescent="0.2">
      <c r="A209" s="33" t="str">
        <f t="shared" si="18"/>
        <v> AOEB 1 </v>
      </c>
      <c r="B209" s="2" t="str">
        <f t="shared" si="19"/>
        <v>I</v>
      </c>
      <c r="C209" s="33">
        <f t="shared" si="20"/>
        <v>47918.618000000002</v>
      </c>
      <c r="D209" t="str">
        <f t="shared" si="21"/>
        <v>vis</v>
      </c>
      <c r="E209">
        <f>VLOOKUP(C209,'Active 1'!C$21:E$968,3,FALSE)</f>
        <v>-2204.9677807342591</v>
      </c>
      <c r="F209" s="2" t="s">
        <v>336</v>
      </c>
      <c r="G209" t="str">
        <f t="shared" si="22"/>
        <v>47918.618</v>
      </c>
      <c r="H209" s="33">
        <f t="shared" si="23"/>
        <v>807</v>
      </c>
      <c r="I209" s="59" t="s">
        <v>878</v>
      </c>
      <c r="J209" s="60" t="s">
        <v>879</v>
      </c>
      <c r="K209" s="59">
        <v>807</v>
      </c>
      <c r="L209" s="59" t="s">
        <v>880</v>
      </c>
      <c r="M209" s="60" t="s">
        <v>340</v>
      </c>
      <c r="N209" s="60"/>
      <c r="O209" s="61" t="s">
        <v>356</v>
      </c>
      <c r="P209" s="61" t="s">
        <v>208</v>
      </c>
    </row>
    <row r="210" spans="1:16" x14ac:dyDescent="0.2">
      <c r="A210" s="33" t="str">
        <f t="shared" si="18"/>
        <v> BBS 94 </v>
      </c>
      <c r="B210" s="2" t="str">
        <f t="shared" si="19"/>
        <v>I</v>
      </c>
      <c r="C210" s="33">
        <f t="shared" si="20"/>
        <v>47946.300999999999</v>
      </c>
      <c r="D210" t="str">
        <f t="shared" si="21"/>
        <v>vis</v>
      </c>
      <c r="E210">
        <f>VLOOKUP(C210,'Active 1'!C$21:E$968,3,FALSE)</f>
        <v>-2194.9695638212411</v>
      </c>
      <c r="F210" s="2" t="s">
        <v>336</v>
      </c>
      <c r="G210" t="str">
        <f t="shared" si="22"/>
        <v>47946.301</v>
      </c>
      <c r="H210" s="33">
        <f t="shared" si="23"/>
        <v>817</v>
      </c>
      <c r="I210" s="59" t="s">
        <v>881</v>
      </c>
      <c r="J210" s="60" t="s">
        <v>882</v>
      </c>
      <c r="K210" s="59">
        <v>817</v>
      </c>
      <c r="L210" s="59" t="s">
        <v>883</v>
      </c>
      <c r="M210" s="60" t="s">
        <v>340</v>
      </c>
      <c r="N210" s="60"/>
      <c r="O210" s="61" t="s">
        <v>341</v>
      </c>
      <c r="P210" s="61" t="s">
        <v>874</v>
      </c>
    </row>
    <row r="211" spans="1:16" x14ac:dyDescent="0.2">
      <c r="A211" s="33" t="str">
        <f t="shared" si="18"/>
        <v> BBS 94 </v>
      </c>
      <c r="B211" s="2" t="str">
        <f t="shared" si="19"/>
        <v>I</v>
      </c>
      <c r="C211" s="33">
        <f t="shared" si="20"/>
        <v>47946.303</v>
      </c>
      <c r="D211" t="str">
        <f t="shared" si="21"/>
        <v>vis</v>
      </c>
      <c r="E211">
        <f>VLOOKUP(C211,'Active 1'!C$21:E$968,3,FALSE)</f>
        <v>-2194.968841485012</v>
      </c>
      <c r="F211" s="2" t="s">
        <v>336</v>
      </c>
      <c r="G211" t="str">
        <f t="shared" si="22"/>
        <v>47946.303</v>
      </c>
      <c r="H211" s="33">
        <f t="shared" si="23"/>
        <v>817</v>
      </c>
      <c r="I211" s="59" t="s">
        <v>884</v>
      </c>
      <c r="J211" s="60" t="s">
        <v>885</v>
      </c>
      <c r="K211" s="59">
        <v>817</v>
      </c>
      <c r="L211" s="59" t="s">
        <v>886</v>
      </c>
      <c r="M211" s="60" t="s">
        <v>340</v>
      </c>
      <c r="N211" s="60"/>
      <c r="O211" s="61" t="s">
        <v>656</v>
      </c>
      <c r="P211" s="61" t="s">
        <v>874</v>
      </c>
    </row>
    <row r="212" spans="1:16" x14ac:dyDescent="0.2">
      <c r="A212" s="33" t="str">
        <f t="shared" si="18"/>
        <v> BRNO 31 </v>
      </c>
      <c r="B212" s="2" t="str">
        <f t="shared" si="19"/>
        <v>I</v>
      </c>
      <c r="C212" s="33">
        <f t="shared" si="20"/>
        <v>47946.31</v>
      </c>
      <c r="D212" t="str">
        <f t="shared" si="21"/>
        <v>vis</v>
      </c>
      <c r="E212">
        <f>VLOOKUP(C212,'Active 1'!C$21:E$968,3,FALSE)</f>
        <v>-2194.9663133082117</v>
      </c>
      <c r="F212" s="2" t="s">
        <v>336</v>
      </c>
      <c r="G212" t="str">
        <f t="shared" si="22"/>
        <v>47946.310</v>
      </c>
      <c r="H212" s="33">
        <f t="shared" si="23"/>
        <v>817</v>
      </c>
      <c r="I212" s="59" t="s">
        <v>887</v>
      </c>
      <c r="J212" s="60" t="s">
        <v>888</v>
      </c>
      <c r="K212" s="59">
        <v>817</v>
      </c>
      <c r="L212" s="59" t="s">
        <v>866</v>
      </c>
      <c r="M212" s="60" t="s">
        <v>340</v>
      </c>
      <c r="N212" s="60"/>
      <c r="O212" s="61" t="s">
        <v>889</v>
      </c>
      <c r="P212" s="61" t="s">
        <v>890</v>
      </c>
    </row>
    <row r="213" spans="1:16" x14ac:dyDescent="0.2">
      <c r="A213" s="33" t="str">
        <f t="shared" si="18"/>
        <v> BBS 97 </v>
      </c>
      <c r="B213" s="2" t="str">
        <f t="shared" si="19"/>
        <v>I</v>
      </c>
      <c r="C213" s="33">
        <f t="shared" si="20"/>
        <v>48234.254999999997</v>
      </c>
      <c r="D213" t="str">
        <f t="shared" si="21"/>
        <v>vis</v>
      </c>
      <c r="E213">
        <f>VLOOKUP(C213,'Active 1'!C$21:E$968,3,FALSE)</f>
        <v>-2090.9697605856309</v>
      </c>
      <c r="F213" s="2" t="s">
        <v>336</v>
      </c>
      <c r="G213" t="str">
        <f t="shared" si="22"/>
        <v>48234.255</v>
      </c>
      <c r="H213" s="33">
        <f t="shared" si="23"/>
        <v>921</v>
      </c>
      <c r="I213" s="59" t="s">
        <v>891</v>
      </c>
      <c r="J213" s="60" t="s">
        <v>892</v>
      </c>
      <c r="K213" s="59">
        <v>921</v>
      </c>
      <c r="L213" s="59" t="s">
        <v>893</v>
      </c>
      <c r="M213" s="60" t="s">
        <v>340</v>
      </c>
      <c r="N213" s="60"/>
      <c r="O213" s="61" t="s">
        <v>397</v>
      </c>
      <c r="P213" s="61" t="s">
        <v>894</v>
      </c>
    </row>
    <row r="214" spans="1:16" x14ac:dyDescent="0.2">
      <c r="A214" s="33" t="str">
        <f t="shared" si="18"/>
        <v> BBS 97 </v>
      </c>
      <c r="B214" s="2" t="str">
        <f t="shared" si="19"/>
        <v>I</v>
      </c>
      <c r="C214" s="33">
        <f t="shared" si="20"/>
        <v>48292.396000000001</v>
      </c>
      <c r="D214" t="str">
        <f t="shared" si="21"/>
        <v>vis</v>
      </c>
      <c r="E214">
        <f>VLOOKUP(C214,'Active 1'!C$21:E$968,3,FALSE)</f>
        <v>-2069.971085241923</v>
      </c>
      <c r="F214" s="2" t="s">
        <v>336</v>
      </c>
      <c r="G214" t="str">
        <f t="shared" si="22"/>
        <v>48292.396</v>
      </c>
      <c r="H214" s="33">
        <f t="shared" si="23"/>
        <v>942</v>
      </c>
      <c r="I214" s="59" t="s">
        <v>895</v>
      </c>
      <c r="J214" s="60" t="s">
        <v>896</v>
      </c>
      <c r="K214" s="59">
        <v>942</v>
      </c>
      <c r="L214" s="59" t="s">
        <v>897</v>
      </c>
      <c r="M214" s="60" t="s">
        <v>340</v>
      </c>
      <c r="N214" s="60"/>
      <c r="O214" s="61" t="s">
        <v>341</v>
      </c>
      <c r="P214" s="61" t="s">
        <v>894</v>
      </c>
    </row>
    <row r="215" spans="1:16" x14ac:dyDescent="0.2">
      <c r="A215" s="33" t="str">
        <f t="shared" si="18"/>
        <v> BBS 99 </v>
      </c>
      <c r="B215" s="2" t="str">
        <f t="shared" si="19"/>
        <v>I</v>
      </c>
      <c r="C215" s="33">
        <f t="shared" si="20"/>
        <v>48519.434999999998</v>
      </c>
      <c r="D215" t="str">
        <f t="shared" si="21"/>
        <v>vis</v>
      </c>
      <c r="E215">
        <f>VLOOKUP(C215,'Active 1'!C$21:E$968,3,FALSE)</f>
        <v>-1987.9718376995738</v>
      </c>
      <c r="F215" s="2" t="s">
        <v>336</v>
      </c>
      <c r="G215" t="str">
        <f t="shared" si="22"/>
        <v>48519.435</v>
      </c>
      <c r="H215" s="33">
        <f t="shared" si="23"/>
        <v>1024</v>
      </c>
      <c r="I215" s="59" t="s">
        <v>898</v>
      </c>
      <c r="J215" s="60" t="s">
        <v>899</v>
      </c>
      <c r="K215" s="59">
        <v>1024</v>
      </c>
      <c r="L215" s="59" t="s">
        <v>900</v>
      </c>
      <c r="M215" s="60" t="s">
        <v>340</v>
      </c>
      <c r="N215" s="60"/>
      <c r="O215" s="61" t="s">
        <v>397</v>
      </c>
      <c r="P215" s="61" t="s">
        <v>901</v>
      </c>
    </row>
    <row r="216" spans="1:16" x14ac:dyDescent="0.2">
      <c r="A216" s="33" t="str">
        <f t="shared" si="18"/>
        <v> AOEB 6 </v>
      </c>
      <c r="B216" s="2" t="str">
        <f t="shared" si="19"/>
        <v>I</v>
      </c>
      <c r="C216" s="33">
        <f t="shared" si="20"/>
        <v>48635.724000000002</v>
      </c>
      <c r="D216" t="str">
        <f t="shared" si="21"/>
        <v>vis</v>
      </c>
      <c r="E216">
        <f>VLOOKUP(C216,'Active 1'!C$21:E$968,3,FALSE)</f>
        <v>-1945.9719588353578</v>
      </c>
      <c r="F216" s="2" t="s">
        <v>336</v>
      </c>
      <c r="G216" t="str">
        <f t="shared" si="22"/>
        <v>48635.724</v>
      </c>
      <c r="H216" s="33">
        <f t="shared" si="23"/>
        <v>1066</v>
      </c>
      <c r="I216" s="59" t="s">
        <v>902</v>
      </c>
      <c r="J216" s="60" t="s">
        <v>903</v>
      </c>
      <c r="K216" s="59">
        <v>1066</v>
      </c>
      <c r="L216" s="59" t="s">
        <v>904</v>
      </c>
      <c r="M216" s="60" t="s">
        <v>340</v>
      </c>
      <c r="N216" s="60"/>
      <c r="O216" s="61" t="s">
        <v>791</v>
      </c>
      <c r="P216" s="61" t="s">
        <v>905</v>
      </c>
    </row>
    <row r="217" spans="1:16" x14ac:dyDescent="0.2">
      <c r="A217" s="33" t="str">
        <f t="shared" si="18"/>
        <v> BBS 100 </v>
      </c>
      <c r="B217" s="2" t="str">
        <f t="shared" si="19"/>
        <v>I</v>
      </c>
      <c r="C217" s="33">
        <f t="shared" si="20"/>
        <v>48652.334000000003</v>
      </c>
      <c r="D217" t="str">
        <f t="shared" si="21"/>
        <v>vis</v>
      </c>
      <c r="E217">
        <f>VLOOKUP(C217,'Active 1'!C$21:E$968,3,FALSE)</f>
        <v>-1939.9729564539234</v>
      </c>
      <c r="F217" s="2" t="s">
        <v>336</v>
      </c>
      <c r="G217" t="str">
        <f t="shared" si="22"/>
        <v>48652.334</v>
      </c>
      <c r="H217" s="33">
        <f t="shared" si="23"/>
        <v>1072</v>
      </c>
      <c r="I217" s="59" t="s">
        <v>906</v>
      </c>
      <c r="J217" s="60" t="s">
        <v>907</v>
      </c>
      <c r="K217" s="59">
        <v>1072</v>
      </c>
      <c r="L217" s="59" t="s">
        <v>908</v>
      </c>
      <c r="M217" s="60" t="s">
        <v>340</v>
      </c>
      <c r="N217" s="60"/>
      <c r="O217" s="61" t="s">
        <v>341</v>
      </c>
      <c r="P217" s="61" t="s">
        <v>909</v>
      </c>
    </row>
    <row r="218" spans="1:16" x14ac:dyDescent="0.2">
      <c r="A218" s="33" t="str">
        <f t="shared" si="18"/>
        <v> BBS 100 </v>
      </c>
      <c r="B218" s="2" t="str">
        <f t="shared" si="19"/>
        <v>I</v>
      </c>
      <c r="C218" s="33">
        <f t="shared" si="20"/>
        <v>48652.338000000003</v>
      </c>
      <c r="D218" t="str">
        <f t="shared" si="21"/>
        <v>vis</v>
      </c>
      <c r="E218">
        <f>VLOOKUP(C218,'Active 1'!C$21:E$968,3,FALSE)</f>
        <v>-1939.9715117814653</v>
      </c>
      <c r="F218" s="2" t="s">
        <v>336</v>
      </c>
      <c r="G218" t="str">
        <f t="shared" si="22"/>
        <v>48652.338</v>
      </c>
      <c r="H218" s="33">
        <f t="shared" si="23"/>
        <v>1072</v>
      </c>
      <c r="I218" s="59" t="s">
        <v>910</v>
      </c>
      <c r="J218" s="60" t="s">
        <v>911</v>
      </c>
      <c r="K218" s="59">
        <v>1072</v>
      </c>
      <c r="L218" s="59" t="s">
        <v>912</v>
      </c>
      <c r="M218" s="60" t="s">
        <v>340</v>
      </c>
      <c r="N218" s="60"/>
      <c r="O218" s="61" t="s">
        <v>397</v>
      </c>
      <c r="P218" s="61" t="s">
        <v>909</v>
      </c>
    </row>
    <row r="219" spans="1:16" x14ac:dyDescent="0.2">
      <c r="A219" s="33" t="str">
        <f t="shared" si="18"/>
        <v> BBS 100 </v>
      </c>
      <c r="B219" s="2" t="str">
        <f t="shared" si="19"/>
        <v>I</v>
      </c>
      <c r="C219" s="33">
        <f t="shared" si="20"/>
        <v>48677.269</v>
      </c>
      <c r="D219" t="str">
        <f t="shared" si="21"/>
        <v>vis</v>
      </c>
      <c r="E219">
        <f>VLOOKUP(C219,'Active 1'!C$21:E$968,3,FALSE)</f>
        <v>-1930.9672295194835</v>
      </c>
      <c r="F219" s="2" t="s">
        <v>336</v>
      </c>
      <c r="G219" t="str">
        <f t="shared" si="22"/>
        <v>48677.269</v>
      </c>
      <c r="H219" s="33">
        <f t="shared" si="23"/>
        <v>1081</v>
      </c>
      <c r="I219" s="59" t="s">
        <v>913</v>
      </c>
      <c r="J219" s="60" t="s">
        <v>914</v>
      </c>
      <c r="K219" s="59">
        <v>1081</v>
      </c>
      <c r="L219" s="59" t="s">
        <v>873</v>
      </c>
      <c r="M219" s="60" t="s">
        <v>340</v>
      </c>
      <c r="N219" s="60"/>
      <c r="O219" s="61" t="s">
        <v>341</v>
      </c>
      <c r="P219" s="61" t="s">
        <v>909</v>
      </c>
    </row>
    <row r="220" spans="1:16" x14ac:dyDescent="0.2">
      <c r="A220" s="33" t="str">
        <f t="shared" si="18"/>
        <v> BBS 101 </v>
      </c>
      <c r="B220" s="2" t="str">
        <f t="shared" si="19"/>
        <v>I</v>
      </c>
      <c r="C220" s="33">
        <f t="shared" si="20"/>
        <v>48688.326999999997</v>
      </c>
      <c r="D220" t="str">
        <f t="shared" si="21"/>
        <v>vis</v>
      </c>
      <c r="E220">
        <f>VLOOKUP(C220,'Active 1'!C$21:E$968,3,FALSE)</f>
        <v>-1926.9734325096169</v>
      </c>
      <c r="F220" s="2" t="s">
        <v>336</v>
      </c>
      <c r="G220" t="str">
        <f t="shared" si="22"/>
        <v>48688.327</v>
      </c>
      <c r="H220" s="33">
        <f t="shared" si="23"/>
        <v>1085</v>
      </c>
      <c r="I220" s="59" t="s">
        <v>915</v>
      </c>
      <c r="J220" s="60" t="s">
        <v>916</v>
      </c>
      <c r="K220" s="59">
        <v>1085</v>
      </c>
      <c r="L220" s="59" t="s">
        <v>917</v>
      </c>
      <c r="M220" s="60" t="s">
        <v>340</v>
      </c>
      <c r="N220" s="60"/>
      <c r="O220" s="61" t="s">
        <v>341</v>
      </c>
      <c r="P220" s="61" t="s">
        <v>918</v>
      </c>
    </row>
    <row r="221" spans="1:16" x14ac:dyDescent="0.2">
      <c r="A221" s="33" t="str">
        <f t="shared" si="18"/>
        <v> AOEB 6 </v>
      </c>
      <c r="B221" s="2" t="str">
        <f t="shared" si="19"/>
        <v>I</v>
      </c>
      <c r="C221" s="33">
        <f t="shared" si="20"/>
        <v>48898.754999999997</v>
      </c>
      <c r="D221" t="str">
        <f t="shared" si="21"/>
        <v>vis</v>
      </c>
      <c r="E221">
        <f>VLOOKUP(C221,'Active 1'!C$21:E$968,3,FALSE)</f>
        <v>-1850.9735485168153</v>
      </c>
      <c r="F221" s="2" t="s">
        <v>336</v>
      </c>
      <c r="G221" t="str">
        <f t="shared" si="22"/>
        <v>48898.755</v>
      </c>
      <c r="H221" s="33">
        <f t="shared" si="23"/>
        <v>1161</v>
      </c>
      <c r="I221" s="59" t="s">
        <v>919</v>
      </c>
      <c r="J221" s="60" t="s">
        <v>920</v>
      </c>
      <c r="K221" s="59">
        <v>1161</v>
      </c>
      <c r="L221" s="59" t="s">
        <v>921</v>
      </c>
      <c r="M221" s="60" t="s">
        <v>340</v>
      </c>
      <c r="N221" s="60"/>
      <c r="O221" s="61" t="s">
        <v>356</v>
      </c>
      <c r="P221" s="61" t="s">
        <v>905</v>
      </c>
    </row>
    <row r="222" spans="1:16" x14ac:dyDescent="0.2">
      <c r="A222" s="33" t="str">
        <f t="shared" si="18"/>
        <v> BBS 103 </v>
      </c>
      <c r="B222" s="2" t="str">
        <f t="shared" si="19"/>
        <v>I</v>
      </c>
      <c r="C222" s="33">
        <f t="shared" si="20"/>
        <v>49023.347999999998</v>
      </c>
      <c r="D222" t="str">
        <f t="shared" si="21"/>
        <v>vis</v>
      </c>
      <c r="E222">
        <f>VLOOKUP(C222,'Active 1'!C$21:E$968,3,FALSE)</f>
        <v>-1805.9745296299982</v>
      </c>
      <c r="F222" s="2" t="s">
        <v>336</v>
      </c>
      <c r="G222" t="str">
        <f t="shared" si="22"/>
        <v>49023.348</v>
      </c>
      <c r="H222" s="33">
        <f t="shared" si="23"/>
        <v>1206</v>
      </c>
      <c r="I222" s="59" t="s">
        <v>922</v>
      </c>
      <c r="J222" s="60" t="s">
        <v>923</v>
      </c>
      <c r="K222" s="59">
        <v>1206</v>
      </c>
      <c r="L222" s="59" t="s">
        <v>924</v>
      </c>
      <c r="M222" s="60" t="s">
        <v>340</v>
      </c>
      <c r="N222" s="60"/>
      <c r="O222" s="61" t="s">
        <v>397</v>
      </c>
      <c r="P222" s="61" t="s">
        <v>925</v>
      </c>
    </row>
    <row r="223" spans="1:16" x14ac:dyDescent="0.2">
      <c r="A223" s="33" t="str">
        <f t="shared" si="18"/>
        <v> BBS 103 </v>
      </c>
      <c r="B223" s="2" t="str">
        <f t="shared" si="19"/>
        <v>I</v>
      </c>
      <c r="C223" s="33">
        <f t="shared" si="20"/>
        <v>49059.343000000001</v>
      </c>
      <c r="D223" t="str">
        <f t="shared" si="21"/>
        <v>vis</v>
      </c>
      <c r="E223">
        <f>VLOOKUP(C223,'Active 1'!C$21:E$968,3,FALSE)</f>
        <v>-1792.9742833494599</v>
      </c>
      <c r="F223" s="2" t="s">
        <v>336</v>
      </c>
      <c r="G223" t="str">
        <f t="shared" si="22"/>
        <v>49059.343</v>
      </c>
      <c r="H223" s="33">
        <f t="shared" si="23"/>
        <v>1219</v>
      </c>
      <c r="I223" s="59" t="s">
        <v>926</v>
      </c>
      <c r="J223" s="60" t="s">
        <v>927</v>
      </c>
      <c r="K223" s="59">
        <v>1219</v>
      </c>
      <c r="L223" s="59" t="s">
        <v>924</v>
      </c>
      <c r="M223" s="60" t="s">
        <v>340</v>
      </c>
      <c r="N223" s="60"/>
      <c r="O223" s="61" t="s">
        <v>341</v>
      </c>
      <c r="P223" s="61" t="s">
        <v>925</v>
      </c>
    </row>
    <row r="224" spans="1:16" x14ac:dyDescent="0.2">
      <c r="A224" s="33" t="str">
        <f t="shared" si="18"/>
        <v> BBS 104 </v>
      </c>
      <c r="B224" s="2" t="str">
        <f t="shared" si="19"/>
        <v>I</v>
      </c>
      <c r="C224" s="33">
        <f t="shared" si="20"/>
        <v>49200.553</v>
      </c>
      <c r="D224" t="str">
        <f t="shared" si="21"/>
        <v>vis</v>
      </c>
      <c r="E224">
        <f>VLOOKUP(C224,'Active 1'!C$21:E$968,3,FALSE)</f>
        <v>-1741.9737339044077</v>
      </c>
      <c r="F224" s="2" t="s">
        <v>336</v>
      </c>
      <c r="G224" t="str">
        <f t="shared" si="22"/>
        <v>49200.553</v>
      </c>
      <c r="H224" s="33">
        <f t="shared" si="23"/>
        <v>1270</v>
      </c>
      <c r="I224" s="59" t="s">
        <v>928</v>
      </c>
      <c r="J224" s="60" t="s">
        <v>929</v>
      </c>
      <c r="K224" s="59">
        <v>1270</v>
      </c>
      <c r="L224" s="59" t="s">
        <v>924</v>
      </c>
      <c r="M224" s="60" t="s">
        <v>340</v>
      </c>
      <c r="N224" s="60"/>
      <c r="O224" s="61" t="s">
        <v>397</v>
      </c>
      <c r="P224" s="61" t="s">
        <v>930</v>
      </c>
    </row>
    <row r="225" spans="1:16" x14ac:dyDescent="0.2">
      <c r="A225" s="33" t="str">
        <f t="shared" si="18"/>
        <v> BBS 108 </v>
      </c>
      <c r="B225" s="2" t="str">
        <f t="shared" si="19"/>
        <v>I</v>
      </c>
      <c r="C225" s="33">
        <f t="shared" si="20"/>
        <v>49693.39</v>
      </c>
      <c r="D225" t="str">
        <f t="shared" si="21"/>
        <v>vis</v>
      </c>
      <c r="E225">
        <f>VLOOKUP(C225,'Active 1'!C$21:E$968,3,FALSE)</f>
        <v>-1563.9767238707602</v>
      </c>
      <c r="F225" s="2" t="s">
        <v>336</v>
      </c>
      <c r="G225" t="str">
        <f t="shared" si="22"/>
        <v>49693.390</v>
      </c>
      <c r="H225" s="33">
        <f t="shared" si="23"/>
        <v>1448</v>
      </c>
      <c r="I225" s="59" t="s">
        <v>931</v>
      </c>
      <c r="J225" s="60" t="s">
        <v>932</v>
      </c>
      <c r="K225" s="59">
        <v>1448</v>
      </c>
      <c r="L225" s="59" t="s">
        <v>933</v>
      </c>
      <c r="M225" s="60" t="s">
        <v>340</v>
      </c>
      <c r="N225" s="60"/>
      <c r="O225" s="61" t="s">
        <v>397</v>
      </c>
      <c r="P225" s="61" t="s">
        <v>934</v>
      </c>
    </row>
    <row r="226" spans="1:16" x14ac:dyDescent="0.2">
      <c r="A226" s="33" t="str">
        <f t="shared" si="18"/>
        <v> AOEB 6 </v>
      </c>
      <c r="B226" s="2" t="str">
        <f t="shared" si="19"/>
        <v>I</v>
      </c>
      <c r="C226" s="33">
        <f t="shared" si="20"/>
        <v>49712.773999999998</v>
      </c>
      <c r="D226" t="str">
        <f t="shared" si="21"/>
        <v>vis</v>
      </c>
      <c r="E226">
        <f>VLOOKUP(C226,'Active 1'!C$21:E$968,3,FALSE)</f>
        <v>-1556.9758411397725</v>
      </c>
      <c r="F226" s="2" t="s">
        <v>336</v>
      </c>
      <c r="G226" t="str">
        <f t="shared" si="22"/>
        <v>49712.774</v>
      </c>
      <c r="H226" s="33">
        <f t="shared" si="23"/>
        <v>1455</v>
      </c>
      <c r="I226" s="59" t="s">
        <v>935</v>
      </c>
      <c r="J226" s="60" t="s">
        <v>936</v>
      </c>
      <c r="K226" s="59">
        <v>1455</v>
      </c>
      <c r="L226" s="59" t="s">
        <v>937</v>
      </c>
      <c r="M226" s="60" t="s">
        <v>340</v>
      </c>
      <c r="N226" s="60"/>
      <c r="O226" s="61" t="s">
        <v>938</v>
      </c>
      <c r="P226" s="61" t="s">
        <v>905</v>
      </c>
    </row>
    <row r="227" spans="1:16" x14ac:dyDescent="0.2">
      <c r="A227" s="33" t="str">
        <f t="shared" si="18"/>
        <v> AOEB 6 </v>
      </c>
      <c r="B227" s="2" t="str">
        <f t="shared" si="19"/>
        <v>I</v>
      </c>
      <c r="C227" s="33">
        <f t="shared" si="20"/>
        <v>49748.767</v>
      </c>
      <c r="D227" t="str">
        <f t="shared" si="21"/>
        <v>vis</v>
      </c>
      <c r="E227">
        <f>VLOOKUP(C227,'Active 1'!C$21:E$968,3,FALSE)</f>
        <v>-1543.9763171954633</v>
      </c>
      <c r="F227" s="2" t="s">
        <v>336</v>
      </c>
      <c r="G227" t="str">
        <f t="shared" si="22"/>
        <v>49748.767</v>
      </c>
      <c r="H227" s="33">
        <f t="shared" si="23"/>
        <v>1468</v>
      </c>
      <c r="I227" s="59" t="s">
        <v>939</v>
      </c>
      <c r="J227" s="60" t="s">
        <v>940</v>
      </c>
      <c r="K227" s="59">
        <v>1468</v>
      </c>
      <c r="L227" s="59" t="s">
        <v>933</v>
      </c>
      <c r="M227" s="60" t="s">
        <v>340</v>
      </c>
      <c r="N227" s="60"/>
      <c r="O227" s="61" t="s">
        <v>941</v>
      </c>
      <c r="P227" s="61" t="s">
        <v>905</v>
      </c>
    </row>
    <row r="228" spans="1:16" x14ac:dyDescent="0.2">
      <c r="A228" s="33" t="str">
        <f t="shared" si="18"/>
        <v> AOEB 6 </v>
      </c>
      <c r="B228" s="2" t="str">
        <f t="shared" si="19"/>
        <v>I</v>
      </c>
      <c r="C228" s="33">
        <f t="shared" si="20"/>
        <v>49773.684000000001</v>
      </c>
      <c r="D228" t="str">
        <f t="shared" si="21"/>
        <v>vis</v>
      </c>
      <c r="E228">
        <f>VLOOKUP(C228,'Active 1'!C$21:E$968,3,FALSE)</f>
        <v>-1534.9770912870827</v>
      </c>
      <c r="F228" s="2" t="s">
        <v>336</v>
      </c>
      <c r="G228" t="str">
        <f t="shared" si="22"/>
        <v>49773.684</v>
      </c>
      <c r="H228" s="33">
        <f t="shared" si="23"/>
        <v>1477</v>
      </c>
      <c r="I228" s="59" t="s">
        <v>942</v>
      </c>
      <c r="J228" s="60" t="s">
        <v>943</v>
      </c>
      <c r="K228" s="59">
        <v>1477</v>
      </c>
      <c r="L228" s="59" t="s">
        <v>944</v>
      </c>
      <c r="M228" s="60" t="s">
        <v>340</v>
      </c>
      <c r="N228" s="60"/>
      <c r="O228" s="61" t="s">
        <v>945</v>
      </c>
      <c r="P228" s="61" t="s">
        <v>905</v>
      </c>
    </row>
    <row r="229" spans="1:16" x14ac:dyDescent="0.2">
      <c r="A229" s="33" t="str">
        <f t="shared" si="18"/>
        <v> BBS 108 </v>
      </c>
      <c r="B229" s="2" t="str">
        <f t="shared" si="19"/>
        <v>I</v>
      </c>
      <c r="C229" s="33">
        <f t="shared" si="20"/>
        <v>49790.302000000003</v>
      </c>
      <c r="D229" t="str">
        <f t="shared" si="21"/>
        <v>vis</v>
      </c>
      <c r="E229">
        <f>VLOOKUP(C229,'Active 1'!C$21:E$968,3,FALSE)</f>
        <v>-1528.9751995607317</v>
      </c>
      <c r="F229" s="2" t="s">
        <v>336</v>
      </c>
      <c r="G229" t="str">
        <f t="shared" si="22"/>
        <v>49790.302</v>
      </c>
      <c r="H229" s="33">
        <f t="shared" si="23"/>
        <v>1483</v>
      </c>
      <c r="I229" s="59" t="s">
        <v>946</v>
      </c>
      <c r="J229" s="60" t="s">
        <v>947</v>
      </c>
      <c r="K229" s="59">
        <v>1483</v>
      </c>
      <c r="L229" s="59" t="s">
        <v>948</v>
      </c>
      <c r="M229" s="60" t="s">
        <v>340</v>
      </c>
      <c r="N229" s="60"/>
      <c r="O229" s="61" t="s">
        <v>341</v>
      </c>
      <c r="P229" s="61" t="s">
        <v>934</v>
      </c>
    </row>
    <row r="230" spans="1:16" x14ac:dyDescent="0.2">
      <c r="A230" s="33" t="str">
        <f t="shared" si="18"/>
        <v> BBS 110 </v>
      </c>
      <c r="B230" s="2" t="str">
        <f t="shared" si="19"/>
        <v>I</v>
      </c>
      <c r="C230" s="33">
        <f t="shared" si="20"/>
        <v>49978.574999999997</v>
      </c>
      <c r="D230" t="str">
        <f t="shared" si="21"/>
        <v>vis</v>
      </c>
      <c r="E230">
        <f>VLOOKUP(C230,'Active 1'!C$21:E$968,3,FALSE)</f>
        <v>-1460.9769951441319</v>
      </c>
      <c r="F230" s="2" t="s">
        <v>336</v>
      </c>
      <c r="G230" t="str">
        <f t="shared" si="22"/>
        <v>49978.575</v>
      </c>
      <c r="H230" s="33">
        <f t="shared" si="23"/>
        <v>1551</v>
      </c>
      <c r="I230" s="59" t="s">
        <v>949</v>
      </c>
      <c r="J230" s="60" t="s">
        <v>950</v>
      </c>
      <c r="K230" s="59">
        <v>1551</v>
      </c>
      <c r="L230" s="59" t="s">
        <v>951</v>
      </c>
      <c r="M230" s="60" t="s">
        <v>340</v>
      </c>
      <c r="N230" s="60"/>
      <c r="O230" s="61" t="s">
        <v>397</v>
      </c>
      <c r="P230" s="61" t="s">
        <v>952</v>
      </c>
    </row>
    <row r="231" spans="1:16" x14ac:dyDescent="0.2">
      <c r="A231" s="33" t="str">
        <f t="shared" si="18"/>
        <v> BBS 111 </v>
      </c>
      <c r="B231" s="2" t="str">
        <f t="shared" si="19"/>
        <v>I</v>
      </c>
      <c r="C231" s="33">
        <f t="shared" si="20"/>
        <v>50089.32</v>
      </c>
      <c r="D231" t="str">
        <f t="shared" si="21"/>
        <v>vis</v>
      </c>
      <c r="E231">
        <f>VLOOKUP(C231,'Active 1'!C$21:E$968,3,FALSE)</f>
        <v>-1420.9794323065676</v>
      </c>
      <c r="F231" s="2" t="s">
        <v>336</v>
      </c>
      <c r="G231" t="str">
        <f t="shared" si="22"/>
        <v>50089.320</v>
      </c>
      <c r="H231" s="33">
        <f t="shared" si="23"/>
        <v>1591</v>
      </c>
      <c r="I231" s="59" t="s">
        <v>953</v>
      </c>
      <c r="J231" s="60" t="s">
        <v>954</v>
      </c>
      <c r="K231" s="59">
        <v>1591</v>
      </c>
      <c r="L231" s="59" t="s">
        <v>955</v>
      </c>
      <c r="M231" s="60" t="s">
        <v>340</v>
      </c>
      <c r="N231" s="60"/>
      <c r="O231" s="61" t="s">
        <v>397</v>
      </c>
      <c r="P231" s="61" t="s">
        <v>956</v>
      </c>
    </row>
    <row r="232" spans="1:16" x14ac:dyDescent="0.2">
      <c r="A232" s="33" t="str">
        <f t="shared" si="18"/>
        <v> AOEB 6 </v>
      </c>
      <c r="B232" s="2" t="str">
        <f t="shared" si="19"/>
        <v>I</v>
      </c>
      <c r="C232" s="33">
        <f t="shared" si="20"/>
        <v>50133.623</v>
      </c>
      <c r="D232" t="str">
        <f t="shared" si="21"/>
        <v>vis</v>
      </c>
      <c r="E232">
        <f>VLOOKUP(C232,'Active 1'!C$21:E$968,3,FALSE)</f>
        <v>-1404.9786013309697</v>
      </c>
      <c r="F232" s="2" t="s">
        <v>336</v>
      </c>
      <c r="G232" t="str">
        <f t="shared" si="22"/>
        <v>50133.623</v>
      </c>
      <c r="H232" s="33">
        <f t="shared" si="23"/>
        <v>1607</v>
      </c>
      <c r="I232" s="59" t="s">
        <v>957</v>
      </c>
      <c r="J232" s="60" t="s">
        <v>958</v>
      </c>
      <c r="K232" s="59">
        <v>1607</v>
      </c>
      <c r="L232" s="59" t="s">
        <v>959</v>
      </c>
      <c r="M232" s="60" t="s">
        <v>340</v>
      </c>
      <c r="N232" s="60"/>
      <c r="O232" s="61" t="s">
        <v>938</v>
      </c>
      <c r="P232" s="61" t="s">
        <v>905</v>
      </c>
    </row>
    <row r="233" spans="1:16" x14ac:dyDescent="0.2">
      <c r="A233" s="33" t="str">
        <f t="shared" si="18"/>
        <v> AOEB 6 </v>
      </c>
      <c r="B233" s="2" t="str">
        <f t="shared" si="19"/>
        <v>I</v>
      </c>
      <c r="C233" s="33">
        <f t="shared" si="20"/>
        <v>50133.625999999997</v>
      </c>
      <c r="D233" t="str">
        <f t="shared" si="21"/>
        <v>vis</v>
      </c>
      <c r="E233">
        <f>VLOOKUP(C233,'Active 1'!C$21:E$968,3,FALSE)</f>
        <v>-1404.9775178266273</v>
      </c>
      <c r="F233" s="2" t="s">
        <v>336</v>
      </c>
      <c r="G233" t="str">
        <f t="shared" si="22"/>
        <v>50133.626</v>
      </c>
      <c r="H233" s="33">
        <f t="shared" si="23"/>
        <v>1607</v>
      </c>
      <c r="I233" s="59" t="s">
        <v>960</v>
      </c>
      <c r="J233" s="60" t="s">
        <v>961</v>
      </c>
      <c r="K233" s="59">
        <v>1607</v>
      </c>
      <c r="L233" s="59" t="s">
        <v>962</v>
      </c>
      <c r="M233" s="60" t="s">
        <v>340</v>
      </c>
      <c r="N233" s="60"/>
      <c r="O233" s="61" t="s">
        <v>963</v>
      </c>
      <c r="P233" s="61" t="s">
        <v>905</v>
      </c>
    </row>
    <row r="234" spans="1:16" x14ac:dyDescent="0.2">
      <c r="A234" s="33" t="str">
        <f t="shared" si="18"/>
        <v> AOEB 6 </v>
      </c>
      <c r="B234" s="2" t="str">
        <f t="shared" si="19"/>
        <v>I</v>
      </c>
      <c r="C234" s="33">
        <f t="shared" si="20"/>
        <v>50139.159</v>
      </c>
      <c r="D234" t="str">
        <f t="shared" si="21"/>
        <v>vis</v>
      </c>
      <c r="E234">
        <f>VLOOKUP(C234,'Active 1'!C$21:E$968,3,FALSE)</f>
        <v>-1402.9791746492347</v>
      </c>
      <c r="F234" s="2" t="s">
        <v>336</v>
      </c>
      <c r="G234" t="str">
        <f t="shared" si="22"/>
        <v>50139.159</v>
      </c>
      <c r="H234" s="33">
        <f t="shared" si="23"/>
        <v>1609</v>
      </c>
      <c r="I234" s="59" t="s">
        <v>964</v>
      </c>
      <c r="J234" s="60" t="s">
        <v>965</v>
      </c>
      <c r="K234" s="59">
        <v>1609</v>
      </c>
      <c r="L234" s="59" t="s">
        <v>955</v>
      </c>
      <c r="M234" s="60" t="s">
        <v>340</v>
      </c>
      <c r="N234" s="60"/>
      <c r="O234" s="61" t="s">
        <v>966</v>
      </c>
      <c r="P234" s="61" t="s">
        <v>905</v>
      </c>
    </row>
    <row r="235" spans="1:16" x14ac:dyDescent="0.2">
      <c r="A235" s="33" t="str">
        <f t="shared" si="18"/>
        <v> BBS 114 </v>
      </c>
      <c r="B235" s="2" t="str">
        <f t="shared" si="19"/>
        <v>I</v>
      </c>
      <c r="C235" s="33">
        <f t="shared" si="20"/>
        <v>50396.652000000002</v>
      </c>
      <c r="D235" t="str">
        <f t="shared" si="21"/>
        <v>vis</v>
      </c>
      <c r="E235">
        <f>VLOOKUP(C235,'Active 1'!C$21:E$968,3,FALSE)</f>
        <v>-1309.9809133486538</v>
      </c>
      <c r="F235" s="2" t="s">
        <v>336</v>
      </c>
      <c r="G235" t="str">
        <f t="shared" si="22"/>
        <v>50396.652</v>
      </c>
      <c r="H235" s="33">
        <f t="shared" si="23"/>
        <v>1702</v>
      </c>
      <c r="I235" s="59" t="s">
        <v>967</v>
      </c>
      <c r="J235" s="60" t="s">
        <v>968</v>
      </c>
      <c r="K235" s="59">
        <v>1702</v>
      </c>
      <c r="L235" s="59" t="s">
        <v>969</v>
      </c>
      <c r="M235" s="60" t="s">
        <v>340</v>
      </c>
      <c r="N235" s="60"/>
      <c r="O235" s="61" t="s">
        <v>397</v>
      </c>
      <c r="P235" s="61" t="s">
        <v>970</v>
      </c>
    </row>
    <row r="236" spans="1:16" x14ac:dyDescent="0.2">
      <c r="A236" s="33" t="str">
        <f t="shared" si="18"/>
        <v> AOEB 6 </v>
      </c>
      <c r="B236" s="2" t="str">
        <f t="shared" si="19"/>
        <v>I</v>
      </c>
      <c r="C236" s="33">
        <f t="shared" si="20"/>
        <v>50504.635000000002</v>
      </c>
      <c r="D236" t="str">
        <f t="shared" si="21"/>
        <v>vis</v>
      </c>
      <c r="E236">
        <f>VLOOKUP(C236,'Active 1'!C$21:E$968,3,FALSE)</f>
        <v>-1270.9808968432708</v>
      </c>
      <c r="F236" s="2" t="s">
        <v>336</v>
      </c>
      <c r="G236" t="str">
        <f t="shared" si="22"/>
        <v>50504.635</v>
      </c>
      <c r="H236" s="33">
        <f t="shared" si="23"/>
        <v>1741</v>
      </c>
      <c r="I236" s="59" t="s">
        <v>971</v>
      </c>
      <c r="J236" s="60" t="s">
        <v>972</v>
      </c>
      <c r="K236" s="59">
        <v>1741</v>
      </c>
      <c r="L236" s="59" t="s">
        <v>973</v>
      </c>
      <c r="M236" s="60" t="s">
        <v>340</v>
      </c>
      <c r="N236" s="60"/>
      <c r="O236" s="61" t="s">
        <v>938</v>
      </c>
      <c r="P236" s="61" t="s">
        <v>905</v>
      </c>
    </row>
    <row r="237" spans="1:16" x14ac:dyDescent="0.2">
      <c r="A237" s="33" t="str">
        <f t="shared" si="18"/>
        <v> AOEB 6 </v>
      </c>
      <c r="B237" s="2" t="str">
        <f t="shared" si="19"/>
        <v>I</v>
      </c>
      <c r="C237" s="33">
        <f t="shared" si="20"/>
        <v>50504.635000000002</v>
      </c>
      <c r="D237" t="str">
        <f t="shared" si="21"/>
        <v>vis</v>
      </c>
      <c r="E237">
        <f>VLOOKUP(C237,'Active 1'!C$21:E$968,3,FALSE)</f>
        <v>-1270.9808968432708</v>
      </c>
      <c r="F237" s="2" t="s">
        <v>336</v>
      </c>
      <c r="G237" t="str">
        <f t="shared" si="22"/>
        <v>50504.635</v>
      </c>
      <c r="H237" s="33">
        <f t="shared" si="23"/>
        <v>1741</v>
      </c>
      <c r="I237" s="59" t="s">
        <v>971</v>
      </c>
      <c r="J237" s="60" t="s">
        <v>972</v>
      </c>
      <c r="K237" s="59">
        <v>1741</v>
      </c>
      <c r="L237" s="59" t="s">
        <v>973</v>
      </c>
      <c r="M237" s="60" t="s">
        <v>340</v>
      </c>
      <c r="N237" s="60"/>
      <c r="O237" s="61" t="s">
        <v>530</v>
      </c>
      <c r="P237" s="61" t="s">
        <v>905</v>
      </c>
    </row>
    <row r="238" spans="1:16" x14ac:dyDescent="0.2">
      <c r="A238" s="33" t="str">
        <f t="shared" si="18"/>
        <v> BBS 116 </v>
      </c>
      <c r="B238" s="2" t="str">
        <f t="shared" si="19"/>
        <v>I</v>
      </c>
      <c r="C238" s="33">
        <f t="shared" si="20"/>
        <v>50792.582999999999</v>
      </c>
      <c r="D238" t="str">
        <f t="shared" si="21"/>
        <v>vis</v>
      </c>
      <c r="E238">
        <f>VLOOKUP(C238,'Active 1'!C$21:E$968,3,FALSE)</f>
        <v>-1166.9832606163477</v>
      </c>
      <c r="F238" s="2" t="s">
        <v>336</v>
      </c>
      <c r="G238" t="str">
        <f t="shared" si="22"/>
        <v>50792.583</v>
      </c>
      <c r="H238" s="33">
        <f t="shared" si="23"/>
        <v>1845</v>
      </c>
      <c r="I238" s="59" t="s">
        <v>974</v>
      </c>
      <c r="J238" s="60" t="s">
        <v>975</v>
      </c>
      <c r="K238" s="59">
        <v>1845</v>
      </c>
      <c r="L238" s="59" t="s">
        <v>976</v>
      </c>
      <c r="M238" s="60" t="s">
        <v>340</v>
      </c>
      <c r="N238" s="60"/>
      <c r="O238" s="61" t="s">
        <v>397</v>
      </c>
      <c r="P238" s="61" t="s">
        <v>977</v>
      </c>
    </row>
    <row r="239" spans="1:16" x14ac:dyDescent="0.2">
      <c r="A239" s="33" t="str">
        <f t="shared" si="18"/>
        <v> BBS 117 </v>
      </c>
      <c r="B239" s="2" t="str">
        <f t="shared" si="19"/>
        <v>I</v>
      </c>
      <c r="C239" s="33">
        <f t="shared" si="20"/>
        <v>50831.339</v>
      </c>
      <c r="D239" t="str">
        <f t="shared" si="21"/>
        <v>vis</v>
      </c>
      <c r="E239">
        <f>VLOOKUP(C239,'Active 1'!C$21:E$968,3,FALSE)</f>
        <v>-1152.9858291717437</v>
      </c>
      <c r="F239" s="2" t="s">
        <v>336</v>
      </c>
      <c r="G239" t="str">
        <f t="shared" si="22"/>
        <v>50831.339</v>
      </c>
      <c r="H239" s="33">
        <f t="shared" si="23"/>
        <v>1859</v>
      </c>
      <c r="I239" s="59" t="s">
        <v>978</v>
      </c>
      <c r="J239" s="60" t="s">
        <v>979</v>
      </c>
      <c r="K239" s="59">
        <v>1859</v>
      </c>
      <c r="L239" s="59" t="s">
        <v>980</v>
      </c>
      <c r="M239" s="60" t="s">
        <v>340</v>
      </c>
      <c r="N239" s="60"/>
      <c r="O239" s="61" t="s">
        <v>397</v>
      </c>
      <c r="P239" s="61" t="s">
        <v>981</v>
      </c>
    </row>
    <row r="240" spans="1:16" x14ac:dyDescent="0.2">
      <c r="A240" s="33" t="str">
        <f t="shared" si="18"/>
        <v>BAVM 113 </v>
      </c>
      <c r="B240" s="2" t="str">
        <f t="shared" si="19"/>
        <v>I</v>
      </c>
      <c r="C240" s="33">
        <f t="shared" si="20"/>
        <v>50831.345999999998</v>
      </c>
      <c r="D240" t="str">
        <f t="shared" si="21"/>
        <v>vis</v>
      </c>
      <c r="E240">
        <f>VLOOKUP(C240,'Active 1'!C$21:E$968,3,FALSE)</f>
        <v>-1152.9833009949432</v>
      </c>
      <c r="F240" s="2" t="s">
        <v>336</v>
      </c>
      <c r="G240" t="str">
        <f t="shared" si="22"/>
        <v>50831.346</v>
      </c>
      <c r="H240" s="33">
        <f t="shared" si="23"/>
        <v>1859</v>
      </c>
      <c r="I240" s="59" t="s">
        <v>982</v>
      </c>
      <c r="J240" s="60" t="s">
        <v>983</v>
      </c>
      <c r="K240" s="59">
        <v>1859</v>
      </c>
      <c r="L240" s="59" t="s">
        <v>976</v>
      </c>
      <c r="M240" s="60" t="s">
        <v>340</v>
      </c>
      <c r="N240" s="60"/>
      <c r="O240" s="61" t="s">
        <v>984</v>
      </c>
      <c r="P240" s="62" t="s">
        <v>985</v>
      </c>
    </row>
    <row r="241" spans="1:16" x14ac:dyDescent="0.2">
      <c r="A241" s="33" t="str">
        <f t="shared" si="18"/>
        <v> AOEB 6 </v>
      </c>
      <c r="B241" s="2" t="str">
        <f t="shared" si="19"/>
        <v>I</v>
      </c>
      <c r="C241" s="33">
        <f t="shared" si="20"/>
        <v>50839.648000000001</v>
      </c>
      <c r="D241" t="str">
        <f t="shared" si="21"/>
        <v>vis</v>
      </c>
      <c r="E241">
        <f>VLOOKUP(C241,'Active 1'!C$21:E$968,3,FALSE)</f>
        <v>-1149.9848833085682</v>
      </c>
      <c r="F241" s="2" t="s">
        <v>336</v>
      </c>
      <c r="G241" t="str">
        <f t="shared" si="22"/>
        <v>50839.648</v>
      </c>
      <c r="H241" s="33">
        <f t="shared" si="23"/>
        <v>1862</v>
      </c>
      <c r="I241" s="59" t="s">
        <v>986</v>
      </c>
      <c r="J241" s="60" t="s">
        <v>987</v>
      </c>
      <c r="K241" s="59">
        <v>1862</v>
      </c>
      <c r="L241" s="59" t="s">
        <v>988</v>
      </c>
      <c r="M241" s="60" t="s">
        <v>340</v>
      </c>
      <c r="N241" s="60"/>
      <c r="O241" s="61" t="s">
        <v>791</v>
      </c>
      <c r="P241" s="61" t="s">
        <v>905</v>
      </c>
    </row>
    <row r="242" spans="1:16" x14ac:dyDescent="0.2">
      <c r="A242" s="33" t="str">
        <f t="shared" si="18"/>
        <v> AOEB 6 </v>
      </c>
      <c r="B242" s="2" t="str">
        <f t="shared" si="19"/>
        <v>I</v>
      </c>
      <c r="C242" s="33">
        <f t="shared" si="20"/>
        <v>51160.824999999997</v>
      </c>
      <c r="D242" t="str">
        <f t="shared" si="21"/>
        <v>vis</v>
      </c>
      <c r="E242">
        <f>VLOOKUP(C242,'Active 1'!C$21:E$968,3,FALSE)</f>
        <v>-1033.9859918057466</v>
      </c>
      <c r="F242" s="2" t="s">
        <v>336</v>
      </c>
      <c r="G242" t="str">
        <f t="shared" si="22"/>
        <v>51160.825</v>
      </c>
      <c r="H242" s="33">
        <f t="shared" si="23"/>
        <v>1978</v>
      </c>
      <c r="I242" s="59" t="s">
        <v>989</v>
      </c>
      <c r="J242" s="60" t="s">
        <v>990</v>
      </c>
      <c r="K242" s="59">
        <v>1978</v>
      </c>
      <c r="L242" s="59" t="s">
        <v>991</v>
      </c>
      <c r="M242" s="60" t="s">
        <v>340</v>
      </c>
      <c r="N242" s="60"/>
      <c r="O242" s="61" t="s">
        <v>530</v>
      </c>
      <c r="P242" s="61" t="s">
        <v>905</v>
      </c>
    </row>
    <row r="243" spans="1:16" x14ac:dyDescent="0.2">
      <c r="A243" s="33" t="str">
        <f t="shared" si="18"/>
        <v> AOEB 6 </v>
      </c>
      <c r="B243" s="2" t="str">
        <f t="shared" si="19"/>
        <v>I</v>
      </c>
      <c r="C243" s="33">
        <f t="shared" si="20"/>
        <v>51163.591</v>
      </c>
      <c r="D243" t="str">
        <f t="shared" si="21"/>
        <v>vis</v>
      </c>
      <c r="E243">
        <f>VLOOKUP(C243,'Active 1'!C$21:E$968,3,FALSE)</f>
        <v>-1032.9870008011069</v>
      </c>
      <c r="F243" s="2" t="s">
        <v>336</v>
      </c>
      <c r="G243" t="str">
        <f t="shared" si="22"/>
        <v>51163.591</v>
      </c>
      <c r="H243" s="33">
        <f t="shared" si="23"/>
        <v>1979</v>
      </c>
      <c r="I243" s="59" t="s">
        <v>992</v>
      </c>
      <c r="J243" s="60" t="s">
        <v>993</v>
      </c>
      <c r="K243" s="59">
        <v>1979</v>
      </c>
      <c r="L243" s="59" t="s">
        <v>994</v>
      </c>
      <c r="M243" s="60" t="s">
        <v>340</v>
      </c>
      <c r="N243" s="60"/>
      <c r="O243" s="61" t="s">
        <v>938</v>
      </c>
      <c r="P243" s="61" t="s">
        <v>905</v>
      </c>
    </row>
    <row r="244" spans="1:16" x14ac:dyDescent="0.2">
      <c r="A244" s="33" t="str">
        <f t="shared" si="18"/>
        <v> AOEB 6 </v>
      </c>
      <c r="B244" s="2" t="str">
        <f t="shared" si="19"/>
        <v>I</v>
      </c>
      <c r="C244" s="33">
        <f t="shared" si="20"/>
        <v>51163.591999999997</v>
      </c>
      <c r="D244" t="str">
        <f t="shared" si="21"/>
        <v>vis</v>
      </c>
      <c r="E244">
        <f>VLOOKUP(C244,'Active 1'!C$21:E$968,3,FALSE)</f>
        <v>-1032.9866396329937</v>
      </c>
      <c r="F244" s="2" t="s">
        <v>336</v>
      </c>
      <c r="G244" t="str">
        <f t="shared" si="22"/>
        <v>51163.592</v>
      </c>
      <c r="H244" s="33">
        <f t="shared" si="23"/>
        <v>1979</v>
      </c>
      <c r="I244" s="59" t="s">
        <v>995</v>
      </c>
      <c r="J244" s="60" t="s">
        <v>996</v>
      </c>
      <c r="K244" s="59">
        <v>1979</v>
      </c>
      <c r="L244" s="59" t="s">
        <v>997</v>
      </c>
      <c r="M244" s="60" t="s">
        <v>340</v>
      </c>
      <c r="N244" s="60"/>
      <c r="O244" s="61" t="s">
        <v>998</v>
      </c>
      <c r="P244" s="61" t="s">
        <v>905</v>
      </c>
    </row>
    <row r="245" spans="1:16" x14ac:dyDescent="0.2">
      <c r="A245" s="33" t="str">
        <f t="shared" si="18"/>
        <v> BBS 119 </v>
      </c>
      <c r="B245" s="2" t="str">
        <f t="shared" si="19"/>
        <v>I</v>
      </c>
      <c r="C245" s="33">
        <f t="shared" si="20"/>
        <v>51166.360999999997</v>
      </c>
      <c r="D245" t="str">
        <f t="shared" si="21"/>
        <v>vis</v>
      </c>
      <c r="E245">
        <f>VLOOKUP(C245,'Active 1'!C$21:E$968,3,FALSE)</f>
        <v>-1031.9865651240116</v>
      </c>
      <c r="F245" s="2" t="s">
        <v>336</v>
      </c>
      <c r="G245" t="str">
        <f t="shared" si="22"/>
        <v>51166.361</v>
      </c>
      <c r="H245" s="33">
        <f t="shared" si="23"/>
        <v>1980</v>
      </c>
      <c r="I245" s="59" t="s">
        <v>999</v>
      </c>
      <c r="J245" s="60" t="s">
        <v>1000</v>
      </c>
      <c r="K245" s="59">
        <v>1980</v>
      </c>
      <c r="L245" s="59" t="s">
        <v>1001</v>
      </c>
      <c r="M245" s="60" t="s">
        <v>340</v>
      </c>
      <c r="N245" s="60"/>
      <c r="O245" s="61" t="s">
        <v>397</v>
      </c>
      <c r="P245" s="61" t="s">
        <v>1002</v>
      </c>
    </row>
    <row r="246" spans="1:16" x14ac:dyDescent="0.2">
      <c r="A246" s="33" t="str">
        <f t="shared" si="18"/>
        <v>BAVM 128 </v>
      </c>
      <c r="B246" s="2" t="str">
        <f t="shared" si="19"/>
        <v>I</v>
      </c>
      <c r="C246" s="33">
        <f t="shared" si="20"/>
        <v>51177.436000000002</v>
      </c>
      <c r="D246" t="str">
        <f t="shared" si="21"/>
        <v>vis</v>
      </c>
      <c r="E246">
        <f>VLOOKUP(C246,'Active 1'!C$21:E$968,3,FALSE)</f>
        <v>-1027.9866282561964</v>
      </c>
      <c r="F246" s="2" t="s">
        <v>336</v>
      </c>
      <c r="G246" t="str">
        <f t="shared" si="22"/>
        <v>51177.436</v>
      </c>
      <c r="H246" s="33">
        <f t="shared" si="23"/>
        <v>1984</v>
      </c>
      <c r="I246" s="59" t="s">
        <v>1003</v>
      </c>
      <c r="J246" s="60" t="s">
        <v>1004</v>
      </c>
      <c r="K246" s="59">
        <v>1984</v>
      </c>
      <c r="L246" s="59" t="s">
        <v>997</v>
      </c>
      <c r="M246" s="60" t="s">
        <v>381</v>
      </c>
      <c r="N246" s="60" t="s">
        <v>1005</v>
      </c>
      <c r="O246" s="61" t="s">
        <v>1006</v>
      </c>
      <c r="P246" s="62" t="s">
        <v>1007</v>
      </c>
    </row>
    <row r="247" spans="1:16" x14ac:dyDescent="0.2">
      <c r="A247" s="33" t="str">
        <f t="shared" si="18"/>
        <v> AOEB 6 </v>
      </c>
      <c r="B247" s="2" t="str">
        <f t="shared" si="19"/>
        <v>I</v>
      </c>
      <c r="C247" s="33">
        <f t="shared" si="20"/>
        <v>51570.6</v>
      </c>
      <c r="D247" t="str">
        <f t="shared" si="21"/>
        <v>vis</v>
      </c>
      <c r="E247">
        <f>VLOOKUP(C247,'Active 1'!C$21:E$968,3,FALSE)</f>
        <v>-885.9883276966433</v>
      </c>
      <c r="F247" s="2" t="s">
        <v>336</v>
      </c>
      <c r="G247" t="str">
        <f t="shared" si="22"/>
        <v>51570.6000</v>
      </c>
      <c r="H247" s="33">
        <f t="shared" si="23"/>
        <v>2126</v>
      </c>
      <c r="I247" s="59" t="s">
        <v>1008</v>
      </c>
      <c r="J247" s="60" t="s">
        <v>1009</v>
      </c>
      <c r="K247" s="59">
        <v>2126</v>
      </c>
      <c r="L247" s="59" t="s">
        <v>1010</v>
      </c>
      <c r="M247" s="60" t="s">
        <v>1011</v>
      </c>
      <c r="N247" s="60" t="s">
        <v>1012</v>
      </c>
      <c r="O247" s="61" t="s">
        <v>530</v>
      </c>
      <c r="P247" s="61" t="s">
        <v>905</v>
      </c>
    </row>
    <row r="248" spans="1:16" x14ac:dyDescent="0.2">
      <c r="A248" s="33" t="str">
        <f t="shared" si="18"/>
        <v> AOEB 6 </v>
      </c>
      <c r="B248" s="2" t="str">
        <f t="shared" si="19"/>
        <v>I</v>
      </c>
      <c r="C248" s="33">
        <f t="shared" si="20"/>
        <v>51606.5936</v>
      </c>
      <c r="D248" t="str">
        <f t="shared" si="21"/>
        <v>vis</v>
      </c>
      <c r="E248">
        <f>VLOOKUP(C248,'Active 1'!C$21:E$968,3,FALSE)</f>
        <v>-872.98858705146574</v>
      </c>
      <c r="F248" s="2" t="s">
        <v>336</v>
      </c>
      <c r="G248" t="str">
        <f t="shared" si="22"/>
        <v>51606.5936</v>
      </c>
      <c r="H248" s="33">
        <f t="shared" si="23"/>
        <v>2139</v>
      </c>
      <c r="I248" s="59" t="s">
        <v>1013</v>
      </c>
      <c r="J248" s="60" t="s">
        <v>1014</v>
      </c>
      <c r="K248" s="59">
        <v>2139</v>
      </c>
      <c r="L248" s="59" t="s">
        <v>1015</v>
      </c>
      <c r="M248" s="60" t="s">
        <v>1011</v>
      </c>
      <c r="N248" s="60" t="s">
        <v>1012</v>
      </c>
      <c r="O248" s="61" t="s">
        <v>530</v>
      </c>
      <c r="P248" s="61" t="s">
        <v>905</v>
      </c>
    </row>
    <row r="249" spans="1:16" x14ac:dyDescent="0.2">
      <c r="A249" s="33" t="str">
        <f t="shared" si="18"/>
        <v> AOEB 6 </v>
      </c>
      <c r="B249" s="2" t="str">
        <f t="shared" si="19"/>
        <v>I</v>
      </c>
      <c r="C249" s="33">
        <f t="shared" si="20"/>
        <v>51606.595000000001</v>
      </c>
      <c r="D249" t="str">
        <f t="shared" si="21"/>
        <v>vis</v>
      </c>
      <c r="E249">
        <f>VLOOKUP(C249,'Active 1'!C$21:E$968,3,FALSE)</f>
        <v>-872.98808141610505</v>
      </c>
      <c r="F249" s="2" t="s">
        <v>336</v>
      </c>
      <c r="G249" t="str">
        <f t="shared" si="22"/>
        <v>51606.595</v>
      </c>
      <c r="H249" s="33">
        <f t="shared" si="23"/>
        <v>2139</v>
      </c>
      <c r="I249" s="59" t="s">
        <v>1016</v>
      </c>
      <c r="J249" s="60" t="s">
        <v>1017</v>
      </c>
      <c r="K249" s="59">
        <v>2139</v>
      </c>
      <c r="L249" s="59" t="s">
        <v>1018</v>
      </c>
      <c r="M249" s="60" t="s">
        <v>340</v>
      </c>
      <c r="N249" s="60"/>
      <c r="O249" s="61" t="s">
        <v>963</v>
      </c>
      <c r="P249" s="61" t="s">
        <v>905</v>
      </c>
    </row>
    <row r="250" spans="1:16" x14ac:dyDescent="0.2">
      <c r="A250" s="33" t="str">
        <f t="shared" si="18"/>
        <v>IBVS 5548 </v>
      </c>
      <c r="B250" s="2" t="str">
        <f t="shared" si="19"/>
        <v>I</v>
      </c>
      <c r="C250" s="33">
        <f t="shared" si="20"/>
        <v>52193.570800000001</v>
      </c>
      <c r="D250" t="str">
        <f t="shared" si="21"/>
        <v>vis</v>
      </c>
      <c r="E250">
        <f>VLOOKUP(C250,'Active 1'!C$21:E$968,3,FALSE)</f>
        <v>-660.99113848749323</v>
      </c>
      <c r="F250" s="2" t="s">
        <v>336</v>
      </c>
      <c r="G250" t="str">
        <f t="shared" si="22"/>
        <v>52193.5708</v>
      </c>
      <c r="H250" s="33">
        <f t="shared" si="23"/>
        <v>2351</v>
      </c>
      <c r="I250" s="59" t="s">
        <v>1019</v>
      </c>
      <c r="J250" s="60" t="s">
        <v>1020</v>
      </c>
      <c r="K250" s="59">
        <v>2351</v>
      </c>
      <c r="L250" s="59" t="s">
        <v>1021</v>
      </c>
      <c r="M250" s="60" t="s">
        <v>381</v>
      </c>
      <c r="N250" s="60" t="s">
        <v>382</v>
      </c>
      <c r="O250" s="61" t="s">
        <v>1022</v>
      </c>
      <c r="P250" s="62" t="s">
        <v>1023</v>
      </c>
    </row>
    <row r="251" spans="1:16" x14ac:dyDescent="0.2">
      <c r="A251" s="33" t="str">
        <f t="shared" si="18"/>
        <v>IBVS 5548 </v>
      </c>
      <c r="B251" s="2" t="str">
        <f t="shared" si="19"/>
        <v>I</v>
      </c>
      <c r="C251" s="33">
        <f t="shared" si="20"/>
        <v>52229.565300000002</v>
      </c>
      <c r="D251" t="str">
        <f t="shared" si="21"/>
        <v>vis</v>
      </c>
      <c r="E251">
        <f>VLOOKUP(C251,'Active 1'!C$21:E$968,3,FALSE)</f>
        <v>-647.99107279101293</v>
      </c>
      <c r="F251" s="2" t="s">
        <v>336</v>
      </c>
      <c r="G251" t="str">
        <f t="shared" si="22"/>
        <v>52229.5653</v>
      </c>
      <c r="H251" s="33">
        <f t="shared" si="23"/>
        <v>2364</v>
      </c>
      <c r="I251" s="59" t="s">
        <v>1024</v>
      </c>
      <c r="J251" s="60" t="s">
        <v>1025</v>
      </c>
      <c r="K251" s="59">
        <v>2364</v>
      </c>
      <c r="L251" s="59" t="s">
        <v>1026</v>
      </c>
      <c r="M251" s="60" t="s">
        <v>381</v>
      </c>
      <c r="N251" s="60" t="s">
        <v>382</v>
      </c>
      <c r="O251" s="61" t="s">
        <v>1022</v>
      </c>
      <c r="P251" s="62" t="s">
        <v>1023</v>
      </c>
    </row>
    <row r="252" spans="1:16" x14ac:dyDescent="0.2">
      <c r="A252" s="33" t="str">
        <f t="shared" si="18"/>
        <v>IBVS 5548 </v>
      </c>
      <c r="B252" s="2" t="str">
        <f t="shared" si="19"/>
        <v>I</v>
      </c>
      <c r="C252" s="33">
        <f t="shared" si="20"/>
        <v>52232.334499999997</v>
      </c>
      <c r="D252" t="str">
        <f t="shared" si="21"/>
        <v>vis</v>
      </c>
      <c r="E252">
        <f>VLOOKUP(C252,'Active 1'!C$21:E$968,3,FALSE)</f>
        <v>-646.99092604840973</v>
      </c>
      <c r="F252" s="2" t="s">
        <v>336</v>
      </c>
      <c r="G252" t="str">
        <f t="shared" si="22"/>
        <v>52232.3345</v>
      </c>
      <c r="H252" s="33">
        <f t="shared" si="23"/>
        <v>2365</v>
      </c>
      <c r="I252" s="59" t="s">
        <v>1027</v>
      </c>
      <c r="J252" s="60" t="s">
        <v>1028</v>
      </c>
      <c r="K252" s="59">
        <v>2365</v>
      </c>
      <c r="L252" s="59" t="s">
        <v>1021</v>
      </c>
      <c r="M252" s="60" t="s">
        <v>381</v>
      </c>
      <c r="N252" s="60" t="s">
        <v>382</v>
      </c>
      <c r="O252" s="61" t="s">
        <v>1022</v>
      </c>
      <c r="P252" s="62" t="s">
        <v>1023</v>
      </c>
    </row>
    <row r="253" spans="1:16" x14ac:dyDescent="0.2">
      <c r="A253" s="33" t="str">
        <f t="shared" si="18"/>
        <v> BBS 129 </v>
      </c>
      <c r="B253" s="2" t="str">
        <f t="shared" si="19"/>
        <v>I</v>
      </c>
      <c r="C253" s="33">
        <f t="shared" si="20"/>
        <v>52567.353999999999</v>
      </c>
      <c r="D253" t="str">
        <f t="shared" si="21"/>
        <v>vis</v>
      </c>
      <c r="E253">
        <f>VLOOKUP(C253,'Active 1'!C$21:E$968,3,FALSE)</f>
        <v>-525.99256492096197</v>
      </c>
      <c r="F253" s="2" t="s">
        <v>336</v>
      </c>
      <c r="G253" t="str">
        <f t="shared" si="22"/>
        <v>52567.354</v>
      </c>
      <c r="H253" s="33">
        <f t="shared" si="23"/>
        <v>2486</v>
      </c>
      <c r="I253" s="59" t="s">
        <v>1029</v>
      </c>
      <c r="J253" s="60" t="s">
        <v>1030</v>
      </c>
      <c r="K253" s="59">
        <v>2486</v>
      </c>
      <c r="L253" s="59" t="s">
        <v>1031</v>
      </c>
      <c r="M253" s="60" t="s">
        <v>340</v>
      </c>
      <c r="N253" s="60"/>
      <c r="O253" s="61" t="s">
        <v>397</v>
      </c>
      <c r="P253" s="61" t="s">
        <v>1032</v>
      </c>
    </row>
    <row r="254" spans="1:16" x14ac:dyDescent="0.2">
      <c r="A254" s="33" t="str">
        <f t="shared" si="18"/>
        <v> BBS 130 </v>
      </c>
      <c r="B254" s="2" t="str">
        <f t="shared" si="19"/>
        <v>I</v>
      </c>
      <c r="C254" s="33">
        <f t="shared" si="20"/>
        <v>52913.449000000001</v>
      </c>
      <c r="D254" t="str">
        <f t="shared" si="21"/>
        <v>vis</v>
      </c>
      <c r="E254">
        <f>VLOOKUP(C254,'Active 1'!C$21:E$968,3,FALSE)</f>
        <v>-400.99408634164382</v>
      </c>
      <c r="F254" s="2" t="s">
        <v>336</v>
      </c>
      <c r="G254" t="str">
        <f t="shared" si="22"/>
        <v>52913.449</v>
      </c>
      <c r="H254" s="33">
        <f t="shared" si="23"/>
        <v>2611</v>
      </c>
      <c r="I254" s="59" t="s">
        <v>1033</v>
      </c>
      <c r="J254" s="60" t="s">
        <v>1034</v>
      </c>
      <c r="K254" s="59">
        <v>2611</v>
      </c>
      <c r="L254" s="59" t="s">
        <v>1035</v>
      </c>
      <c r="M254" s="60" t="s">
        <v>340</v>
      </c>
      <c r="N254" s="60"/>
      <c r="O254" s="61" t="s">
        <v>397</v>
      </c>
      <c r="P254" s="61" t="s">
        <v>1036</v>
      </c>
    </row>
    <row r="255" spans="1:16" x14ac:dyDescent="0.2">
      <c r="A255" s="33" t="str">
        <f t="shared" si="18"/>
        <v>OEJV 0003 </v>
      </c>
      <c r="B255" s="2" t="str">
        <f t="shared" si="19"/>
        <v>I</v>
      </c>
      <c r="C255" s="33">
        <f t="shared" si="20"/>
        <v>53284.461000000003</v>
      </c>
      <c r="D255" t="str">
        <f t="shared" si="21"/>
        <v>vis</v>
      </c>
      <c r="E255">
        <f>VLOOKUP(C255,'Active 1'!C$21:E$968,3,FALSE)</f>
        <v>-266.99638185394491</v>
      </c>
      <c r="F255" s="2" t="s">
        <v>336</v>
      </c>
      <c r="G255" t="str">
        <f t="shared" si="22"/>
        <v>53284.461</v>
      </c>
      <c r="H255" s="33">
        <f t="shared" si="23"/>
        <v>2745</v>
      </c>
      <c r="I255" s="59" t="s">
        <v>1037</v>
      </c>
      <c r="J255" s="60" t="s">
        <v>1038</v>
      </c>
      <c r="K255" s="59">
        <v>2745</v>
      </c>
      <c r="L255" s="59" t="s">
        <v>1039</v>
      </c>
      <c r="M255" s="60" t="s">
        <v>340</v>
      </c>
      <c r="N255" s="60"/>
      <c r="O255" s="61" t="s">
        <v>397</v>
      </c>
      <c r="P255" s="62" t="s">
        <v>1040</v>
      </c>
    </row>
    <row r="256" spans="1:16" x14ac:dyDescent="0.2">
      <c r="A256" s="33" t="str">
        <f t="shared" si="18"/>
        <v>IBVS 5843 </v>
      </c>
      <c r="B256" s="2" t="str">
        <f t="shared" si="19"/>
        <v>I</v>
      </c>
      <c r="C256" s="33">
        <f t="shared" si="20"/>
        <v>53353.689200000001</v>
      </c>
      <c r="D256" t="str">
        <f t="shared" si="21"/>
        <v>vis</v>
      </c>
      <c r="E256">
        <f>VLOOKUP(C256,'Active 1'!C$21:E$968,3,FALSE)</f>
        <v>-241.99336339142897</v>
      </c>
      <c r="F256" s="2" t="s">
        <v>336</v>
      </c>
      <c r="G256" t="str">
        <f t="shared" si="22"/>
        <v>53353.6892</v>
      </c>
      <c r="H256" s="33">
        <f t="shared" si="23"/>
        <v>2770</v>
      </c>
      <c r="I256" s="59" t="s">
        <v>1041</v>
      </c>
      <c r="J256" s="60" t="s">
        <v>1042</v>
      </c>
      <c r="K256" s="59">
        <v>2770</v>
      </c>
      <c r="L256" s="59" t="s">
        <v>1043</v>
      </c>
      <c r="M256" s="60" t="s">
        <v>1011</v>
      </c>
      <c r="N256" s="60" t="s">
        <v>1044</v>
      </c>
      <c r="O256" s="61" t="s">
        <v>1045</v>
      </c>
      <c r="P256" s="62" t="s">
        <v>1046</v>
      </c>
    </row>
    <row r="257" spans="1:16" x14ac:dyDescent="0.2">
      <c r="A257" s="33" t="str">
        <f t="shared" si="18"/>
        <v>BAVM 174 </v>
      </c>
      <c r="B257" s="2" t="str">
        <f t="shared" si="19"/>
        <v>I</v>
      </c>
      <c r="C257" s="33">
        <f t="shared" si="20"/>
        <v>53359.22</v>
      </c>
      <c r="D257" t="str">
        <f t="shared" si="21"/>
        <v>vis</v>
      </c>
      <c r="E257">
        <f>VLOOKUP(C257,'Active 1'!C$21:E$968,3,FALSE)</f>
        <v>-239.99581478388899</v>
      </c>
      <c r="F257" s="2" t="s">
        <v>336</v>
      </c>
      <c r="G257" t="str">
        <f t="shared" si="22"/>
        <v>53359.220</v>
      </c>
      <c r="H257" s="33">
        <f t="shared" si="23"/>
        <v>2772</v>
      </c>
      <c r="I257" s="59" t="s">
        <v>1047</v>
      </c>
      <c r="J257" s="60" t="s">
        <v>1048</v>
      </c>
      <c r="K257" s="59" t="s">
        <v>1049</v>
      </c>
      <c r="L257" s="59" t="s">
        <v>1050</v>
      </c>
      <c r="M257" s="60" t="s">
        <v>340</v>
      </c>
      <c r="N257" s="60"/>
      <c r="O257" s="61" t="s">
        <v>1051</v>
      </c>
      <c r="P257" s="62" t="s">
        <v>1052</v>
      </c>
    </row>
    <row r="258" spans="1:16" x14ac:dyDescent="0.2">
      <c r="A258" s="33" t="str">
        <f t="shared" si="18"/>
        <v>BAVM 178 </v>
      </c>
      <c r="B258" s="2" t="str">
        <f t="shared" si="19"/>
        <v>I</v>
      </c>
      <c r="C258" s="33">
        <f t="shared" si="20"/>
        <v>53406.284800000001</v>
      </c>
      <c r="D258" t="str">
        <f t="shared" si="21"/>
        <v>vis</v>
      </c>
      <c r="E258">
        <f>VLOOKUP(C258,'Active 1'!C$21:E$968,3,FALSE)</f>
        <v>-222.99750970973338</v>
      </c>
      <c r="F258" s="2" t="s">
        <v>336</v>
      </c>
      <c r="G258" t="str">
        <f t="shared" si="22"/>
        <v>53406.2848</v>
      </c>
      <c r="H258" s="33">
        <f t="shared" si="23"/>
        <v>2789</v>
      </c>
      <c r="I258" s="59" t="s">
        <v>1053</v>
      </c>
      <c r="J258" s="60" t="s">
        <v>1054</v>
      </c>
      <c r="K258" s="59" t="s">
        <v>1055</v>
      </c>
      <c r="L258" s="59" t="s">
        <v>1056</v>
      </c>
      <c r="M258" s="60" t="s">
        <v>1011</v>
      </c>
      <c r="N258" s="60" t="s">
        <v>1044</v>
      </c>
      <c r="O258" s="61" t="s">
        <v>1057</v>
      </c>
      <c r="P258" s="62" t="s">
        <v>1058</v>
      </c>
    </row>
    <row r="259" spans="1:16" x14ac:dyDescent="0.2">
      <c r="A259" s="33" t="str">
        <f t="shared" si="18"/>
        <v>BAVM 173 </v>
      </c>
      <c r="B259" s="2" t="str">
        <f t="shared" si="19"/>
        <v>I</v>
      </c>
      <c r="C259" s="33">
        <f t="shared" si="20"/>
        <v>53406.286</v>
      </c>
      <c r="D259" t="str">
        <f t="shared" si="21"/>
        <v>vis</v>
      </c>
      <c r="E259">
        <f>VLOOKUP(C259,'Active 1'!C$21:E$968,3,FALSE)</f>
        <v>-222.99707630799645</v>
      </c>
      <c r="F259" s="2" t="s">
        <v>336</v>
      </c>
      <c r="G259" t="str">
        <f t="shared" si="22"/>
        <v>53406.2860</v>
      </c>
      <c r="H259" s="33">
        <f t="shared" si="23"/>
        <v>2789</v>
      </c>
      <c r="I259" s="59" t="s">
        <v>1059</v>
      </c>
      <c r="J259" s="60" t="s">
        <v>1060</v>
      </c>
      <c r="K259" s="59" t="s">
        <v>1055</v>
      </c>
      <c r="L259" s="59" t="s">
        <v>1061</v>
      </c>
      <c r="M259" s="60" t="s">
        <v>381</v>
      </c>
      <c r="N259" s="60" t="s">
        <v>1005</v>
      </c>
      <c r="O259" s="61" t="s">
        <v>1062</v>
      </c>
      <c r="P259" s="62" t="s">
        <v>1063</v>
      </c>
    </row>
    <row r="260" spans="1:16" x14ac:dyDescent="0.2">
      <c r="A260" s="33" t="str">
        <f t="shared" si="18"/>
        <v>OEJV 0028 </v>
      </c>
      <c r="B260" s="2" t="str">
        <f t="shared" si="19"/>
        <v>I</v>
      </c>
      <c r="C260" s="33">
        <f t="shared" si="20"/>
        <v>53755.148999999998</v>
      </c>
      <c r="D260" t="str">
        <f t="shared" si="21"/>
        <v>vis</v>
      </c>
      <c r="E260">
        <f>VLOOKUP(C260,'Active 1'!C$21:E$968,3,FALSE)</f>
        <v>-96.998884387812012</v>
      </c>
      <c r="F260" s="2" t="s">
        <v>336</v>
      </c>
      <c r="G260" t="str">
        <f t="shared" si="22"/>
        <v>53755.149</v>
      </c>
      <c r="H260" s="33">
        <f t="shared" si="23"/>
        <v>2915</v>
      </c>
      <c r="I260" s="59" t="s">
        <v>1064</v>
      </c>
      <c r="J260" s="60" t="s">
        <v>1065</v>
      </c>
      <c r="K260" s="59" t="s">
        <v>1066</v>
      </c>
      <c r="L260" s="59" t="s">
        <v>1067</v>
      </c>
      <c r="M260" s="60" t="s">
        <v>340</v>
      </c>
      <c r="N260" s="60"/>
      <c r="O260" s="61" t="s">
        <v>1051</v>
      </c>
      <c r="P260" s="62" t="s">
        <v>1068</v>
      </c>
    </row>
    <row r="261" spans="1:16" x14ac:dyDescent="0.2">
      <c r="A261" s="33" t="str">
        <f t="shared" si="18"/>
        <v>BAVM 183 </v>
      </c>
      <c r="B261" s="2" t="str">
        <f t="shared" si="19"/>
        <v>I</v>
      </c>
      <c r="C261" s="33">
        <f t="shared" si="20"/>
        <v>54123.3946</v>
      </c>
      <c r="D261" t="str">
        <f t="shared" si="21"/>
        <v>vis</v>
      </c>
      <c r="E261">
        <f>VLOOKUP(C261,'Active 1'!C$21:E$968,3,FALSE)</f>
        <v>35.999684628002363</v>
      </c>
      <c r="F261" s="2" t="s">
        <v>336</v>
      </c>
      <c r="G261" t="str">
        <f t="shared" si="22"/>
        <v>54123.3946</v>
      </c>
      <c r="H261" s="33">
        <f t="shared" si="23"/>
        <v>3048</v>
      </c>
      <c r="I261" s="59" t="s">
        <v>1069</v>
      </c>
      <c r="J261" s="60" t="s">
        <v>1070</v>
      </c>
      <c r="K261" s="59" t="s">
        <v>1071</v>
      </c>
      <c r="L261" s="59" t="s">
        <v>1072</v>
      </c>
      <c r="M261" s="60" t="s">
        <v>1011</v>
      </c>
      <c r="N261" s="60" t="s">
        <v>336</v>
      </c>
      <c r="O261" s="61" t="s">
        <v>1073</v>
      </c>
      <c r="P261" s="62" t="s">
        <v>1074</v>
      </c>
    </row>
    <row r="262" spans="1:16" ht="25.5" x14ac:dyDescent="0.2">
      <c r="A262" s="33" t="str">
        <f t="shared" si="18"/>
        <v>JAAVSO 36(2);171 </v>
      </c>
      <c r="B262" s="2" t="str">
        <f t="shared" si="19"/>
        <v>I</v>
      </c>
      <c r="C262" s="33">
        <f t="shared" si="20"/>
        <v>54380.893100000001</v>
      </c>
      <c r="D262" t="str">
        <f t="shared" si="21"/>
        <v>vis</v>
      </c>
      <c r="E262">
        <f>VLOOKUP(C262,'Active 1'!C$21:E$968,3,FALSE)</f>
        <v>128.99993235321264</v>
      </c>
      <c r="F262" s="2" t="s">
        <v>336</v>
      </c>
      <c r="G262" t="str">
        <f t="shared" si="22"/>
        <v>54380.8931</v>
      </c>
      <c r="H262" s="33">
        <f t="shared" si="23"/>
        <v>3141</v>
      </c>
      <c r="I262" s="59" t="s">
        <v>1075</v>
      </c>
      <c r="J262" s="60" t="s">
        <v>1076</v>
      </c>
      <c r="K262" s="59" t="s">
        <v>1077</v>
      </c>
      <c r="L262" s="59" t="s">
        <v>1078</v>
      </c>
      <c r="M262" s="60" t="s">
        <v>1011</v>
      </c>
      <c r="N262" s="60" t="s">
        <v>1012</v>
      </c>
      <c r="O262" s="61" t="s">
        <v>530</v>
      </c>
      <c r="P262" s="62" t="s">
        <v>1079</v>
      </c>
    </row>
    <row r="263" spans="1:16" ht="25.5" x14ac:dyDescent="0.2">
      <c r="A263" s="33" t="str">
        <f t="shared" si="18"/>
        <v>JAAVSO 36(2);171 </v>
      </c>
      <c r="B263" s="2" t="str">
        <f t="shared" si="19"/>
        <v>I</v>
      </c>
      <c r="C263" s="33">
        <f t="shared" si="20"/>
        <v>54405.813000000002</v>
      </c>
      <c r="D263" t="str">
        <f t="shared" si="21"/>
        <v>vis</v>
      </c>
      <c r="E263">
        <f>VLOOKUP(C263,'Active 1'!C$21:E$968,3,FALSE)</f>
        <v>138.00020564912515</v>
      </c>
      <c r="F263" s="2" t="s">
        <v>336</v>
      </c>
      <c r="G263" t="str">
        <f t="shared" si="22"/>
        <v>54405.8130</v>
      </c>
      <c r="H263" s="33">
        <f t="shared" si="23"/>
        <v>3150</v>
      </c>
      <c r="I263" s="59" t="s">
        <v>1080</v>
      </c>
      <c r="J263" s="60" t="s">
        <v>1081</v>
      </c>
      <c r="K263" s="59" t="s">
        <v>1082</v>
      </c>
      <c r="L263" s="59" t="s">
        <v>1083</v>
      </c>
      <c r="M263" s="60" t="s">
        <v>1011</v>
      </c>
      <c r="N263" s="60" t="s">
        <v>1012</v>
      </c>
      <c r="O263" s="61" t="s">
        <v>530</v>
      </c>
      <c r="P263" s="62" t="s">
        <v>1079</v>
      </c>
    </row>
    <row r="264" spans="1:16" ht="25.5" x14ac:dyDescent="0.2">
      <c r="A264" s="33" t="str">
        <f t="shared" si="18"/>
        <v>JAAVSO 36(2);171 </v>
      </c>
      <c r="B264" s="2" t="str">
        <f t="shared" si="19"/>
        <v>I</v>
      </c>
      <c r="C264" s="33">
        <f t="shared" si="20"/>
        <v>54419.6567</v>
      </c>
      <c r="D264" t="str">
        <f t="shared" si="21"/>
        <v>vis</v>
      </c>
      <c r="E264">
        <f>VLOOKUP(C264,'Active 1'!C$21:E$968,3,FALSE)</f>
        <v>143.00010867548554</v>
      </c>
      <c r="F264" s="2" t="s">
        <v>336</v>
      </c>
      <c r="G264" t="str">
        <f t="shared" si="22"/>
        <v>54419.6567</v>
      </c>
      <c r="H264" s="33">
        <f t="shared" si="23"/>
        <v>3155</v>
      </c>
      <c r="I264" s="59" t="s">
        <v>1084</v>
      </c>
      <c r="J264" s="60" t="s">
        <v>1085</v>
      </c>
      <c r="K264" s="59" t="s">
        <v>1086</v>
      </c>
      <c r="L264" s="59" t="s">
        <v>1087</v>
      </c>
      <c r="M264" s="60" t="s">
        <v>1011</v>
      </c>
      <c r="N264" s="60" t="s">
        <v>1012</v>
      </c>
      <c r="O264" s="61" t="s">
        <v>1088</v>
      </c>
      <c r="P264" s="62" t="s">
        <v>1079</v>
      </c>
    </row>
    <row r="265" spans="1:16" ht="25.5" x14ac:dyDescent="0.2">
      <c r="A265" s="33" t="str">
        <f t="shared" si="18"/>
        <v>JAAVSO 36(2);171 </v>
      </c>
      <c r="B265" s="2" t="str">
        <f t="shared" si="19"/>
        <v>I</v>
      </c>
      <c r="C265" s="33">
        <f t="shared" si="20"/>
        <v>54466.726799999997</v>
      </c>
      <c r="D265" t="str">
        <f t="shared" si="21"/>
        <v>vis</v>
      </c>
      <c r="E265">
        <f>VLOOKUP(C265,'Active 1'!C$21:E$968,3,FALSE)</f>
        <v>160.00032794064683</v>
      </c>
      <c r="F265" s="2" t="s">
        <v>336</v>
      </c>
      <c r="G265" t="str">
        <f t="shared" si="22"/>
        <v>54466.7268</v>
      </c>
      <c r="H265" s="33">
        <f t="shared" si="23"/>
        <v>3172</v>
      </c>
      <c r="I265" s="59" t="s">
        <v>1089</v>
      </c>
      <c r="J265" s="60" t="s">
        <v>1090</v>
      </c>
      <c r="K265" s="59" t="s">
        <v>1091</v>
      </c>
      <c r="L265" s="59" t="s">
        <v>1092</v>
      </c>
      <c r="M265" s="60" t="s">
        <v>1011</v>
      </c>
      <c r="N265" s="60" t="s">
        <v>1012</v>
      </c>
      <c r="O265" s="61" t="s">
        <v>1093</v>
      </c>
      <c r="P265" s="62" t="s">
        <v>1079</v>
      </c>
    </row>
    <row r="266" spans="1:16" ht="25.5" x14ac:dyDescent="0.2">
      <c r="A266" s="33" t="str">
        <f t="shared" si="18"/>
        <v>IBVS 5931 </v>
      </c>
      <c r="B266" s="2" t="str">
        <f t="shared" si="19"/>
        <v>I</v>
      </c>
      <c r="C266" s="33">
        <f t="shared" si="20"/>
        <v>54494.414499999999</v>
      </c>
      <c r="D266" t="str">
        <f t="shared" si="21"/>
        <v>vis</v>
      </c>
      <c r="E266">
        <f>VLOOKUP(C266,'Active 1'!C$21:E$968,3,FALSE)</f>
        <v>170.0002423438045</v>
      </c>
      <c r="F266" s="2" t="s">
        <v>336</v>
      </c>
      <c r="G266" t="str">
        <f t="shared" si="22"/>
        <v>54494.4145</v>
      </c>
      <c r="H266" s="33">
        <f t="shared" si="23"/>
        <v>3182</v>
      </c>
      <c r="I266" s="59" t="s">
        <v>1094</v>
      </c>
      <c r="J266" s="60" t="s">
        <v>1095</v>
      </c>
      <c r="K266" s="59" t="s">
        <v>1096</v>
      </c>
      <c r="L266" s="59" t="s">
        <v>1097</v>
      </c>
      <c r="M266" s="60" t="s">
        <v>1011</v>
      </c>
      <c r="N266" s="60" t="s">
        <v>336</v>
      </c>
      <c r="O266" s="61" t="s">
        <v>1098</v>
      </c>
      <c r="P266" s="62" t="s">
        <v>1099</v>
      </c>
    </row>
    <row r="267" spans="1:16" x14ac:dyDescent="0.2">
      <c r="A267" s="33" t="str">
        <f t="shared" ref="A267:A330" si="24">P267</f>
        <v> JAAVSO 38;120 </v>
      </c>
      <c r="B267" s="2" t="str">
        <f t="shared" ref="B267:B330" si="25">IF(H267=INT(H267),"I","II")</f>
        <v>I</v>
      </c>
      <c r="C267" s="33">
        <f t="shared" ref="C267:C330" si="26">1*G267</f>
        <v>55136.775900000001</v>
      </c>
      <c r="D267" t="str">
        <f t="shared" ref="D267:D330" si="27">VLOOKUP(F267,I$1:J$5,2,FALSE)</f>
        <v>vis</v>
      </c>
      <c r="E267">
        <f>VLOOKUP(C267,'Active 1'!C$21:E$968,3,FALSE)</f>
        <v>402.00069799349831</v>
      </c>
      <c r="F267" s="2" t="s">
        <v>336</v>
      </c>
      <c r="G267" t="str">
        <f t="shared" ref="G267:G330" si="28">MID(I267,3,LEN(I267)-3)</f>
        <v>55136.7759</v>
      </c>
      <c r="H267" s="33">
        <f t="shared" ref="H267:H330" si="29">1*K267</f>
        <v>3414</v>
      </c>
      <c r="I267" s="59" t="s">
        <v>1100</v>
      </c>
      <c r="J267" s="60" t="s">
        <v>1101</v>
      </c>
      <c r="K267" s="59" t="s">
        <v>1102</v>
      </c>
      <c r="L267" s="59" t="s">
        <v>1103</v>
      </c>
      <c r="M267" s="60" t="s">
        <v>1011</v>
      </c>
      <c r="N267" s="60" t="s">
        <v>1012</v>
      </c>
      <c r="O267" s="61" t="s">
        <v>530</v>
      </c>
      <c r="P267" s="61" t="s">
        <v>1104</v>
      </c>
    </row>
    <row r="268" spans="1:16" x14ac:dyDescent="0.2">
      <c r="A268" s="33" t="str">
        <f t="shared" si="24"/>
        <v> JAAVSO 39;177 </v>
      </c>
      <c r="B268" s="2" t="str">
        <f t="shared" si="25"/>
        <v>I</v>
      </c>
      <c r="C268" s="33">
        <f t="shared" si="26"/>
        <v>55521.635999999999</v>
      </c>
      <c r="D268" t="str">
        <f t="shared" si="27"/>
        <v>vis</v>
      </c>
      <c r="E268">
        <f>VLOOKUP(C268,'Active 1'!C$21:E$968,3,FALSE)</f>
        <v>540.99989464726059</v>
      </c>
      <c r="F268" s="2" t="s">
        <v>336</v>
      </c>
      <c r="G268" t="str">
        <f t="shared" si="28"/>
        <v>55521.6360</v>
      </c>
      <c r="H268" s="33">
        <f t="shared" si="29"/>
        <v>3553</v>
      </c>
      <c r="I268" s="59" t="s">
        <v>1105</v>
      </c>
      <c r="J268" s="60" t="s">
        <v>1106</v>
      </c>
      <c r="K268" s="59" t="s">
        <v>1107</v>
      </c>
      <c r="L268" s="59" t="s">
        <v>1108</v>
      </c>
      <c r="M268" s="60" t="s">
        <v>1011</v>
      </c>
      <c r="N268" s="60" t="s">
        <v>336</v>
      </c>
      <c r="O268" s="61" t="s">
        <v>1109</v>
      </c>
      <c r="P268" s="61" t="s">
        <v>1110</v>
      </c>
    </row>
    <row r="269" spans="1:16" x14ac:dyDescent="0.2">
      <c r="A269" s="33" t="str">
        <f t="shared" si="24"/>
        <v> JAAVSO 40;975 </v>
      </c>
      <c r="B269" s="2" t="str">
        <f t="shared" si="25"/>
        <v>I</v>
      </c>
      <c r="C269" s="33">
        <f t="shared" si="26"/>
        <v>55806.820699999997</v>
      </c>
      <c r="D269" t="str">
        <f t="shared" si="27"/>
        <v>vis</v>
      </c>
      <c r="E269">
        <f>VLOOKUP(C269,'Active 1'!C$21:E$968,3,FALSE)</f>
        <v>643.99951502345471</v>
      </c>
      <c r="F269" s="2" t="s">
        <v>336</v>
      </c>
      <c r="G269" t="str">
        <f t="shared" si="28"/>
        <v>55806.8207</v>
      </c>
      <c r="H269" s="33">
        <f t="shared" si="29"/>
        <v>3656</v>
      </c>
      <c r="I269" s="59" t="s">
        <v>1111</v>
      </c>
      <c r="J269" s="60" t="s">
        <v>1112</v>
      </c>
      <c r="K269" s="59" t="s">
        <v>1113</v>
      </c>
      <c r="L269" s="59" t="s">
        <v>1114</v>
      </c>
      <c r="M269" s="60" t="s">
        <v>1011</v>
      </c>
      <c r="N269" s="60" t="s">
        <v>336</v>
      </c>
      <c r="O269" s="61" t="s">
        <v>530</v>
      </c>
      <c r="P269" s="61" t="s">
        <v>1115</v>
      </c>
    </row>
    <row r="270" spans="1:16" x14ac:dyDescent="0.2">
      <c r="A270" s="33" t="str">
        <f t="shared" si="24"/>
        <v> JAAVSO 42;426 </v>
      </c>
      <c r="B270" s="2" t="str">
        <f t="shared" si="25"/>
        <v>I</v>
      </c>
      <c r="C270" s="33">
        <f t="shared" si="26"/>
        <v>56634.689299999998</v>
      </c>
      <c r="D270" t="str">
        <f t="shared" si="27"/>
        <v>vis</v>
      </c>
      <c r="E270">
        <f>VLOOKUP(C270,'Active 1'!C$21:E$968,3,FALSE)</f>
        <v>942.99925631873498</v>
      </c>
      <c r="F270" s="2" t="s">
        <v>336</v>
      </c>
      <c r="G270" t="str">
        <f t="shared" si="28"/>
        <v>56634.6893</v>
      </c>
      <c r="H270" s="33">
        <f t="shared" si="29"/>
        <v>3955</v>
      </c>
      <c r="I270" s="59" t="s">
        <v>1116</v>
      </c>
      <c r="J270" s="60" t="s">
        <v>1117</v>
      </c>
      <c r="K270" s="59" t="s">
        <v>1118</v>
      </c>
      <c r="L270" s="59" t="s">
        <v>1119</v>
      </c>
      <c r="M270" s="60" t="s">
        <v>1011</v>
      </c>
      <c r="N270" s="60" t="s">
        <v>336</v>
      </c>
      <c r="O270" s="61" t="s">
        <v>530</v>
      </c>
      <c r="P270" s="61" t="s">
        <v>1120</v>
      </c>
    </row>
    <row r="271" spans="1:16" x14ac:dyDescent="0.2">
      <c r="A271" s="33" t="str">
        <f t="shared" si="24"/>
        <v>BAVM 234 </v>
      </c>
      <c r="B271" s="2" t="str">
        <f t="shared" si="25"/>
        <v>I</v>
      </c>
      <c r="C271" s="33">
        <f t="shared" si="26"/>
        <v>56723.291400000002</v>
      </c>
      <c r="D271" t="str">
        <f t="shared" si="27"/>
        <v>vis</v>
      </c>
      <c r="E271">
        <f>VLOOKUP(C271,'Active 1'!C$21:E$968,3,FALSE)</f>
        <v>974.99950971428541</v>
      </c>
      <c r="F271" s="2" t="s">
        <v>336</v>
      </c>
      <c r="G271" t="str">
        <f t="shared" si="28"/>
        <v>56723.2914</v>
      </c>
      <c r="H271" s="33">
        <f t="shared" si="29"/>
        <v>3987</v>
      </c>
      <c r="I271" s="59" t="s">
        <v>1121</v>
      </c>
      <c r="J271" s="60" t="s">
        <v>1122</v>
      </c>
      <c r="K271" s="59" t="s">
        <v>1123</v>
      </c>
      <c r="L271" s="59" t="s">
        <v>1124</v>
      </c>
      <c r="M271" s="60" t="s">
        <v>1011</v>
      </c>
      <c r="N271" s="60" t="s">
        <v>1005</v>
      </c>
      <c r="O271" s="61" t="s">
        <v>1125</v>
      </c>
      <c r="P271" s="62" t="s">
        <v>1126</v>
      </c>
    </row>
    <row r="272" spans="1:16" x14ac:dyDescent="0.2">
      <c r="A272" s="33" t="str">
        <f t="shared" si="24"/>
        <v> CPRI 19.29 </v>
      </c>
      <c r="B272" s="2" t="str">
        <f t="shared" si="25"/>
        <v>I</v>
      </c>
      <c r="C272" s="33">
        <f t="shared" si="26"/>
        <v>10608.53</v>
      </c>
      <c r="D272" t="str">
        <f t="shared" si="27"/>
        <v>vis</v>
      </c>
      <c r="E272">
        <f>VLOOKUP(C272,'Active 1'!C$21:E$968,3,FALSE)</f>
        <v>-15680.181914600573</v>
      </c>
      <c r="F272" s="2" t="s">
        <v>336</v>
      </c>
      <c r="G272" t="str">
        <f t="shared" si="28"/>
        <v>10608.530</v>
      </c>
      <c r="H272" s="33">
        <f t="shared" si="29"/>
        <v>-12668</v>
      </c>
      <c r="I272" s="59" t="s">
        <v>1127</v>
      </c>
      <c r="J272" s="60" t="s">
        <v>1128</v>
      </c>
      <c r="K272" s="59">
        <v>-12668</v>
      </c>
      <c r="L272" s="59" t="s">
        <v>1129</v>
      </c>
      <c r="M272" s="60" t="s">
        <v>350</v>
      </c>
      <c r="N272" s="60"/>
      <c r="O272" s="61" t="s">
        <v>1130</v>
      </c>
      <c r="P272" s="61" t="s">
        <v>96</v>
      </c>
    </row>
    <row r="273" spans="1:16" x14ac:dyDescent="0.2">
      <c r="A273" s="33" t="str">
        <f t="shared" si="24"/>
        <v> BAN 1.26 </v>
      </c>
      <c r="B273" s="2" t="str">
        <f t="shared" si="25"/>
        <v>I</v>
      </c>
      <c r="C273" s="33">
        <f t="shared" si="26"/>
        <v>11782.52</v>
      </c>
      <c r="D273" t="str">
        <f t="shared" si="27"/>
        <v>vis</v>
      </c>
      <c r="E273">
        <f>VLOOKUP(C273,'Active 1'!C$21:E$968,3,FALSE)</f>
        <v>-15256.174159887754</v>
      </c>
      <c r="F273" s="2" t="s">
        <v>336</v>
      </c>
      <c r="G273" t="str">
        <f t="shared" si="28"/>
        <v>11782.520</v>
      </c>
      <c r="H273" s="33">
        <f t="shared" si="29"/>
        <v>-12244</v>
      </c>
      <c r="I273" s="59" t="s">
        <v>1131</v>
      </c>
      <c r="J273" s="60" t="s">
        <v>1132</v>
      </c>
      <c r="K273" s="59">
        <v>-12244</v>
      </c>
      <c r="L273" s="59" t="s">
        <v>1133</v>
      </c>
      <c r="M273" s="60" t="s">
        <v>350</v>
      </c>
      <c r="N273" s="60"/>
      <c r="O273" s="61" t="s">
        <v>1134</v>
      </c>
      <c r="P273" s="61" t="s">
        <v>98</v>
      </c>
    </row>
    <row r="274" spans="1:16" x14ac:dyDescent="0.2">
      <c r="A274" s="33" t="str">
        <f t="shared" si="24"/>
        <v> CPRI 19.29 </v>
      </c>
      <c r="B274" s="2" t="str">
        <f t="shared" si="25"/>
        <v>I</v>
      </c>
      <c r="C274" s="33">
        <f t="shared" si="26"/>
        <v>11799.132</v>
      </c>
      <c r="D274" t="str">
        <f t="shared" si="27"/>
        <v>vis</v>
      </c>
      <c r="E274">
        <f>VLOOKUP(C274,'Active 1'!C$21:E$968,3,FALSE)</f>
        <v>-15250.174435170091</v>
      </c>
      <c r="F274" s="2" t="s">
        <v>336</v>
      </c>
      <c r="G274" t="str">
        <f t="shared" si="28"/>
        <v>11799.132</v>
      </c>
      <c r="H274" s="33">
        <f t="shared" si="29"/>
        <v>-12238</v>
      </c>
      <c r="I274" s="59" t="s">
        <v>1135</v>
      </c>
      <c r="J274" s="60" t="s">
        <v>1136</v>
      </c>
      <c r="K274" s="59">
        <v>-12238</v>
      </c>
      <c r="L274" s="59" t="s">
        <v>908</v>
      </c>
      <c r="M274" s="60" t="s">
        <v>350</v>
      </c>
      <c r="N274" s="60"/>
      <c r="O274" s="61" t="s">
        <v>1130</v>
      </c>
      <c r="P274" s="61" t="s">
        <v>96</v>
      </c>
    </row>
    <row r="275" spans="1:16" x14ac:dyDescent="0.2">
      <c r="A275" s="33" t="str">
        <f t="shared" si="24"/>
        <v> CPRI 19.29 </v>
      </c>
      <c r="B275" s="2" t="str">
        <f t="shared" si="25"/>
        <v>I</v>
      </c>
      <c r="C275" s="33">
        <f t="shared" si="26"/>
        <v>12078.772999999999</v>
      </c>
      <c r="D275" t="str">
        <f t="shared" si="27"/>
        <v>vis</v>
      </c>
      <c r="E275">
        <f>VLOOKUP(C275,'Active 1'!C$21:E$968,3,FALSE)</f>
        <v>-15149.17702247011</v>
      </c>
      <c r="F275" s="2" t="s">
        <v>336</v>
      </c>
      <c r="G275" t="str">
        <f t="shared" si="28"/>
        <v>12078.773</v>
      </c>
      <c r="H275" s="33">
        <f t="shared" si="29"/>
        <v>-12137</v>
      </c>
      <c r="I275" s="59" t="s">
        <v>1137</v>
      </c>
      <c r="J275" s="60" t="s">
        <v>1138</v>
      </c>
      <c r="K275" s="59">
        <v>-12137</v>
      </c>
      <c r="L275" s="59" t="s">
        <v>1139</v>
      </c>
      <c r="M275" s="60" t="s">
        <v>350</v>
      </c>
      <c r="N275" s="60"/>
      <c r="O275" s="61" t="s">
        <v>1130</v>
      </c>
      <c r="P275" s="61" t="s">
        <v>96</v>
      </c>
    </row>
    <row r="276" spans="1:16" x14ac:dyDescent="0.2">
      <c r="A276" s="33" t="str">
        <f t="shared" si="24"/>
        <v> CPRI 19.29 </v>
      </c>
      <c r="B276" s="2" t="str">
        <f t="shared" si="25"/>
        <v>I</v>
      </c>
      <c r="C276" s="33">
        <f t="shared" si="26"/>
        <v>13562.851000000001</v>
      </c>
      <c r="D276" t="str">
        <f t="shared" si="27"/>
        <v>vis</v>
      </c>
      <c r="E276">
        <f>VLOOKUP(C276,'Active 1'!C$21:E$968,3,FALSE)</f>
        <v>-14613.175369475885</v>
      </c>
      <c r="F276" s="2" t="s">
        <v>336</v>
      </c>
      <c r="G276" t="str">
        <f t="shared" si="28"/>
        <v>13562.851</v>
      </c>
      <c r="H276" s="33">
        <f t="shared" si="29"/>
        <v>-11601</v>
      </c>
      <c r="I276" s="59" t="s">
        <v>1140</v>
      </c>
      <c r="J276" s="60" t="s">
        <v>1141</v>
      </c>
      <c r="K276" s="59">
        <v>-11601</v>
      </c>
      <c r="L276" s="59" t="s">
        <v>1142</v>
      </c>
      <c r="M276" s="60" t="s">
        <v>350</v>
      </c>
      <c r="N276" s="60"/>
      <c r="O276" s="61" t="s">
        <v>1130</v>
      </c>
      <c r="P276" s="61" t="s">
        <v>96</v>
      </c>
    </row>
    <row r="277" spans="1:16" x14ac:dyDescent="0.2">
      <c r="A277" s="33" t="str">
        <f t="shared" si="24"/>
        <v> CPRI 19.29 </v>
      </c>
      <c r="B277" s="2" t="str">
        <f t="shared" si="25"/>
        <v>I</v>
      </c>
      <c r="C277" s="33">
        <f t="shared" si="26"/>
        <v>14789.464</v>
      </c>
      <c r="D277" t="str">
        <f t="shared" si="27"/>
        <v>vis</v>
      </c>
      <c r="E277">
        <f>VLOOKUP(C277,'Active 1'!C$21:E$968,3,FALSE)</f>
        <v>-14170.161865075033</v>
      </c>
      <c r="F277" s="2" t="s">
        <v>336</v>
      </c>
      <c r="G277" t="str">
        <f t="shared" si="28"/>
        <v>14789.464</v>
      </c>
      <c r="H277" s="33">
        <f t="shared" si="29"/>
        <v>-11158</v>
      </c>
      <c r="I277" s="59" t="s">
        <v>1143</v>
      </c>
      <c r="J277" s="60" t="s">
        <v>1144</v>
      </c>
      <c r="K277" s="59">
        <v>-11158</v>
      </c>
      <c r="L277" s="59" t="s">
        <v>924</v>
      </c>
      <c r="M277" s="60" t="s">
        <v>350</v>
      </c>
      <c r="N277" s="60"/>
      <c r="O277" s="61" t="s">
        <v>1130</v>
      </c>
      <c r="P277" s="61" t="s">
        <v>96</v>
      </c>
    </row>
    <row r="278" spans="1:16" x14ac:dyDescent="0.2">
      <c r="A278" s="33" t="str">
        <f t="shared" si="24"/>
        <v> BAN 1.26 </v>
      </c>
      <c r="B278" s="2" t="str">
        <f t="shared" si="25"/>
        <v>I</v>
      </c>
      <c r="C278" s="33">
        <f t="shared" si="26"/>
        <v>15005.468000000001</v>
      </c>
      <c r="D278" t="str">
        <f t="shared" si="27"/>
        <v>vis</v>
      </c>
      <c r="E278">
        <f>VLOOKUP(C278,'Active 1'!C$21:E$968,3,FALSE)</f>
        <v>-14092.148107675917</v>
      </c>
      <c r="F278" s="2" t="s">
        <v>336</v>
      </c>
      <c r="G278" t="str">
        <f t="shared" si="28"/>
        <v>15005.468</v>
      </c>
      <c r="H278" s="33">
        <f t="shared" si="29"/>
        <v>-11080</v>
      </c>
      <c r="I278" s="59" t="s">
        <v>1145</v>
      </c>
      <c r="J278" s="60" t="s">
        <v>1146</v>
      </c>
      <c r="K278" s="59">
        <v>-11080</v>
      </c>
      <c r="L278" s="59" t="s">
        <v>860</v>
      </c>
      <c r="M278" s="60" t="s">
        <v>350</v>
      </c>
      <c r="N278" s="60"/>
      <c r="O278" s="61" t="s">
        <v>1134</v>
      </c>
      <c r="P278" s="61" t="s">
        <v>98</v>
      </c>
    </row>
    <row r="279" spans="1:16" x14ac:dyDescent="0.2">
      <c r="A279" s="33" t="str">
        <f t="shared" si="24"/>
        <v> CPRI 19.29 </v>
      </c>
      <c r="B279" s="2" t="str">
        <f t="shared" si="25"/>
        <v>I</v>
      </c>
      <c r="C279" s="33">
        <f t="shared" si="26"/>
        <v>15509.379000000001</v>
      </c>
      <c r="D279" t="str">
        <f t="shared" si="27"/>
        <v>vis</v>
      </c>
      <c r="E279">
        <f>VLOOKUP(C279,'Active 1'!C$21:E$968,3,FALSE)</f>
        <v>-13910.151521942571</v>
      </c>
      <c r="F279" s="2" t="s">
        <v>336</v>
      </c>
      <c r="G279" t="str">
        <f t="shared" si="28"/>
        <v>15509.379</v>
      </c>
      <c r="H279" s="33">
        <f t="shared" si="29"/>
        <v>-10898</v>
      </c>
      <c r="I279" s="59" t="s">
        <v>1147</v>
      </c>
      <c r="J279" s="60" t="s">
        <v>1148</v>
      </c>
      <c r="K279" s="59">
        <v>-10898</v>
      </c>
      <c r="L279" s="59" t="s">
        <v>1149</v>
      </c>
      <c r="M279" s="60" t="s">
        <v>350</v>
      </c>
      <c r="N279" s="60"/>
      <c r="O279" s="61" t="s">
        <v>1130</v>
      </c>
      <c r="P279" s="61" t="s">
        <v>96</v>
      </c>
    </row>
    <row r="280" spans="1:16" x14ac:dyDescent="0.2">
      <c r="A280" s="33" t="str">
        <f t="shared" si="24"/>
        <v> BAN 1.26 </v>
      </c>
      <c r="B280" s="2" t="str">
        <f t="shared" si="25"/>
        <v>I</v>
      </c>
      <c r="C280" s="33">
        <f t="shared" si="26"/>
        <v>16029.915999999999</v>
      </c>
      <c r="D280" t="str">
        <f t="shared" si="27"/>
        <v>vis</v>
      </c>
      <c r="E280">
        <f>VLOOKUP(C280,'Active 1'!C$21:E$968,3,FALSE)</f>
        <v>-13722.150155137959</v>
      </c>
      <c r="F280" s="2" t="s">
        <v>336</v>
      </c>
      <c r="G280" t="str">
        <f t="shared" si="28"/>
        <v>16029.916</v>
      </c>
      <c r="H280" s="33">
        <f t="shared" si="29"/>
        <v>-10710</v>
      </c>
      <c r="I280" s="59" t="s">
        <v>1150</v>
      </c>
      <c r="J280" s="60" t="s">
        <v>1151</v>
      </c>
      <c r="K280" s="59">
        <v>-10710</v>
      </c>
      <c r="L280" s="59" t="s">
        <v>904</v>
      </c>
      <c r="M280" s="60" t="s">
        <v>350</v>
      </c>
      <c r="N280" s="60"/>
      <c r="O280" s="61" t="s">
        <v>1134</v>
      </c>
      <c r="P280" s="61" t="s">
        <v>98</v>
      </c>
    </row>
    <row r="281" spans="1:16" x14ac:dyDescent="0.2">
      <c r="A281" s="33" t="str">
        <f t="shared" si="24"/>
        <v> BAN 1.26 </v>
      </c>
      <c r="B281" s="2" t="str">
        <f t="shared" si="25"/>
        <v>I</v>
      </c>
      <c r="C281" s="33">
        <f t="shared" si="26"/>
        <v>16414.804</v>
      </c>
      <c r="D281" t="str">
        <f t="shared" si="27"/>
        <v>vis</v>
      </c>
      <c r="E281">
        <f>VLOOKUP(C281,'Active 1'!C$21:E$968,3,FALSE)</f>
        <v>-13583.140881893803</v>
      </c>
      <c r="F281" s="2" t="s">
        <v>336</v>
      </c>
      <c r="G281" t="str">
        <f t="shared" si="28"/>
        <v>16414.804</v>
      </c>
      <c r="H281" s="33">
        <f t="shared" si="29"/>
        <v>-10571</v>
      </c>
      <c r="I281" s="59" t="s">
        <v>1152</v>
      </c>
      <c r="J281" s="60" t="s">
        <v>1153</v>
      </c>
      <c r="K281" s="59">
        <v>-10571</v>
      </c>
      <c r="L281" s="59" t="s">
        <v>1154</v>
      </c>
      <c r="M281" s="60" t="s">
        <v>350</v>
      </c>
      <c r="N281" s="60"/>
      <c r="O281" s="61" t="s">
        <v>1134</v>
      </c>
      <c r="P281" s="61" t="s">
        <v>98</v>
      </c>
    </row>
    <row r="282" spans="1:16" x14ac:dyDescent="0.2">
      <c r="A282" s="33" t="str">
        <f t="shared" si="24"/>
        <v> CPRI 19.29 </v>
      </c>
      <c r="B282" s="2" t="str">
        <f t="shared" si="25"/>
        <v>I</v>
      </c>
      <c r="C282" s="33">
        <f t="shared" si="26"/>
        <v>16506.18</v>
      </c>
      <c r="D282" t="str">
        <f t="shared" si="27"/>
        <v>vis</v>
      </c>
      <c r="E282">
        <f>VLOOKUP(C282,'Active 1'!C$21:E$968,3,FALSE)</f>
        <v>-13550.138784265509</v>
      </c>
      <c r="F282" s="2" t="s">
        <v>336</v>
      </c>
      <c r="G282" t="str">
        <f t="shared" si="28"/>
        <v>16506.180</v>
      </c>
      <c r="H282" s="33">
        <f t="shared" si="29"/>
        <v>-10538</v>
      </c>
      <c r="I282" s="59" t="s">
        <v>1155</v>
      </c>
      <c r="J282" s="60" t="s">
        <v>1156</v>
      </c>
      <c r="K282" s="59">
        <v>-10538</v>
      </c>
      <c r="L282" s="59" t="s">
        <v>1157</v>
      </c>
      <c r="M282" s="60" t="s">
        <v>350</v>
      </c>
      <c r="N282" s="60"/>
      <c r="O282" s="61" t="s">
        <v>1130</v>
      </c>
      <c r="P282" s="61" t="s">
        <v>96</v>
      </c>
    </row>
    <row r="283" spans="1:16" x14ac:dyDescent="0.2">
      <c r="A283" s="33" t="str">
        <f t="shared" si="24"/>
        <v> BAN 1.26 </v>
      </c>
      <c r="B283" s="2" t="str">
        <f t="shared" si="25"/>
        <v>I</v>
      </c>
      <c r="C283" s="33">
        <f t="shared" si="26"/>
        <v>16799.673999999999</v>
      </c>
      <c r="D283" t="str">
        <f t="shared" si="27"/>
        <v>vis</v>
      </c>
      <c r="E283">
        <f>VLOOKUP(C283,'Active 1'!C$21:E$968,3,FALSE)</f>
        <v>-13444.138109675705</v>
      </c>
      <c r="F283" s="2" t="s">
        <v>336</v>
      </c>
      <c r="G283" t="str">
        <f t="shared" si="28"/>
        <v>16799.674</v>
      </c>
      <c r="H283" s="33">
        <f t="shared" si="29"/>
        <v>-10432</v>
      </c>
      <c r="I283" s="59" t="s">
        <v>1158</v>
      </c>
      <c r="J283" s="60" t="s">
        <v>1159</v>
      </c>
      <c r="K283" s="59">
        <v>-10432</v>
      </c>
      <c r="L283" s="59" t="s">
        <v>1160</v>
      </c>
      <c r="M283" s="60" t="s">
        <v>350</v>
      </c>
      <c r="N283" s="60"/>
      <c r="O283" s="61" t="s">
        <v>1134</v>
      </c>
      <c r="P283" s="61" t="s">
        <v>98</v>
      </c>
    </row>
    <row r="284" spans="1:16" x14ac:dyDescent="0.2">
      <c r="A284" s="33" t="str">
        <f t="shared" si="24"/>
        <v> BAN 1.26 </v>
      </c>
      <c r="B284" s="2" t="str">
        <f t="shared" si="25"/>
        <v>I</v>
      </c>
      <c r="C284" s="33">
        <f t="shared" si="26"/>
        <v>16810.748</v>
      </c>
      <c r="D284" t="str">
        <f t="shared" si="27"/>
        <v>vis</v>
      </c>
      <c r="E284">
        <f>VLOOKUP(C284,'Active 1'!C$21:E$968,3,FALSE)</f>
        <v>-13440.138533976007</v>
      </c>
      <c r="F284" s="2" t="s">
        <v>336</v>
      </c>
      <c r="G284" t="str">
        <f t="shared" si="28"/>
        <v>16810.748</v>
      </c>
      <c r="H284" s="33">
        <f t="shared" si="29"/>
        <v>-10428</v>
      </c>
      <c r="I284" s="59" t="s">
        <v>1161</v>
      </c>
      <c r="J284" s="60" t="s">
        <v>1162</v>
      </c>
      <c r="K284" s="59">
        <v>-10428</v>
      </c>
      <c r="L284" s="59" t="s">
        <v>860</v>
      </c>
      <c r="M284" s="60" t="s">
        <v>350</v>
      </c>
      <c r="N284" s="60"/>
      <c r="O284" s="61" t="s">
        <v>1134</v>
      </c>
      <c r="P284" s="61" t="s">
        <v>98</v>
      </c>
    </row>
    <row r="285" spans="1:16" x14ac:dyDescent="0.2">
      <c r="A285" s="33" t="str">
        <f t="shared" si="24"/>
        <v> HA 69.147 </v>
      </c>
      <c r="B285" s="2" t="str">
        <f t="shared" si="25"/>
        <v>I</v>
      </c>
      <c r="C285" s="33">
        <f t="shared" si="26"/>
        <v>17112.572</v>
      </c>
      <c r="D285" t="str">
        <f t="shared" si="27"/>
        <v>vis</v>
      </c>
      <c r="E285">
        <f>VLOOKUP(C285,'Active 1'!C$21:E$968,3,FALSE)</f>
        <v>-13331.129328992623</v>
      </c>
      <c r="F285" s="2" t="s">
        <v>336</v>
      </c>
      <c r="G285" t="str">
        <f t="shared" si="28"/>
        <v>17112.572</v>
      </c>
      <c r="H285" s="33">
        <f t="shared" si="29"/>
        <v>-10319</v>
      </c>
      <c r="I285" s="59" t="s">
        <v>1163</v>
      </c>
      <c r="J285" s="60" t="s">
        <v>1164</v>
      </c>
      <c r="K285" s="59">
        <v>-10319</v>
      </c>
      <c r="L285" s="59" t="s">
        <v>823</v>
      </c>
      <c r="M285" s="60" t="s">
        <v>340</v>
      </c>
      <c r="N285" s="60"/>
      <c r="O285" s="61" t="s">
        <v>1165</v>
      </c>
      <c r="P285" s="61" t="s">
        <v>99</v>
      </c>
    </row>
    <row r="286" spans="1:16" x14ac:dyDescent="0.2">
      <c r="A286" s="33" t="str">
        <f t="shared" si="24"/>
        <v> AN 246.288 </v>
      </c>
      <c r="B286" s="2" t="str">
        <f t="shared" si="25"/>
        <v>I</v>
      </c>
      <c r="C286" s="33">
        <f t="shared" si="26"/>
        <v>17115.435000000001</v>
      </c>
      <c r="D286" t="str">
        <f t="shared" si="27"/>
        <v>vis</v>
      </c>
      <c r="E286">
        <f>VLOOKUP(C286,'Active 1'!C$21:E$968,3,FALSE)</f>
        <v>-13330.095304680879</v>
      </c>
      <c r="F286" s="2" t="s">
        <v>336</v>
      </c>
      <c r="G286" t="str">
        <f t="shared" si="28"/>
        <v>17115.435</v>
      </c>
      <c r="H286" s="33">
        <f t="shared" si="29"/>
        <v>-10318</v>
      </c>
      <c r="I286" s="59" t="s">
        <v>1166</v>
      </c>
      <c r="J286" s="60" t="s">
        <v>1167</v>
      </c>
      <c r="K286" s="59">
        <v>-10318</v>
      </c>
      <c r="L286" s="59" t="s">
        <v>1168</v>
      </c>
      <c r="M286" s="60" t="s">
        <v>340</v>
      </c>
      <c r="N286" s="60"/>
      <c r="O286" s="61" t="s">
        <v>1169</v>
      </c>
      <c r="P286" s="61" t="s">
        <v>100</v>
      </c>
    </row>
    <row r="287" spans="1:16" x14ac:dyDescent="0.2">
      <c r="A287" s="33" t="str">
        <f t="shared" si="24"/>
        <v> HA 69.147 </v>
      </c>
      <c r="B287" s="2" t="str">
        <f t="shared" si="25"/>
        <v>I</v>
      </c>
      <c r="C287" s="33">
        <f t="shared" si="26"/>
        <v>17123.647000000001</v>
      </c>
      <c r="D287" t="str">
        <f t="shared" si="27"/>
        <v>vis</v>
      </c>
      <c r="E287">
        <f>VLOOKUP(C287,'Active 1'!C$21:E$968,3,FALSE)</f>
        <v>-13327.129392124809</v>
      </c>
      <c r="F287" s="2" t="s">
        <v>336</v>
      </c>
      <c r="G287" t="str">
        <f t="shared" si="28"/>
        <v>17123.647</v>
      </c>
      <c r="H287" s="33">
        <f t="shared" si="29"/>
        <v>-10315</v>
      </c>
      <c r="I287" s="59" t="s">
        <v>1170</v>
      </c>
      <c r="J287" s="60" t="s">
        <v>1171</v>
      </c>
      <c r="K287" s="59">
        <v>-10315</v>
      </c>
      <c r="L287" s="59" t="s">
        <v>818</v>
      </c>
      <c r="M287" s="60" t="s">
        <v>340</v>
      </c>
      <c r="N287" s="60"/>
      <c r="O287" s="61" t="s">
        <v>1165</v>
      </c>
      <c r="P287" s="61" t="s">
        <v>99</v>
      </c>
    </row>
    <row r="288" spans="1:16" x14ac:dyDescent="0.2">
      <c r="A288" s="33" t="str">
        <f t="shared" si="24"/>
        <v> VB 1.11.194 </v>
      </c>
      <c r="B288" s="2" t="str">
        <f t="shared" si="25"/>
        <v>I</v>
      </c>
      <c r="C288" s="33">
        <f t="shared" si="26"/>
        <v>17151.324000000001</v>
      </c>
      <c r="D288" t="str">
        <f t="shared" si="27"/>
        <v>vis</v>
      </c>
      <c r="E288">
        <f>VLOOKUP(C288,'Active 1'!C$21:E$968,3,FALSE)</f>
        <v>-13317.133342220477</v>
      </c>
      <c r="F288" s="2" t="s">
        <v>336</v>
      </c>
      <c r="G288" t="str">
        <f t="shared" si="28"/>
        <v>17151.324</v>
      </c>
      <c r="H288" s="33">
        <f t="shared" si="29"/>
        <v>-10305</v>
      </c>
      <c r="I288" s="59" t="s">
        <v>1172</v>
      </c>
      <c r="J288" s="60" t="s">
        <v>1173</v>
      </c>
      <c r="K288" s="59">
        <v>-10305</v>
      </c>
      <c r="L288" s="59" t="s">
        <v>849</v>
      </c>
      <c r="M288" s="60" t="s">
        <v>340</v>
      </c>
      <c r="N288" s="60"/>
      <c r="O288" s="61" t="s">
        <v>1174</v>
      </c>
      <c r="P288" s="61" t="s">
        <v>101</v>
      </c>
    </row>
    <row r="289" spans="1:16" x14ac:dyDescent="0.2">
      <c r="A289" s="33" t="str">
        <f t="shared" si="24"/>
        <v> AN 170.210 </v>
      </c>
      <c r="B289" s="2" t="str">
        <f t="shared" si="25"/>
        <v>I</v>
      </c>
      <c r="C289" s="33">
        <f t="shared" si="26"/>
        <v>17151.333999999999</v>
      </c>
      <c r="D289" t="str">
        <f t="shared" si="27"/>
        <v>vis</v>
      </c>
      <c r="E289">
        <f>VLOOKUP(C289,'Active 1'!C$21:E$968,3,FALSE)</f>
        <v>-13317.129730539335</v>
      </c>
      <c r="F289" s="2" t="s">
        <v>336</v>
      </c>
      <c r="G289" t="str">
        <f t="shared" si="28"/>
        <v>17151.334</v>
      </c>
      <c r="H289" s="33">
        <f t="shared" si="29"/>
        <v>-10305</v>
      </c>
      <c r="I289" s="59" t="s">
        <v>1175</v>
      </c>
      <c r="J289" s="60" t="s">
        <v>1176</v>
      </c>
      <c r="K289" s="59">
        <v>-10305</v>
      </c>
      <c r="L289" s="59" t="s">
        <v>1177</v>
      </c>
      <c r="M289" s="60" t="s">
        <v>340</v>
      </c>
      <c r="N289" s="60"/>
      <c r="O289" s="61" t="s">
        <v>1178</v>
      </c>
      <c r="P289" s="61" t="s">
        <v>102</v>
      </c>
    </row>
    <row r="290" spans="1:16" x14ac:dyDescent="0.2">
      <c r="A290" s="33" t="str">
        <f t="shared" si="24"/>
        <v> HA 69.147 </v>
      </c>
      <c r="B290" s="2" t="str">
        <f t="shared" si="25"/>
        <v>I</v>
      </c>
      <c r="C290" s="33">
        <f t="shared" si="26"/>
        <v>17170.716</v>
      </c>
      <c r="D290" t="str">
        <f t="shared" si="27"/>
        <v>vis</v>
      </c>
      <c r="E290">
        <f>VLOOKUP(C290,'Active 1'!C$21:E$968,3,FALSE)</f>
        <v>-13310.129570144572</v>
      </c>
      <c r="F290" s="2" t="s">
        <v>336</v>
      </c>
      <c r="G290" t="str">
        <f t="shared" si="28"/>
        <v>17170.716</v>
      </c>
      <c r="H290" s="33">
        <f t="shared" si="29"/>
        <v>-10298</v>
      </c>
      <c r="I290" s="59" t="s">
        <v>1179</v>
      </c>
      <c r="J290" s="60" t="s">
        <v>1180</v>
      </c>
      <c r="K290" s="59">
        <v>-10298</v>
      </c>
      <c r="L290" s="59" t="s">
        <v>1177</v>
      </c>
      <c r="M290" s="60" t="s">
        <v>340</v>
      </c>
      <c r="N290" s="60"/>
      <c r="O290" s="61" t="s">
        <v>1165</v>
      </c>
      <c r="P290" s="61" t="s">
        <v>99</v>
      </c>
    </row>
    <row r="291" spans="1:16" x14ac:dyDescent="0.2">
      <c r="A291" s="33" t="str">
        <f t="shared" si="24"/>
        <v> HA 69.147 </v>
      </c>
      <c r="B291" s="2" t="str">
        <f t="shared" si="25"/>
        <v>I</v>
      </c>
      <c r="C291" s="33">
        <f t="shared" si="26"/>
        <v>17173.487000000001</v>
      </c>
      <c r="D291" t="str">
        <f t="shared" si="27"/>
        <v>vis</v>
      </c>
      <c r="E291">
        <f>VLOOKUP(C291,'Active 1'!C$21:E$968,3,FALSE)</f>
        <v>-13309.128773299362</v>
      </c>
      <c r="F291" s="2" t="s">
        <v>336</v>
      </c>
      <c r="G291" t="str">
        <f t="shared" si="28"/>
        <v>17173.487</v>
      </c>
      <c r="H291" s="33">
        <f t="shared" si="29"/>
        <v>-10297</v>
      </c>
      <c r="I291" s="59" t="s">
        <v>1181</v>
      </c>
      <c r="J291" s="60" t="s">
        <v>1182</v>
      </c>
      <c r="K291" s="59">
        <v>-10297</v>
      </c>
      <c r="L291" s="59" t="s">
        <v>823</v>
      </c>
      <c r="M291" s="60" t="s">
        <v>340</v>
      </c>
      <c r="N291" s="60"/>
      <c r="O291" s="61" t="s">
        <v>1165</v>
      </c>
      <c r="P291" s="61" t="s">
        <v>99</v>
      </c>
    </row>
    <row r="292" spans="1:16" x14ac:dyDescent="0.2">
      <c r="A292" s="33" t="str">
        <f t="shared" si="24"/>
        <v> JBAA 18.119 </v>
      </c>
      <c r="B292" s="2" t="str">
        <f t="shared" si="25"/>
        <v>I</v>
      </c>
      <c r="C292" s="33">
        <f t="shared" si="26"/>
        <v>17198.396000000001</v>
      </c>
      <c r="D292" t="str">
        <f t="shared" si="27"/>
        <v>vis</v>
      </c>
      <c r="E292">
        <f>VLOOKUP(C292,'Active 1'!C$21:E$968,3,FALSE)</f>
        <v>-13300.132436735897</v>
      </c>
      <c r="F292" s="2" t="s">
        <v>336</v>
      </c>
      <c r="G292" t="str">
        <f t="shared" si="28"/>
        <v>17198.396</v>
      </c>
      <c r="H292" s="33">
        <f t="shared" si="29"/>
        <v>-10288</v>
      </c>
      <c r="I292" s="59" t="s">
        <v>1183</v>
      </c>
      <c r="J292" s="60" t="s">
        <v>1184</v>
      </c>
      <c r="K292" s="59">
        <v>-10288</v>
      </c>
      <c r="L292" s="59" t="s">
        <v>1185</v>
      </c>
      <c r="M292" s="60" t="s">
        <v>340</v>
      </c>
      <c r="N292" s="60"/>
      <c r="O292" s="61" t="s">
        <v>1186</v>
      </c>
      <c r="P292" s="61" t="s">
        <v>103</v>
      </c>
    </row>
    <row r="293" spans="1:16" x14ac:dyDescent="0.2">
      <c r="A293" s="33" t="str">
        <f t="shared" si="24"/>
        <v> MHAM 11.93 </v>
      </c>
      <c r="B293" s="2" t="str">
        <f t="shared" si="25"/>
        <v>I</v>
      </c>
      <c r="C293" s="33">
        <f t="shared" si="26"/>
        <v>17198.409</v>
      </c>
      <c r="D293" t="str">
        <f t="shared" si="27"/>
        <v>vis</v>
      </c>
      <c r="E293">
        <f>VLOOKUP(C293,'Active 1'!C$21:E$968,3,FALSE)</f>
        <v>-13300.12774155041</v>
      </c>
      <c r="F293" s="2" t="s">
        <v>336</v>
      </c>
      <c r="G293" t="str">
        <f t="shared" si="28"/>
        <v>17198.409</v>
      </c>
      <c r="H293" s="33">
        <f t="shared" si="29"/>
        <v>-10288</v>
      </c>
      <c r="I293" s="59" t="s">
        <v>1187</v>
      </c>
      <c r="J293" s="60" t="s">
        <v>1188</v>
      </c>
      <c r="K293" s="59">
        <v>-10288</v>
      </c>
      <c r="L293" s="59" t="s">
        <v>1189</v>
      </c>
      <c r="M293" s="60" t="s">
        <v>340</v>
      </c>
      <c r="N293" s="60"/>
      <c r="O293" s="61" t="s">
        <v>1169</v>
      </c>
      <c r="P293" s="61" t="s">
        <v>104</v>
      </c>
    </row>
    <row r="294" spans="1:16" x14ac:dyDescent="0.2">
      <c r="A294" s="33" t="str">
        <f t="shared" si="24"/>
        <v> MHAM 11.93 </v>
      </c>
      <c r="B294" s="2" t="str">
        <f t="shared" si="25"/>
        <v>I</v>
      </c>
      <c r="C294" s="33">
        <f t="shared" si="26"/>
        <v>17270.401000000002</v>
      </c>
      <c r="D294" t="str">
        <f t="shared" si="27"/>
        <v>vis</v>
      </c>
      <c r="E294">
        <f>VLOOKUP(C294,'Active 1'!C$21:E$968,3,FALSE)</f>
        <v>-13274.126526653105</v>
      </c>
      <c r="F294" s="2" t="s">
        <v>336</v>
      </c>
      <c r="G294" t="str">
        <f t="shared" si="28"/>
        <v>17270.401</v>
      </c>
      <c r="H294" s="33">
        <f t="shared" si="29"/>
        <v>-10262</v>
      </c>
      <c r="I294" s="59" t="s">
        <v>1190</v>
      </c>
      <c r="J294" s="60" t="s">
        <v>1191</v>
      </c>
      <c r="K294" s="59">
        <v>-10262</v>
      </c>
      <c r="L294" s="59" t="s">
        <v>790</v>
      </c>
      <c r="M294" s="60" t="s">
        <v>340</v>
      </c>
      <c r="N294" s="60"/>
      <c r="O294" s="61" t="s">
        <v>1169</v>
      </c>
      <c r="P294" s="61" t="s">
        <v>104</v>
      </c>
    </row>
    <row r="295" spans="1:16" x14ac:dyDescent="0.2">
      <c r="A295" s="33" t="str">
        <f t="shared" si="24"/>
        <v> VB 1.11.194 </v>
      </c>
      <c r="B295" s="2" t="str">
        <f t="shared" si="25"/>
        <v>I</v>
      </c>
      <c r="C295" s="33">
        <f t="shared" si="26"/>
        <v>17273.189999999999</v>
      </c>
      <c r="D295" t="str">
        <f t="shared" si="27"/>
        <v>vis</v>
      </c>
      <c r="E295">
        <f>VLOOKUP(C295,'Active 1'!C$21:E$968,3,FALSE)</f>
        <v>-13273.119228781836</v>
      </c>
      <c r="F295" s="2" t="s">
        <v>336</v>
      </c>
      <c r="G295" t="str">
        <f t="shared" si="28"/>
        <v>17273.190</v>
      </c>
      <c r="H295" s="33">
        <f t="shared" si="29"/>
        <v>-10261</v>
      </c>
      <c r="I295" s="59" t="s">
        <v>1192</v>
      </c>
      <c r="J295" s="60" t="s">
        <v>1193</v>
      </c>
      <c r="K295" s="59">
        <v>-10261</v>
      </c>
      <c r="L295" s="59" t="s">
        <v>539</v>
      </c>
      <c r="M295" s="60" t="s">
        <v>340</v>
      </c>
      <c r="N295" s="60"/>
      <c r="O295" s="61" t="s">
        <v>1174</v>
      </c>
      <c r="P295" s="61" t="s">
        <v>101</v>
      </c>
    </row>
    <row r="296" spans="1:16" x14ac:dyDescent="0.2">
      <c r="A296" s="33" t="str">
        <f t="shared" si="24"/>
        <v> JBAA 18.119 </v>
      </c>
      <c r="B296" s="2" t="str">
        <f t="shared" si="25"/>
        <v>I</v>
      </c>
      <c r="C296" s="33">
        <f t="shared" si="26"/>
        <v>17281.451000000001</v>
      </c>
      <c r="D296" t="str">
        <f t="shared" si="27"/>
        <v>vis</v>
      </c>
      <c r="E296">
        <f>VLOOKUP(C296,'Active 1'!C$21:E$968,3,FALSE)</f>
        <v>-13270.135618988154</v>
      </c>
      <c r="F296" s="2" t="s">
        <v>336</v>
      </c>
      <c r="G296" t="str">
        <f t="shared" si="28"/>
        <v>17281.451</v>
      </c>
      <c r="H296" s="33">
        <f t="shared" si="29"/>
        <v>-10258</v>
      </c>
      <c r="I296" s="59" t="s">
        <v>1194</v>
      </c>
      <c r="J296" s="60" t="s">
        <v>1195</v>
      </c>
      <c r="K296" s="59">
        <v>-10258</v>
      </c>
      <c r="L296" s="59" t="s">
        <v>1160</v>
      </c>
      <c r="M296" s="60" t="s">
        <v>340</v>
      </c>
      <c r="N296" s="60"/>
      <c r="O296" s="61" t="s">
        <v>1186</v>
      </c>
      <c r="P296" s="61" t="s">
        <v>103</v>
      </c>
    </row>
    <row r="297" spans="1:16" x14ac:dyDescent="0.2">
      <c r="A297" s="33" t="str">
        <f t="shared" si="24"/>
        <v> HA 69.147 </v>
      </c>
      <c r="B297" s="2" t="str">
        <f t="shared" si="25"/>
        <v>I</v>
      </c>
      <c r="C297" s="33">
        <f t="shared" si="26"/>
        <v>17292.547999999999</v>
      </c>
      <c r="D297" t="str">
        <f t="shared" si="27"/>
        <v>vis</v>
      </c>
      <c r="E297">
        <f>VLOOKUP(C297,'Active 1'!C$21:E$968,3,FALSE)</f>
        <v>-13266.127736421822</v>
      </c>
      <c r="F297" s="2" t="s">
        <v>336</v>
      </c>
      <c r="G297" t="str">
        <f t="shared" si="28"/>
        <v>17292.548</v>
      </c>
      <c r="H297" s="33">
        <f t="shared" si="29"/>
        <v>-10254</v>
      </c>
      <c r="I297" s="59" t="s">
        <v>1196</v>
      </c>
      <c r="J297" s="60" t="s">
        <v>1197</v>
      </c>
      <c r="K297" s="59">
        <v>-10254</v>
      </c>
      <c r="L297" s="59" t="s">
        <v>811</v>
      </c>
      <c r="M297" s="60" t="s">
        <v>340</v>
      </c>
      <c r="N297" s="60"/>
      <c r="O297" s="61" t="s">
        <v>1165</v>
      </c>
      <c r="P297" s="61" t="s">
        <v>99</v>
      </c>
    </row>
    <row r="298" spans="1:16" x14ac:dyDescent="0.2">
      <c r="A298" s="33" t="str">
        <f t="shared" si="24"/>
        <v> JBAA 18.119 </v>
      </c>
      <c r="B298" s="2" t="str">
        <f t="shared" si="25"/>
        <v>I</v>
      </c>
      <c r="C298" s="33">
        <f t="shared" si="26"/>
        <v>17447.59</v>
      </c>
      <c r="D298" t="str">
        <f t="shared" si="27"/>
        <v>vis</v>
      </c>
      <c r="E298">
        <f>VLOOKUP(C298,'Active 1'!C$21:E$968,3,FALSE)</f>
        <v>-13210.131509617346</v>
      </c>
      <c r="F298" s="2" t="s">
        <v>336</v>
      </c>
      <c r="G298" t="str">
        <f t="shared" si="28"/>
        <v>17447.590</v>
      </c>
      <c r="H298" s="33">
        <f t="shared" si="29"/>
        <v>-10198</v>
      </c>
      <c r="I298" s="59" t="s">
        <v>1198</v>
      </c>
      <c r="J298" s="60" t="s">
        <v>1199</v>
      </c>
      <c r="K298" s="59">
        <v>-10198</v>
      </c>
      <c r="L298" s="59" t="s">
        <v>849</v>
      </c>
      <c r="M298" s="60" t="s">
        <v>340</v>
      </c>
      <c r="N298" s="60"/>
      <c r="O298" s="61" t="s">
        <v>1186</v>
      </c>
      <c r="P298" s="61" t="s">
        <v>103</v>
      </c>
    </row>
    <row r="299" spans="1:16" x14ac:dyDescent="0.2">
      <c r="A299" s="33" t="str">
        <f t="shared" si="24"/>
        <v> CPRI 19.29 </v>
      </c>
      <c r="B299" s="2" t="str">
        <f t="shared" si="25"/>
        <v>I</v>
      </c>
      <c r="C299" s="33">
        <f t="shared" si="26"/>
        <v>17502.982</v>
      </c>
      <c r="D299" t="str">
        <f t="shared" si="27"/>
        <v>vis</v>
      </c>
      <c r="E299">
        <f>VLOOKUP(C299,'Active 1'!C$21:E$968,3,FALSE)</f>
        <v>-13190.125685420335</v>
      </c>
      <c r="F299" s="2" t="s">
        <v>336</v>
      </c>
      <c r="G299" t="str">
        <f t="shared" si="28"/>
        <v>17502.982</v>
      </c>
      <c r="H299" s="33">
        <f t="shared" si="29"/>
        <v>-10178</v>
      </c>
      <c r="I299" s="59" t="s">
        <v>1200</v>
      </c>
      <c r="J299" s="60" t="s">
        <v>1201</v>
      </c>
      <c r="K299" s="59">
        <v>-10178</v>
      </c>
      <c r="L299" s="59" t="s">
        <v>1202</v>
      </c>
      <c r="M299" s="60" t="s">
        <v>350</v>
      </c>
      <c r="N299" s="60"/>
      <c r="O299" s="61" t="s">
        <v>1130</v>
      </c>
      <c r="P299" s="61" t="s">
        <v>96</v>
      </c>
    </row>
    <row r="300" spans="1:16" x14ac:dyDescent="0.2">
      <c r="A300" s="33" t="str">
        <f t="shared" si="24"/>
        <v> JBAA 18.119 </v>
      </c>
      <c r="B300" s="2" t="str">
        <f t="shared" si="25"/>
        <v>I</v>
      </c>
      <c r="C300" s="33">
        <f t="shared" si="26"/>
        <v>17558.353999999999</v>
      </c>
      <c r="D300" t="str">
        <f t="shared" si="27"/>
        <v>vis</v>
      </c>
      <c r="E300">
        <f>VLOOKUP(C300,'Active 1'!C$21:E$968,3,FALSE)</f>
        <v>-13170.127084585609</v>
      </c>
      <c r="F300" s="2" t="s">
        <v>336</v>
      </c>
      <c r="G300" t="str">
        <f t="shared" si="28"/>
        <v>17558.354</v>
      </c>
      <c r="H300" s="33">
        <f t="shared" si="29"/>
        <v>-10158</v>
      </c>
      <c r="I300" s="59" t="s">
        <v>1203</v>
      </c>
      <c r="J300" s="60" t="s">
        <v>1204</v>
      </c>
      <c r="K300" s="59">
        <v>-10158</v>
      </c>
      <c r="L300" s="59" t="s">
        <v>818</v>
      </c>
      <c r="M300" s="60" t="s">
        <v>340</v>
      </c>
      <c r="N300" s="60"/>
      <c r="O300" s="61" t="s">
        <v>1186</v>
      </c>
      <c r="P300" s="61" t="s">
        <v>103</v>
      </c>
    </row>
    <row r="301" spans="1:16" x14ac:dyDescent="0.2">
      <c r="A301" s="33" t="str">
        <f t="shared" si="24"/>
        <v> HA 69.147 </v>
      </c>
      <c r="B301" s="2" t="str">
        <f t="shared" si="25"/>
        <v>I</v>
      </c>
      <c r="C301" s="33">
        <f t="shared" si="26"/>
        <v>17616.509999999998</v>
      </c>
      <c r="D301" t="str">
        <f t="shared" si="27"/>
        <v>vis</v>
      </c>
      <c r="E301">
        <f>VLOOKUP(C301,'Active 1'!C$21:E$968,3,FALSE)</f>
        <v>-13149.122991720185</v>
      </c>
      <c r="F301" s="2" t="s">
        <v>336</v>
      </c>
      <c r="G301" t="str">
        <f t="shared" si="28"/>
        <v>17616.510</v>
      </c>
      <c r="H301" s="33">
        <f t="shared" si="29"/>
        <v>-10137</v>
      </c>
      <c r="I301" s="59" t="s">
        <v>1205</v>
      </c>
      <c r="J301" s="60" t="s">
        <v>1206</v>
      </c>
      <c r="K301" s="59">
        <v>-10137</v>
      </c>
      <c r="L301" s="59" t="s">
        <v>1207</v>
      </c>
      <c r="M301" s="60" t="s">
        <v>340</v>
      </c>
      <c r="N301" s="60"/>
      <c r="O301" s="61" t="s">
        <v>1165</v>
      </c>
      <c r="P301" s="61" t="s">
        <v>99</v>
      </c>
    </row>
    <row r="302" spans="1:16" x14ac:dyDescent="0.2">
      <c r="A302" s="33" t="str">
        <f t="shared" si="24"/>
        <v> MHAM 11.93 </v>
      </c>
      <c r="B302" s="2" t="str">
        <f t="shared" si="25"/>
        <v>I</v>
      </c>
      <c r="C302" s="33">
        <f t="shared" si="26"/>
        <v>17630.36</v>
      </c>
      <c r="D302" t="str">
        <f t="shared" si="27"/>
        <v>vis</v>
      </c>
      <c r="E302">
        <f>VLOOKUP(C302,'Active 1'!C$21:E$968,3,FALSE)</f>
        <v>-13144.120813334703</v>
      </c>
      <c r="F302" s="2" t="s">
        <v>336</v>
      </c>
      <c r="G302" t="str">
        <f t="shared" si="28"/>
        <v>17630.360</v>
      </c>
      <c r="H302" s="33">
        <f t="shared" si="29"/>
        <v>-10132</v>
      </c>
      <c r="I302" s="59" t="s">
        <v>1208</v>
      </c>
      <c r="J302" s="60" t="s">
        <v>1209</v>
      </c>
      <c r="K302" s="59">
        <v>-10132</v>
      </c>
      <c r="L302" s="59" t="s">
        <v>364</v>
      </c>
      <c r="M302" s="60" t="s">
        <v>340</v>
      </c>
      <c r="N302" s="60"/>
      <c r="O302" s="61" t="s">
        <v>1169</v>
      </c>
      <c r="P302" s="61" t="s">
        <v>104</v>
      </c>
    </row>
    <row r="303" spans="1:16" x14ac:dyDescent="0.2">
      <c r="A303" s="33" t="str">
        <f t="shared" si="24"/>
        <v> MHAM 11.93 </v>
      </c>
      <c r="B303" s="2" t="str">
        <f t="shared" si="25"/>
        <v>I</v>
      </c>
      <c r="C303" s="33">
        <f t="shared" si="26"/>
        <v>17666.355</v>
      </c>
      <c r="D303" t="str">
        <f t="shared" si="27"/>
        <v>vis</v>
      </c>
      <c r="E303">
        <f>VLOOKUP(C303,'Active 1'!C$21:E$968,3,FALSE)</f>
        <v>-13131.120567054164</v>
      </c>
      <c r="F303" s="2" t="s">
        <v>336</v>
      </c>
      <c r="G303" t="str">
        <f t="shared" si="28"/>
        <v>17666.355</v>
      </c>
      <c r="H303" s="33">
        <f t="shared" si="29"/>
        <v>-10119</v>
      </c>
      <c r="I303" s="59" t="s">
        <v>1210</v>
      </c>
      <c r="J303" s="60" t="s">
        <v>1211</v>
      </c>
      <c r="K303" s="59">
        <v>-10119</v>
      </c>
      <c r="L303" s="59" t="s">
        <v>364</v>
      </c>
      <c r="M303" s="60" t="s">
        <v>340</v>
      </c>
      <c r="N303" s="60"/>
      <c r="O303" s="61" t="s">
        <v>1169</v>
      </c>
      <c r="P303" s="61" t="s">
        <v>104</v>
      </c>
    </row>
    <row r="304" spans="1:16" x14ac:dyDescent="0.2">
      <c r="A304" s="33" t="str">
        <f t="shared" si="24"/>
        <v> MHAM 11.93 </v>
      </c>
      <c r="B304" s="2" t="str">
        <f t="shared" si="25"/>
        <v>I</v>
      </c>
      <c r="C304" s="33">
        <f t="shared" si="26"/>
        <v>17818.638999999999</v>
      </c>
      <c r="D304" t="str">
        <f t="shared" si="27"/>
        <v>vis</v>
      </c>
      <c r="E304">
        <f>VLOOKUP(C304,'Active 1'!C$21:E$968,3,FALSE)</f>
        <v>-13076.120441909414</v>
      </c>
      <c r="F304" s="2" t="s">
        <v>336</v>
      </c>
      <c r="G304" t="str">
        <f t="shared" si="28"/>
        <v>17818.639</v>
      </c>
      <c r="H304" s="33">
        <f t="shared" si="29"/>
        <v>-10064</v>
      </c>
      <c r="I304" s="59" t="s">
        <v>1212</v>
      </c>
      <c r="J304" s="60" t="s">
        <v>1213</v>
      </c>
      <c r="K304" s="59">
        <v>-10064</v>
      </c>
      <c r="L304" s="59" t="s">
        <v>339</v>
      </c>
      <c r="M304" s="60" t="s">
        <v>340</v>
      </c>
      <c r="N304" s="60"/>
      <c r="O304" s="61" t="s">
        <v>1169</v>
      </c>
      <c r="P304" s="61" t="s">
        <v>104</v>
      </c>
    </row>
    <row r="305" spans="1:16" x14ac:dyDescent="0.2">
      <c r="A305" s="33" t="str">
        <f t="shared" si="24"/>
        <v> HA 69.147 </v>
      </c>
      <c r="B305" s="2" t="str">
        <f t="shared" si="25"/>
        <v>I</v>
      </c>
      <c r="C305" s="33">
        <f t="shared" si="26"/>
        <v>17879.558000000001</v>
      </c>
      <c r="D305" t="str">
        <f t="shared" si="27"/>
        <v>vis</v>
      </c>
      <c r="E305">
        <f>VLOOKUP(C305,'Active 1'!C$21:E$968,3,FALSE)</f>
        <v>-13054.118441543696</v>
      </c>
      <c r="F305" s="2" t="s">
        <v>336</v>
      </c>
      <c r="G305" t="str">
        <f t="shared" si="28"/>
        <v>17879.558</v>
      </c>
      <c r="H305" s="33">
        <f t="shared" si="29"/>
        <v>-10042</v>
      </c>
      <c r="I305" s="59" t="s">
        <v>1214</v>
      </c>
      <c r="J305" s="60" t="s">
        <v>1215</v>
      </c>
      <c r="K305" s="59">
        <v>-10042</v>
      </c>
      <c r="L305" s="59" t="s">
        <v>391</v>
      </c>
      <c r="M305" s="60" t="s">
        <v>340</v>
      </c>
      <c r="N305" s="60"/>
      <c r="O305" s="61" t="s">
        <v>1165</v>
      </c>
      <c r="P305" s="61" t="s">
        <v>99</v>
      </c>
    </row>
    <row r="306" spans="1:16" x14ac:dyDescent="0.2">
      <c r="A306" s="33" t="str">
        <f t="shared" si="24"/>
        <v> BAN 1.25 </v>
      </c>
      <c r="B306" s="2" t="str">
        <f t="shared" si="25"/>
        <v>I</v>
      </c>
      <c r="C306" s="33">
        <f t="shared" si="26"/>
        <v>17882.331999999999</v>
      </c>
      <c r="D306" t="str">
        <f t="shared" si="27"/>
        <v>vis</v>
      </c>
      <c r="E306">
        <f>VLOOKUP(C306,'Active 1'!C$21:E$968,3,FALSE)</f>
        <v>-13053.11656119414</v>
      </c>
      <c r="F306" s="2" t="s">
        <v>336</v>
      </c>
      <c r="G306" t="str">
        <f t="shared" si="28"/>
        <v>17882.332</v>
      </c>
      <c r="H306" s="33">
        <f t="shared" si="29"/>
        <v>-10041</v>
      </c>
      <c r="I306" s="59" t="s">
        <v>1216</v>
      </c>
      <c r="J306" s="60" t="s">
        <v>1217</v>
      </c>
      <c r="K306" s="59">
        <v>-10041</v>
      </c>
      <c r="L306" s="59" t="s">
        <v>407</v>
      </c>
      <c r="M306" s="60" t="s">
        <v>340</v>
      </c>
      <c r="N306" s="60"/>
      <c r="O306" s="61" t="s">
        <v>1218</v>
      </c>
      <c r="P306" s="61" t="s">
        <v>105</v>
      </c>
    </row>
    <row r="307" spans="1:16" x14ac:dyDescent="0.2">
      <c r="A307" s="33" t="str">
        <f t="shared" si="24"/>
        <v> BAN 1.25 </v>
      </c>
      <c r="B307" s="2" t="str">
        <f t="shared" si="25"/>
        <v>I</v>
      </c>
      <c r="C307" s="33">
        <f t="shared" si="26"/>
        <v>17904.482</v>
      </c>
      <c r="D307" t="str">
        <f t="shared" si="27"/>
        <v>vis</v>
      </c>
      <c r="E307">
        <f>VLOOKUP(C307,'Active 1'!C$21:E$968,3,FALSE)</f>
        <v>-13045.116687458516</v>
      </c>
      <c r="F307" s="2" t="s">
        <v>336</v>
      </c>
      <c r="G307" t="str">
        <f t="shared" si="28"/>
        <v>17904.482</v>
      </c>
      <c r="H307" s="33">
        <f t="shared" si="29"/>
        <v>-10033</v>
      </c>
      <c r="I307" s="59" t="s">
        <v>1219</v>
      </c>
      <c r="J307" s="60" t="s">
        <v>1220</v>
      </c>
      <c r="K307" s="59">
        <v>-10033</v>
      </c>
      <c r="L307" s="59" t="s">
        <v>407</v>
      </c>
      <c r="M307" s="60" t="s">
        <v>340</v>
      </c>
      <c r="N307" s="60"/>
      <c r="O307" s="61" t="s">
        <v>1218</v>
      </c>
      <c r="P307" s="61" t="s">
        <v>105</v>
      </c>
    </row>
    <row r="308" spans="1:16" x14ac:dyDescent="0.2">
      <c r="A308" s="33" t="str">
        <f t="shared" si="24"/>
        <v> BAN 1.25 </v>
      </c>
      <c r="B308" s="2" t="str">
        <f t="shared" si="25"/>
        <v>I</v>
      </c>
      <c r="C308" s="33">
        <f t="shared" si="26"/>
        <v>17915.552</v>
      </c>
      <c r="D308" t="str">
        <f t="shared" si="27"/>
        <v>vis</v>
      </c>
      <c r="E308">
        <f>VLOOKUP(C308,'Active 1'!C$21:E$968,3,FALSE)</f>
        <v>-13041.118556431271</v>
      </c>
      <c r="F308" s="2" t="s">
        <v>336</v>
      </c>
      <c r="G308" t="str">
        <f t="shared" si="28"/>
        <v>17915.552</v>
      </c>
      <c r="H308" s="33">
        <f t="shared" si="29"/>
        <v>-10029</v>
      </c>
      <c r="I308" s="59" t="s">
        <v>1221</v>
      </c>
      <c r="J308" s="60" t="s">
        <v>1222</v>
      </c>
      <c r="K308" s="59">
        <v>-10029</v>
      </c>
      <c r="L308" s="59" t="s">
        <v>671</v>
      </c>
      <c r="M308" s="60" t="s">
        <v>340</v>
      </c>
      <c r="N308" s="60"/>
      <c r="O308" s="61" t="s">
        <v>1218</v>
      </c>
      <c r="P308" s="61" t="s">
        <v>105</v>
      </c>
    </row>
    <row r="309" spans="1:16" x14ac:dyDescent="0.2">
      <c r="A309" s="33" t="str">
        <f t="shared" si="24"/>
        <v> HA 69.147 </v>
      </c>
      <c r="B309" s="2" t="str">
        <f t="shared" si="25"/>
        <v>I</v>
      </c>
      <c r="C309" s="33">
        <f t="shared" si="26"/>
        <v>18034.618999999999</v>
      </c>
      <c r="D309" t="str">
        <f t="shared" si="27"/>
        <v>vis</v>
      </c>
      <c r="E309">
        <f>VLOOKUP(C309,'Active 1'!C$21:E$968,3,FALSE)</f>
        <v>-12998.115352545046</v>
      </c>
      <c r="F309" s="2" t="s">
        <v>336</v>
      </c>
      <c r="G309" t="str">
        <f t="shared" si="28"/>
        <v>18034.619</v>
      </c>
      <c r="H309" s="33">
        <f t="shared" si="29"/>
        <v>-9986</v>
      </c>
      <c r="I309" s="59" t="s">
        <v>1223</v>
      </c>
      <c r="J309" s="60" t="s">
        <v>1224</v>
      </c>
      <c r="K309" s="59">
        <v>-9986</v>
      </c>
      <c r="L309" s="59" t="s">
        <v>545</v>
      </c>
      <c r="M309" s="60" t="s">
        <v>340</v>
      </c>
      <c r="N309" s="60"/>
      <c r="O309" s="61" t="s">
        <v>1165</v>
      </c>
      <c r="P309" s="61" t="s">
        <v>99</v>
      </c>
    </row>
    <row r="310" spans="1:16" x14ac:dyDescent="0.2">
      <c r="A310" s="33" t="str">
        <f t="shared" si="24"/>
        <v> BAN 1.25 </v>
      </c>
      <c r="B310" s="2" t="str">
        <f t="shared" si="25"/>
        <v>I</v>
      </c>
      <c r="C310" s="33">
        <f t="shared" si="26"/>
        <v>18203.526000000002</v>
      </c>
      <c r="D310" t="str">
        <f t="shared" si="27"/>
        <v>vis</v>
      </c>
      <c r="E310">
        <f>VLOOKUP(C310,'Active 1'!C$21:E$968,3,FALSE)</f>
        <v>-12937.11152983337</v>
      </c>
      <c r="F310" s="2" t="s">
        <v>336</v>
      </c>
      <c r="G310" t="str">
        <f t="shared" si="28"/>
        <v>18203.526</v>
      </c>
      <c r="H310" s="33">
        <f t="shared" si="29"/>
        <v>-9925</v>
      </c>
      <c r="I310" s="59" t="s">
        <v>1225</v>
      </c>
      <c r="J310" s="60" t="s">
        <v>1226</v>
      </c>
      <c r="K310" s="59">
        <v>-9925</v>
      </c>
      <c r="L310" s="59" t="s">
        <v>478</v>
      </c>
      <c r="M310" s="60" t="s">
        <v>340</v>
      </c>
      <c r="N310" s="60"/>
      <c r="O310" s="61" t="s">
        <v>1218</v>
      </c>
      <c r="P310" s="61" t="s">
        <v>105</v>
      </c>
    </row>
    <row r="311" spans="1:16" x14ac:dyDescent="0.2">
      <c r="A311" s="33" t="str">
        <f t="shared" si="24"/>
        <v> BAN 1.25 </v>
      </c>
      <c r="B311" s="2" t="str">
        <f t="shared" si="25"/>
        <v>I</v>
      </c>
      <c r="C311" s="33">
        <f t="shared" si="26"/>
        <v>18217.366000000002</v>
      </c>
      <c r="D311" t="str">
        <f t="shared" si="27"/>
        <v>vis</v>
      </c>
      <c r="E311">
        <f>VLOOKUP(C311,'Active 1'!C$21:E$968,3,FALSE)</f>
        <v>-12932.112963129033</v>
      </c>
      <c r="F311" s="2" t="s">
        <v>336</v>
      </c>
      <c r="G311" t="str">
        <f t="shared" si="28"/>
        <v>18217.366</v>
      </c>
      <c r="H311" s="33">
        <f t="shared" si="29"/>
        <v>-9920</v>
      </c>
      <c r="I311" s="59" t="s">
        <v>1227</v>
      </c>
      <c r="J311" s="60" t="s">
        <v>1228</v>
      </c>
      <c r="K311" s="59">
        <v>-9920</v>
      </c>
      <c r="L311" s="59" t="s">
        <v>434</v>
      </c>
      <c r="M311" s="60" t="s">
        <v>340</v>
      </c>
      <c r="N311" s="60"/>
      <c r="O311" s="61" t="s">
        <v>1218</v>
      </c>
      <c r="P311" s="61" t="s">
        <v>105</v>
      </c>
    </row>
    <row r="312" spans="1:16" x14ac:dyDescent="0.2">
      <c r="A312" s="33" t="str">
        <f t="shared" si="24"/>
        <v> BAN 1.25 </v>
      </c>
      <c r="B312" s="2" t="str">
        <f t="shared" si="25"/>
        <v>I</v>
      </c>
      <c r="C312" s="33">
        <f t="shared" si="26"/>
        <v>18239.518</v>
      </c>
      <c r="D312" t="str">
        <f t="shared" si="27"/>
        <v>vis</v>
      </c>
      <c r="E312">
        <f>VLOOKUP(C312,'Active 1'!C$21:E$968,3,FALSE)</f>
        <v>-12924.112367057176</v>
      </c>
      <c r="F312" s="2" t="s">
        <v>336</v>
      </c>
      <c r="G312" t="str">
        <f t="shared" si="28"/>
        <v>18239.518</v>
      </c>
      <c r="H312" s="33">
        <f t="shared" si="29"/>
        <v>-9912</v>
      </c>
      <c r="I312" s="59" t="s">
        <v>1229</v>
      </c>
      <c r="J312" s="60" t="s">
        <v>1230</v>
      </c>
      <c r="K312" s="59">
        <v>-9912</v>
      </c>
      <c r="L312" s="59" t="s">
        <v>418</v>
      </c>
      <c r="M312" s="60" t="s">
        <v>340</v>
      </c>
      <c r="N312" s="60"/>
      <c r="O312" s="61" t="s">
        <v>1218</v>
      </c>
      <c r="P312" s="61" t="s">
        <v>105</v>
      </c>
    </row>
    <row r="313" spans="1:16" x14ac:dyDescent="0.2">
      <c r="A313" s="33" t="str">
        <f t="shared" si="24"/>
        <v> BAN 1.25 </v>
      </c>
      <c r="B313" s="2" t="str">
        <f t="shared" si="25"/>
        <v>I</v>
      </c>
      <c r="C313" s="33">
        <f t="shared" si="26"/>
        <v>18261.670999999998</v>
      </c>
      <c r="D313" t="str">
        <f t="shared" si="27"/>
        <v>vis</v>
      </c>
      <c r="E313">
        <f>VLOOKUP(C313,'Active 1'!C$21:E$968,3,FALSE)</f>
        <v>-12916.111409817209</v>
      </c>
      <c r="F313" s="2" t="s">
        <v>336</v>
      </c>
      <c r="G313" t="str">
        <f t="shared" si="28"/>
        <v>18261.671</v>
      </c>
      <c r="H313" s="33">
        <f t="shared" si="29"/>
        <v>-9904</v>
      </c>
      <c r="I313" s="59" t="s">
        <v>1231</v>
      </c>
      <c r="J313" s="60" t="s">
        <v>1232</v>
      </c>
      <c r="K313" s="59">
        <v>-9904</v>
      </c>
      <c r="L313" s="59" t="s">
        <v>478</v>
      </c>
      <c r="M313" s="60" t="s">
        <v>340</v>
      </c>
      <c r="N313" s="60"/>
      <c r="O313" s="61" t="s">
        <v>1218</v>
      </c>
      <c r="P313" s="61" t="s">
        <v>105</v>
      </c>
    </row>
    <row r="314" spans="1:16" x14ac:dyDescent="0.2">
      <c r="A314" s="33" t="str">
        <f t="shared" si="24"/>
        <v> BAN 1.25 </v>
      </c>
      <c r="B314" s="2" t="str">
        <f t="shared" si="25"/>
        <v>I</v>
      </c>
      <c r="C314" s="33">
        <f t="shared" si="26"/>
        <v>18322.580999999998</v>
      </c>
      <c r="D314" t="str">
        <f t="shared" si="27"/>
        <v>vis</v>
      </c>
      <c r="E314">
        <f>VLOOKUP(C314,'Active 1'!C$21:E$968,3,FALSE)</f>
        <v>-12894.112659964519</v>
      </c>
      <c r="F314" s="2" t="s">
        <v>336</v>
      </c>
      <c r="G314" t="str">
        <f t="shared" si="28"/>
        <v>18322.581</v>
      </c>
      <c r="H314" s="33">
        <f t="shared" si="29"/>
        <v>-9882</v>
      </c>
      <c r="I314" s="59" t="s">
        <v>1233</v>
      </c>
      <c r="J314" s="60" t="s">
        <v>1234</v>
      </c>
      <c r="K314" s="59">
        <v>-9882</v>
      </c>
      <c r="L314" s="59" t="s">
        <v>425</v>
      </c>
      <c r="M314" s="60" t="s">
        <v>340</v>
      </c>
      <c r="N314" s="60"/>
      <c r="O314" s="61" t="s">
        <v>1218</v>
      </c>
      <c r="P314" s="61" t="s">
        <v>105</v>
      </c>
    </row>
    <row r="315" spans="1:16" x14ac:dyDescent="0.2">
      <c r="A315" s="33" t="str">
        <f t="shared" si="24"/>
        <v> BAN 1.25 </v>
      </c>
      <c r="B315" s="2" t="str">
        <f t="shared" si="25"/>
        <v>I</v>
      </c>
      <c r="C315" s="33">
        <f t="shared" si="26"/>
        <v>18325.36</v>
      </c>
      <c r="D315" t="str">
        <f t="shared" si="27"/>
        <v>vis</v>
      </c>
      <c r="E315">
        <f>VLOOKUP(C315,'Active 1'!C$21:E$968,3,FALSE)</f>
        <v>-12893.108973774391</v>
      </c>
      <c r="F315" s="2" t="s">
        <v>336</v>
      </c>
      <c r="G315" t="str">
        <f t="shared" si="28"/>
        <v>18325.360</v>
      </c>
      <c r="H315" s="33">
        <f t="shared" si="29"/>
        <v>-9881</v>
      </c>
      <c r="I315" s="59" t="s">
        <v>1235</v>
      </c>
      <c r="J315" s="60" t="s">
        <v>1236</v>
      </c>
      <c r="K315" s="59">
        <v>-9881</v>
      </c>
      <c r="L315" s="59" t="s">
        <v>1237</v>
      </c>
      <c r="M315" s="60" t="s">
        <v>340</v>
      </c>
      <c r="N315" s="60"/>
      <c r="O315" s="61" t="s">
        <v>1218</v>
      </c>
      <c r="P315" s="61" t="s">
        <v>105</v>
      </c>
    </row>
    <row r="316" spans="1:16" x14ac:dyDescent="0.2">
      <c r="A316" s="33" t="str">
        <f t="shared" si="24"/>
        <v> BAN 1.25 </v>
      </c>
      <c r="B316" s="2" t="str">
        <f t="shared" si="25"/>
        <v>I</v>
      </c>
      <c r="C316" s="33">
        <f t="shared" si="26"/>
        <v>18361.357</v>
      </c>
      <c r="D316" t="str">
        <f t="shared" si="27"/>
        <v>vis</v>
      </c>
      <c r="E316">
        <f>VLOOKUP(C316,'Active 1'!C$21:E$968,3,FALSE)</f>
        <v>-12880.108005157628</v>
      </c>
      <c r="F316" s="2" t="s">
        <v>336</v>
      </c>
      <c r="G316" t="str">
        <f t="shared" si="28"/>
        <v>18361.357</v>
      </c>
      <c r="H316" s="33">
        <f t="shared" si="29"/>
        <v>-9868</v>
      </c>
      <c r="I316" s="59" t="s">
        <v>1238</v>
      </c>
      <c r="J316" s="60" t="s">
        <v>1239</v>
      </c>
      <c r="K316" s="59">
        <v>-9868</v>
      </c>
      <c r="L316" s="59" t="s">
        <v>1240</v>
      </c>
      <c r="M316" s="60" t="s">
        <v>340</v>
      </c>
      <c r="N316" s="60"/>
      <c r="O316" s="61" t="s">
        <v>1218</v>
      </c>
      <c r="P316" s="61" t="s">
        <v>105</v>
      </c>
    </row>
    <row r="317" spans="1:16" x14ac:dyDescent="0.2">
      <c r="A317" s="33" t="str">
        <f t="shared" si="24"/>
        <v> HA 69.147 </v>
      </c>
      <c r="B317" s="2" t="str">
        <f t="shared" si="25"/>
        <v>I</v>
      </c>
      <c r="C317" s="33">
        <f t="shared" si="26"/>
        <v>18405.648000000001</v>
      </c>
      <c r="D317" t="str">
        <f t="shared" si="27"/>
        <v>vis</v>
      </c>
      <c r="E317">
        <f>VLOOKUP(C317,'Active 1'!C$21:E$968,3,FALSE)</f>
        <v>-12864.111508199401</v>
      </c>
      <c r="F317" s="2" t="s">
        <v>336</v>
      </c>
      <c r="G317" t="str">
        <f t="shared" si="28"/>
        <v>18405.648</v>
      </c>
      <c r="H317" s="33">
        <f t="shared" si="29"/>
        <v>-9852</v>
      </c>
      <c r="I317" s="59" t="s">
        <v>1241</v>
      </c>
      <c r="J317" s="60" t="s">
        <v>1242</v>
      </c>
      <c r="K317" s="59">
        <v>-9852</v>
      </c>
      <c r="L317" s="59" t="s">
        <v>418</v>
      </c>
      <c r="M317" s="60" t="s">
        <v>340</v>
      </c>
      <c r="N317" s="60"/>
      <c r="O317" s="61" t="s">
        <v>1165</v>
      </c>
      <c r="P317" s="61" t="s">
        <v>99</v>
      </c>
    </row>
    <row r="318" spans="1:16" x14ac:dyDescent="0.2">
      <c r="A318" s="33" t="str">
        <f t="shared" si="24"/>
        <v> HA 69.147 </v>
      </c>
      <c r="B318" s="2" t="str">
        <f t="shared" si="25"/>
        <v>I</v>
      </c>
      <c r="C318" s="33">
        <f t="shared" si="26"/>
        <v>18419.494999999999</v>
      </c>
      <c r="D318" t="str">
        <f t="shared" si="27"/>
        <v>vis</v>
      </c>
      <c r="E318">
        <f>VLOOKUP(C318,'Active 1'!C$21:E$968,3,FALSE)</f>
        <v>-12859.110413318262</v>
      </c>
      <c r="F318" s="2" t="s">
        <v>336</v>
      </c>
      <c r="G318" t="str">
        <f t="shared" si="28"/>
        <v>18419.495</v>
      </c>
      <c r="H318" s="33">
        <f t="shared" si="29"/>
        <v>-9847</v>
      </c>
      <c r="I318" s="59" t="s">
        <v>1243</v>
      </c>
      <c r="J318" s="60" t="s">
        <v>1244</v>
      </c>
      <c r="K318" s="59">
        <v>-9847</v>
      </c>
      <c r="L318" s="59" t="s">
        <v>478</v>
      </c>
      <c r="M318" s="60" t="s">
        <v>340</v>
      </c>
      <c r="N318" s="60"/>
      <c r="O318" s="61" t="s">
        <v>1165</v>
      </c>
      <c r="P318" s="61" t="s">
        <v>99</v>
      </c>
    </row>
    <row r="319" spans="1:16" x14ac:dyDescent="0.2">
      <c r="A319" s="33" t="str">
        <f t="shared" si="24"/>
        <v> CPRI 19.29 </v>
      </c>
      <c r="B319" s="2" t="str">
        <f t="shared" si="25"/>
        <v>I</v>
      </c>
      <c r="C319" s="33">
        <f t="shared" si="26"/>
        <v>18499.795999999998</v>
      </c>
      <c r="D319" t="str">
        <f t="shared" si="27"/>
        <v>vis</v>
      </c>
      <c r="E319">
        <f>VLOOKUP(C319,'Active 1'!C$21:E$968,3,FALSE)</f>
        <v>-12830.108252557786</v>
      </c>
      <c r="F319" s="2" t="s">
        <v>336</v>
      </c>
      <c r="G319" t="str">
        <f t="shared" si="28"/>
        <v>18499.796</v>
      </c>
      <c r="H319" s="33">
        <f t="shared" si="29"/>
        <v>-9818</v>
      </c>
      <c r="I319" s="59" t="s">
        <v>1245</v>
      </c>
      <c r="J319" s="60" t="s">
        <v>1246</v>
      </c>
      <c r="K319" s="59">
        <v>-9818</v>
      </c>
      <c r="L319" s="59" t="s">
        <v>1247</v>
      </c>
      <c r="M319" s="60" t="s">
        <v>350</v>
      </c>
      <c r="N319" s="60"/>
      <c r="O319" s="61" t="s">
        <v>1130</v>
      </c>
      <c r="P319" s="61" t="s">
        <v>96</v>
      </c>
    </row>
    <row r="320" spans="1:16" x14ac:dyDescent="0.2">
      <c r="A320" s="33" t="str">
        <f t="shared" si="24"/>
        <v> AN 194.14 </v>
      </c>
      <c r="B320" s="2" t="str">
        <f t="shared" si="25"/>
        <v>I</v>
      </c>
      <c r="C320" s="33">
        <f t="shared" si="26"/>
        <v>18527.483</v>
      </c>
      <c r="D320" t="str">
        <f t="shared" si="27"/>
        <v>vis</v>
      </c>
      <c r="E320">
        <f>VLOOKUP(C320,'Active 1'!C$21:E$968,3,FALSE)</f>
        <v>-12820.108590972308</v>
      </c>
      <c r="F320" s="2" t="s">
        <v>336</v>
      </c>
      <c r="G320" t="str">
        <f t="shared" si="28"/>
        <v>18527.483</v>
      </c>
      <c r="H320" s="33">
        <f t="shared" si="29"/>
        <v>-9808</v>
      </c>
      <c r="I320" s="59" t="s">
        <v>1248</v>
      </c>
      <c r="J320" s="60" t="s">
        <v>1249</v>
      </c>
      <c r="K320" s="59">
        <v>-9808</v>
      </c>
      <c r="L320" s="59" t="s">
        <v>1250</v>
      </c>
      <c r="M320" s="60" t="s">
        <v>340</v>
      </c>
      <c r="N320" s="60"/>
      <c r="O320" s="61" t="s">
        <v>1251</v>
      </c>
      <c r="P320" s="61" t="s">
        <v>106</v>
      </c>
    </row>
    <row r="321" spans="1:16" x14ac:dyDescent="0.2">
      <c r="A321" s="33" t="str">
        <f t="shared" si="24"/>
        <v> BAN 1.25 </v>
      </c>
      <c r="B321" s="2" t="str">
        <f t="shared" si="25"/>
        <v>I</v>
      </c>
      <c r="C321" s="33">
        <f t="shared" si="26"/>
        <v>18574.555</v>
      </c>
      <c r="D321" t="str">
        <f t="shared" si="27"/>
        <v>vis</v>
      </c>
      <c r="E321">
        <f>VLOOKUP(C321,'Active 1'!C$21:E$968,3,FALSE)</f>
        <v>-12803.107685487728</v>
      </c>
      <c r="F321" s="2" t="s">
        <v>336</v>
      </c>
      <c r="G321" t="str">
        <f t="shared" si="28"/>
        <v>18574.555</v>
      </c>
      <c r="H321" s="33">
        <f t="shared" si="29"/>
        <v>-9791</v>
      </c>
      <c r="I321" s="59" t="s">
        <v>1252</v>
      </c>
      <c r="J321" s="60" t="s">
        <v>1253</v>
      </c>
      <c r="K321" s="59">
        <v>-9791</v>
      </c>
      <c r="L321" s="59" t="s">
        <v>1247</v>
      </c>
      <c r="M321" s="60" t="s">
        <v>340</v>
      </c>
      <c r="N321" s="60"/>
      <c r="O321" s="61" t="s">
        <v>1218</v>
      </c>
      <c r="P321" s="61" t="s">
        <v>105</v>
      </c>
    </row>
    <row r="322" spans="1:16" x14ac:dyDescent="0.2">
      <c r="A322" s="33" t="str">
        <f t="shared" si="24"/>
        <v> HA 69.147 </v>
      </c>
      <c r="B322" s="2" t="str">
        <f t="shared" si="25"/>
        <v>I</v>
      </c>
      <c r="C322" s="33">
        <f t="shared" si="26"/>
        <v>18585.632000000001</v>
      </c>
      <c r="D322" t="str">
        <f t="shared" si="27"/>
        <v>vis</v>
      </c>
      <c r="E322">
        <f>VLOOKUP(C322,'Active 1'!C$21:E$968,3,FALSE)</f>
        <v>-12799.107026283684</v>
      </c>
      <c r="F322" s="2" t="s">
        <v>336</v>
      </c>
      <c r="G322" t="str">
        <f t="shared" si="28"/>
        <v>18585.632</v>
      </c>
      <c r="H322" s="33">
        <f t="shared" si="29"/>
        <v>-9787</v>
      </c>
      <c r="I322" s="59" t="s">
        <v>1254</v>
      </c>
      <c r="J322" s="60" t="s">
        <v>1255</v>
      </c>
      <c r="K322" s="59">
        <v>-9787</v>
      </c>
      <c r="L322" s="59" t="s">
        <v>1256</v>
      </c>
      <c r="M322" s="60" t="s">
        <v>340</v>
      </c>
      <c r="N322" s="60"/>
      <c r="O322" s="61" t="s">
        <v>1165</v>
      </c>
      <c r="P322" s="61" t="s">
        <v>99</v>
      </c>
    </row>
    <row r="323" spans="1:16" x14ac:dyDescent="0.2">
      <c r="A323" s="33" t="str">
        <f t="shared" si="24"/>
        <v> HA 69.147 </v>
      </c>
      <c r="B323" s="2" t="str">
        <f t="shared" si="25"/>
        <v>I</v>
      </c>
      <c r="C323" s="33">
        <f t="shared" si="26"/>
        <v>18704.692999999999</v>
      </c>
      <c r="D323" t="str">
        <f t="shared" si="27"/>
        <v>vis</v>
      </c>
      <c r="E323">
        <f>VLOOKUP(C323,'Active 1'!C$21:E$968,3,FALSE)</f>
        <v>-12756.105989406145</v>
      </c>
      <c r="F323" s="2" t="s">
        <v>336</v>
      </c>
      <c r="G323" t="str">
        <f t="shared" si="28"/>
        <v>18704.693</v>
      </c>
      <c r="H323" s="33">
        <f t="shared" si="29"/>
        <v>-9744</v>
      </c>
      <c r="I323" s="59" t="s">
        <v>1257</v>
      </c>
      <c r="J323" s="60" t="s">
        <v>1258</v>
      </c>
      <c r="K323" s="59">
        <v>-9744</v>
      </c>
      <c r="L323" s="59" t="s">
        <v>1240</v>
      </c>
      <c r="M323" s="60" t="s">
        <v>340</v>
      </c>
      <c r="N323" s="60"/>
      <c r="O323" s="61" t="s">
        <v>1165</v>
      </c>
      <c r="P323" s="61" t="s">
        <v>99</v>
      </c>
    </row>
    <row r="324" spans="1:16" x14ac:dyDescent="0.2">
      <c r="A324" s="33" t="str">
        <f t="shared" si="24"/>
        <v> BAN 1.25 </v>
      </c>
      <c r="B324" s="2" t="str">
        <f t="shared" si="25"/>
        <v>I</v>
      </c>
      <c r="C324" s="33">
        <f t="shared" si="26"/>
        <v>18721.312000000002</v>
      </c>
      <c r="D324" t="str">
        <f t="shared" si="27"/>
        <v>vis</v>
      </c>
      <c r="E324">
        <f>VLOOKUP(C324,'Active 1'!C$21:E$968,3,FALSE)</f>
        <v>-12750.103736511681</v>
      </c>
      <c r="F324" s="2" t="s">
        <v>336</v>
      </c>
      <c r="G324" t="str">
        <f t="shared" si="28"/>
        <v>18721.312</v>
      </c>
      <c r="H324" s="33">
        <f t="shared" si="29"/>
        <v>-9738</v>
      </c>
      <c r="I324" s="59" t="s">
        <v>1259</v>
      </c>
      <c r="J324" s="60" t="s">
        <v>1260</v>
      </c>
      <c r="K324" s="59">
        <v>-9738</v>
      </c>
      <c r="L324" s="59" t="s">
        <v>1261</v>
      </c>
      <c r="M324" s="60" t="s">
        <v>340</v>
      </c>
      <c r="N324" s="60"/>
      <c r="O324" s="61" t="s">
        <v>1218</v>
      </c>
      <c r="P324" s="61" t="s">
        <v>105</v>
      </c>
    </row>
    <row r="325" spans="1:16" x14ac:dyDescent="0.2">
      <c r="A325" s="33" t="str">
        <f t="shared" si="24"/>
        <v> BAN 1.25 </v>
      </c>
      <c r="B325" s="2" t="str">
        <f t="shared" si="25"/>
        <v>I</v>
      </c>
      <c r="C325" s="33">
        <f t="shared" si="26"/>
        <v>18959.436000000002</v>
      </c>
      <c r="D325" t="str">
        <f t="shared" si="27"/>
        <v>vis</v>
      </c>
      <c r="E325">
        <f>VLOOKUP(C325,'Active 1'!C$21:E$968,3,FALSE)</f>
        <v>-12664.100940420372</v>
      </c>
      <c r="F325" s="2" t="s">
        <v>336</v>
      </c>
      <c r="G325" t="str">
        <f t="shared" si="28"/>
        <v>18959.436</v>
      </c>
      <c r="H325" s="33">
        <f t="shared" si="29"/>
        <v>-9652</v>
      </c>
      <c r="I325" s="59" t="s">
        <v>1262</v>
      </c>
      <c r="J325" s="60" t="s">
        <v>1263</v>
      </c>
      <c r="K325" s="59">
        <v>-9652</v>
      </c>
      <c r="L325" s="59" t="s">
        <v>1264</v>
      </c>
      <c r="M325" s="60" t="s">
        <v>340</v>
      </c>
      <c r="N325" s="60"/>
      <c r="O325" s="61" t="s">
        <v>1218</v>
      </c>
      <c r="P325" s="61" t="s">
        <v>105</v>
      </c>
    </row>
    <row r="326" spans="1:16" x14ac:dyDescent="0.2">
      <c r="A326" s="33" t="str">
        <f t="shared" si="24"/>
        <v> AN 246.288 </v>
      </c>
      <c r="B326" s="2" t="str">
        <f t="shared" si="25"/>
        <v>I</v>
      </c>
      <c r="C326" s="33">
        <f t="shared" si="26"/>
        <v>18962.213</v>
      </c>
      <c r="D326" t="str">
        <f t="shared" si="27"/>
        <v>vis</v>
      </c>
      <c r="E326">
        <f>VLOOKUP(C326,'Active 1'!C$21:E$968,3,FALSE)</f>
        <v>-12663.097976566476</v>
      </c>
      <c r="F326" s="2" t="s">
        <v>336</v>
      </c>
      <c r="G326" t="str">
        <f t="shared" si="28"/>
        <v>18962.213</v>
      </c>
      <c r="H326" s="33">
        <f t="shared" si="29"/>
        <v>-9651</v>
      </c>
      <c r="I326" s="59" t="s">
        <v>1265</v>
      </c>
      <c r="J326" s="60" t="s">
        <v>1266</v>
      </c>
      <c r="K326" s="59">
        <v>-9651</v>
      </c>
      <c r="L326" s="59" t="s">
        <v>1267</v>
      </c>
      <c r="M326" s="60" t="s">
        <v>340</v>
      </c>
      <c r="N326" s="60"/>
      <c r="O326" s="61" t="s">
        <v>1169</v>
      </c>
      <c r="P326" s="61" t="s">
        <v>100</v>
      </c>
    </row>
    <row r="327" spans="1:16" x14ac:dyDescent="0.2">
      <c r="A327" s="33" t="str">
        <f t="shared" si="24"/>
        <v> BAN 1.25 </v>
      </c>
      <c r="B327" s="2" t="str">
        <f t="shared" si="25"/>
        <v>I</v>
      </c>
      <c r="C327" s="33">
        <f t="shared" si="26"/>
        <v>18981.581999999999</v>
      </c>
      <c r="D327" t="str">
        <f t="shared" si="27"/>
        <v>vis</v>
      </c>
      <c r="E327">
        <f>VLOOKUP(C327,'Active 1'!C$21:E$968,3,FALSE)</f>
        <v>-12656.102511357203</v>
      </c>
      <c r="F327" s="2" t="s">
        <v>336</v>
      </c>
      <c r="G327" t="str">
        <f t="shared" si="28"/>
        <v>18981.582</v>
      </c>
      <c r="H327" s="33">
        <f t="shared" si="29"/>
        <v>-9644</v>
      </c>
      <c r="I327" s="59" t="s">
        <v>1268</v>
      </c>
      <c r="J327" s="60" t="s">
        <v>1269</v>
      </c>
      <c r="K327" s="59">
        <v>-9644</v>
      </c>
      <c r="L327" s="59" t="s">
        <v>1261</v>
      </c>
      <c r="M327" s="60" t="s">
        <v>340</v>
      </c>
      <c r="N327" s="60"/>
      <c r="O327" s="61" t="s">
        <v>1218</v>
      </c>
      <c r="P327" s="61" t="s">
        <v>105</v>
      </c>
    </row>
    <row r="328" spans="1:16" x14ac:dyDescent="0.2">
      <c r="A328" s="33" t="str">
        <f t="shared" si="24"/>
        <v> BAN 1.25 </v>
      </c>
      <c r="B328" s="2" t="str">
        <f t="shared" si="25"/>
        <v>I</v>
      </c>
      <c r="C328" s="33">
        <f t="shared" si="26"/>
        <v>19067.417000000001</v>
      </c>
      <c r="D328" t="str">
        <f t="shared" si="27"/>
        <v>vis</v>
      </c>
      <c r="E328">
        <f>VLOOKUP(C328,'Active 1'!C$21:E$968,3,FALSE)</f>
        <v>-12625.101646251218</v>
      </c>
      <c r="F328" s="2" t="s">
        <v>336</v>
      </c>
      <c r="G328" t="str">
        <f t="shared" si="28"/>
        <v>19067.417</v>
      </c>
      <c r="H328" s="33">
        <f t="shared" si="29"/>
        <v>-9613</v>
      </c>
      <c r="I328" s="59" t="s">
        <v>1270</v>
      </c>
      <c r="J328" s="60" t="s">
        <v>1271</v>
      </c>
      <c r="K328" s="59">
        <v>-9613</v>
      </c>
      <c r="L328" s="59" t="s">
        <v>1272</v>
      </c>
      <c r="M328" s="60" t="s">
        <v>340</v>
      </c>
      <c r="N328" s="60"/>
      <c r="O328" s="61" t="s">
        <v>1218</v>
      </c>
      <c r="P328" s="61" t="s">
        <v>105</v>
      </c>
    </row>
    <row r="329" spans="1:16" x14ac:dyDescent="0.2">
      <c r="A329" s="33" t="str">
        <f t="shared" si="24"/>
        <v> AN 194.14 </v>
      </c>
      <c r="B329" s="2" t="str">
        <f t="shared" si="25"/>
        <v>I</v>
      </c>
      <c r="C329" s="33">
        <f t="shared" si="26"/>
        <v>19067.418000000001</v>
      </c>
      <c r="D329" t="str">
        <f t="shared" si="27"/>
        <v>vis</v>
      </c>
      <c r="E329">
        <f>VLOOKUP(C329,'Active 1'!C$21:E$968,3,FALSE)</f>
        <v>-12625.101285083105</v>
      </c>
      <c r="F329" s="2" t="s">
        <v>336</v>
      </c>
      <c r="G329" t="str">
        <f t="shared" si="28"/>
        <v>19067.418</v>
      </c>
      <c r="H329" s="33">
        <f t="shared" si="29"/>
        <v>-9613</v>
      </c>
      <c r="I329" s="59" t="s">
        <v>1273</v>
      </c>
      <c r="J329" s="60" t="s">
        <v>1274</v>
      </c>
      <c r="K329" s="59">
        <v>-9613</v>
      </c>
      <c r="L329" s="59" t="s">
        <v>1275</v>
      </c>
      <c r="M329" s="60" t="s">
        <v>340</v>
      </c>
      <c r="N329" s="60"/>
      <c r="O329" s="61" t="s">
        <v>1169</v>
      </c>
      <c r="P329" s="61" t="s">
        <v>106</v>
      </c>
    </row>
    <row r="330" spans="1:16" x14ac:dyDescent="0.2">
      <c r="A330" s="33" t="str">
        <f t="shared" si="24"/>
        <v> AN 194.14 </v>
      </c>
      <c r="B330" s="2" t="str">
        <f t="shared" si="25"/>
        <v>I</v>
      </c>
      <c r="C330" s="33">
        <f t="shared" si="26"/>
        <v>19078.496999999999</v>
      </c>
      <c r="D330" t="str">
        <f t="shared" si="27"/>
        <v>vis</v>
      </c>
      <c r="E330">
        <f>VLOOKUP(C330,'Active 1'!C$21:E$968,3,FALSE)</f>
        <v>-12621.099903542834</v>
      </c>
      <c r="F330" s="2" t="s">
        <v>336</v>
      </c>
      <c r="G330" t="str">
        <f t="shared" si="28"/>
        <v>19078.497</v>
      </c>
      <c r="H330" s="33">
        <f t="shared" si="29"/>
        <v>-9609</v>
      </c>
      <c r="I330" s="59" t="s">
        <v>1276</v>
      </c>
      <c r="J330" s="60" t="s">
        <v>1277</v>
      </c>
      <c r="K330" s="59">
        <v>-9609</v>
      </c>
      <c r="L330" s="59" t="s">
        <v>1278</v>
      </c>
      <c r="M330" s="60" t="s">
        <v>340</v>
      </c>
      <c r="N330" s="60"/>
      <c r="O330" s="61" t="s">
        <v>1169</v>
      </c>
      <c r="P330" s="61" t="s">
        <v>106</v>
      </c>
    </row>
    <row r="331" spans="1:16" x14ac:dyDescent="0.2">
      <c r="A331" s="33" t="str">
        <f t="shared" ref="A331:A394" si="30">P331</f>
        <v> BAN 1.25 </v>
      </c>
      <c r="B331" s="2" t="str">
        <f t="shared" ref="B331:B394" si="31">IF(H331=INT(H331),"I","II")</f>
        <v>I</v>
      </c>
      <c r="C331" s="33">
        <f t="shared" ref="C331:C394" si="32">1*G331</f>
        <v>19258.474999999999</v>
      </c>
      <c r="D331" t="str">
        <f t="shared" ref="D331:D394" si="33">VLOOKUP(F331,I$1:J$5,2,FALSE)</f>
        <v>vis</v>
      </c>
      <c r="E331">
        <f>VLOOKUP(C331,'Active 1'!C$21:E$968,3,FALSE)</f>
        <v>-12556.097588635803</v>
      </c>
      <c r="F331" s="2" t="s">
        <v>336</v>
      </c>
      <c r="G331" t="str">
        <f t="shared" ref="G331:G394" si="34">MID(I331,3,LEN(I331)-3)</f>
        <v>19258.475</v>
      </c>
      <c r="H331" s="33">
        <f t="shared" ref="H331:H394" si="35">1*K331</f>
        <v>-9544</v>
      </c>
      <c r="I331" s="59" t="s">
        <v>1279</v>
      </c>
      <c r="J331" s="60" t="s">
        <v>1280</v>
      </c>
      <c r="K331" s="59">
        <v>-9544</v>
      </c>
      <c r="L331" s="59" t="s">
        <v>1281</v>
      </c>
      <c r="M331" s="60" t="s">
        <v>340</v>
      </c>
      <c r="N331" s="60"/>
      <c r="O331" s="61" t="s">
        <v>1218</v>
      </c>
      <c r="P331" s="61" t="s">
        <v>105</v>
      </c>
    </row>
    <row r="332" spans="1:16" x14ac:dyDescent="0.2">
      <c r="A332" s="33" t="str">
        <f t="shared" si="30"/>
        <v> AN 194.14 </v>
      </c>
      <c r="B332" s="2" t="str">
        <f t="shared" si="31"/>
        <v>I</v>
      </c>
      <c r="C332" s="33">
        <f t="shared" si="32"/>
        <v>19280.618999999999</v>
      </c>
      <c r="D332" t="str">
        <f t="shared" si="33"/>
        <v>vis</v>
      </c>
      <c r="E332">
        <f>VLOOKUP(C332,'Active 1'!C$21:E$968,3,FALSE)</f>
        <v>-12548.099881908864</v>
      </c>
      <c r="F332" s="2" t="s">
        <v>336</v>
      </c>
      <c r="G332" t="str">
        <f t="shared" si="34"/>
        <v>19280.619</v>
      </c>
      <c r="H332" s="33">
        <f t="shared" si="35"/>
        <v>-9536</v>
      </c>
      <c r="I332" s="59" t="s">
        <v>1282</v>
      </c>
      <c r="J332" s="60" t="s">
        <v>1283</v>
      </c>
      <c r="K332" s="59">
        <v>-9536</v>
      </c>
      <c r="L332" s="59" t="s">
        <v>1275</v>
      </c>
      <c r="M332" s="60" t="s">
        <v>340</v>
      </c>
      <c r="N332" s="60"/>
      <c r="O332" s="61" t="s">
        <v>1284</v>
      </c>
      <c r="P332" s="61" t="s">
        <v>106</v>
      </c>
    </row>
    <row r="333" spans="1:16" x14ac:dyDescent="0.2">
      <c r="A333" s="33" t="str">
        <f t="shared" si="30"/>
        <v> BAN 1.25 </v>
      </c>
      <c r="B333" s="2" t="str">
        <f t="shared" si="31"/>
        <v>I</v>
      </c>
      <c r="C333" s="33">
        <f t="shared" si="32"/>
        <v>19283.401000000002</v>
      </c>
      <c r="D333" t="str">
        <f t="shared" si="33"/>
        <v>vis</v>
      </c>
      <c r="E333">
        <f>VLOOKUP(C333,'Active 1'!C$21:E$968,3,FALSE)</f>
        <v>-12547.095112214391</v>
      </c>
      <c r="F333" s="2" t="s">
        <v>336</v>
      </c>
      <c r="G333" t="str">
        <f t="shared" si="34"/>
        <v>19283.401</v>
      </c>
      <c r="H333" s="33">
        <f t="shared" si="35"/>
        <v>-9535</v>
      </c>
      <c r="I333" s="59" t="s">
        <v>1285</v>
      </c>
      <c r="J333" s="60" t="s">
        <v>1286</v>
      </c>
      <c r="K333" s="59">
        <v>-9535</v>
      </c>
      <c r="L333" s="59" t="s">
        <v>1287</v>
      </c>
      <c r="M333" s="60" t="s">
        <v>340</v>
      </c>
      <c r="N333" s="60"/>
      <c r="O333" s="61" t="s">
        <v>1218</v>
      </c>
      <c r="P333" s="61" t="s">
        <v>105</v>
      </c>
    </row>
    <row r="334" spans="1:16" x14ac:dyDescent="0.2">
      <c r="A334" s="33" t="str">
        <f t="shared" si="30"/>
        <v> BAN 1.25 </v>
      </c>
      <c r="B334" s="2" t="str">
        <f t="shared" si="31"/>
        <v>I</v>
      </c>
      <c r="C334" s="33">
        <f t="shared" si="32"/>
        <v>19294.471000000001</v>
      </c>
      <c r="D334" t="str">
        <f t="shared" si="33"/>
        <v>vis</v>
      </c>
      <c r="E334">
        <f>VLOOKUP(C334,'Active 1'!C$21:E$968,3,FALSE)</f>
        <v>-12543.096981187151</v>
      </c>
      <c r="F334" s="2" t="s">
        <v>336</v>
      </c>
      <c r="G334" t="str">
        <f t="shared" si="34"/>
        <v>19294.471</v>
      </c>
      <c r="H334" s="33">
        <f t="shared" si="35"/>
        <v>-9531</v>
      </c>
      <c r="I334" s="59" t="s">
        <v>1288</v>
      </c>
      <c r="J334" s="60" t="s">
        <v>1289</v>
      </c>
      <c r="K334" s="59">
        <v>-9531</v>
      </c>
      <c r="L334" s="59" t="s">
        <v>1290</v>
      </c>
      <c r="M334" s="60" t="s">
        <v>340</v>
      </c>
      <c r="N334" s="60"/>
      <c r="O334" s="61" t="s">
        <v>1218</v>
      </c>
      <c r="P334" s="61" t="s">
        <v>105</v>
      </c>
    </row>
    <row r="335" spans="1:16" x14ac:dyDescent="0.2">
      <c r="A335" s="33" t="str">
        <f t="shared" si="30"/>
        <v> BAN 1.25 </v>
      </c>
      <c r="B335" s="2" t="str">
        <f t="shared" si="31"/>
        <v>I</v>
      </c>
      <c r="C335" s="33">
        <f t="shared" si="32"/>
        <v>19355.386999999999</v>
      </c>
      <c r="D335" t="str">
        <f t="shared" si="33"/>
        <v>vis</v>
      </c>
      <c r="E335">
        <f>VLOOKUP(C335,'Active 1'!C$21:E$968,3,FALSE)</f>
        <v>-12521.096064325777</v>
      </c>
      <c r="F335" s="2" t="s">
        <v>336</v>
      </c>
      <c r="G335" t="str">
        <f t="shared" si="34"/>
        <v>19355.387</v>
      </c>
      <c r="H335" s="33">
        <f t="shared" si="35"/>
        <v>-9509</v>
      </c>
      <c r="I335" s="59" t="s">
        <v>1291</v>
      </c>
      <c r="J335" s="60" t="s">
        <v>1292</v>
      </c>
      <c r="K335" s="59">
        <v>-9509</v>
      </c>
      <c r="L335" s="59" t="s">
        <v>1267</v>
      </c>
      <c r="M335" s="60" t="s">
        <v>340</v>
      </c>
      <c r="N335" s="60"/>
      <c r="O335" s="61" t="s">
        <v>1218</v>
      </c>
      <c r="P335" s="61" t="s">
        <v>105</v>
      </c>
    </row>
    <row r="336" spans="1:16" x14ac:dyDescent="0.2">
      <c r="A336" s="33" t="str">
        <f t="shared" si="30"/>
        <v> HA 69.147 </v>
      </c>
      <c r="B336" s="2" t="str">
        <f t="shared" si="31"/>
        <v>I</v>
      </c>
      <c r="C336" s="33">
        <f t="shared" si="32"/>
        <v>19363.687000000002</v>
      </c>
      <c r="D336" t="str">
        <f t="shared" si="33"/>
        <v>vis</v>
      </c>
      <c r="E336">
        <f>VLOOKUP(C336,'Active 1'!C$21:E$968,3,FALSE)</f>
        <v>-12518.098368975632</v>
      </c>
      <c r="F336" s="2" t="s">
        <v>336</v>
      </c>
      <c r="G336" t="str">
        <f t="shared" si="34"/>
        <v>19363.687</v>
      </c>
      <c r="H336" s="33">
        <f t="shared" si="35"/>
        <v>-9506</v>
      </c>
      <c r="I336" s="59" t="s">
        <v>1293</v>
      </c>
      <c r="J336" s="60" t="s">
        <v>1294</v>
      </c>
      <c r="K336" s="59">
        <v>-9506</v>
      </c>
      <c r="L336" s="59" t="s">
        <v>1278</v>
      </c>
      <c r="M336" s="60" t="s">
        <v>340</v>
      </c>
      <c r="N336" s="60"/>
      <c r="O336" s="61" t="s">
        <v>1165</v>
      </c>
      <c r="P336" s="61" t="s">
        <v>99</v>
      </c>
    </row>
    <row r="337" spans="1:16" x14ac:dyDescent="0.2">
      <c r="A337" s="33" t="str">
        <f t="shared" si="30"/>
        <v> CPRI 19.29 </v>
      </c>
      <c r="B337" s="2" t="str">
        <f t="shared" si="31"/>
        <v>I</v>
      </c>
      <c r="C337" s="33">
        <f t="shared" si="32"/>
        <v>19385.845000000001</v>
      </c>
      <c r="D337" t="str">
        <f t="shared" si="33"/>
        <v>vis</v>
      </c>
      <c r="E337">
        <f>VLOOKUP(C337,'Active 1'!C$21:E$968,3,FALSE)</f>
        <v>-12510.095605895087</v>
      </c>
      <c r="F337" s="2" t="s">
        <v>336</v>
      </c>
      <c r="G337" t="str">
        <f t="shared" si="34"/>
        <v>19385.845</v>
      </c>
      <c r="H337" s="33">
        <f t="shared" si="35"/>
        <v>-9498</v>
      </c>
      <c r="I337" s="59" t="s">
        <v>1295</v>
      </c>
      <c r="J337" s="60" t="s">
        <v>1296</v>
      </c>
      <c r="K337" s="59">
        <v>-9498</v>
      </c>
      <c r="L337" s="59" t="s">
        <v>1297</v>
      </c>
      <c r="M337" s="60" t="s">
        <v>350</v>
      </c>
      <c r="N337" s="60"/>
      <c r="O337" s="61" t="s">
        <v>1130</v>
      </c>
      <c r="P337" s="61" t="s">
        <v>96</v>
      </c>
    </row>
    <row r="338" spans="1:16" x14ac:dyDescent="0.2">
      <c r="A338" s="33" t="str">
        <f t="shared" si="30"/>
        <v> HA 69.147 </v>
      </c>
      <c r="B338" s="2" t="str">
        <f t="shared" si="31"/>
        <v>I</v>
      </c>
      <c r="C338" s="33">
        <f t="shared" si="32"/>
        <v>19391.386999999999</v>
      </c>
      <c r="D338" t="str">
        <f t="shared" si="33"/>
        <v>vis</v>
      </c>
      <c r="E338">
        <f>VLOOKUP(C338,'Active 1'!C$21:E$968,3,FALSE)</f>
        <v>-12508.094012204669</v>
      </c>
      <c r="F338" s="2" t="s">
        <v>336</v>
      </c>
      <c r="G338" t="str">
        <f t="shared" si="34"/>
        <v>19391.387</v>
      </c>
      <c r="H338" s="33">
        <f t="shared" si="35"/>
        <v>-9496</v>
      </c>
      <c r="I338" s="59" t="s">
        <v>1298</v>
      </c>
      <c r="J338" s="60" t="s">
        <v>1299</v>
      </c>
      <c r="K338" s="59">
        <v>-9496</v>
      </c>
      <c r="L338" s="59" t="s">
        <v>1300</v>
      </c>
      <c r="M338" s="60" t="s">
        <v>340</v>
      </c>
      <c r="N338" s="60"/>
      <c r="O338" s="61" t="s">
        <v>1165</v>
      </c>
      <c r="P338" s="61" t="s">
        <v>99</v>
      </c>
    </row>
    <row r="339" spans="1:16" x14ac:dyDescent="0.2">
      <c r="A339" s="33" t="str">
        <f t="shared" si="30"/>
        <v> AN 194.166 </v>
      </c>
      <c r="B339" s="2" t="str">
        <f t="shared" si="31"/>
        <v>I</v>
      </c>
      <c r="C339" s="33">
        <f t="shared" si="32"/>
        <v>19665.501</v>
      </c>
      <c r="D339" t="str">
        <f t="shared" si="33"/>
        <v>vis</v>
      </c>
      <c r="E339">
        <f>VLOOKUP(C339,'Active 1'!C$21:E$968,3,FALSE)</f>
        <v>-12409.092775673394</v>
      </c>
      <c r="F339" s="2" t="str">
        <f>LEFT(M339,1)</f>
        <v>V</v>
      </c>
      <c r="G339" t="str">
        <f t="shared" si="34"/>
        <v>19665.501</v>
      </c>
      <c r="H339" s="33">
        <f t="shared" si="35"/>
        <v>-9397</v>
      </c>
      <c r="I339" s="59" t="s">
        <v>1301</v>
      </c>
      <c r="J339" s="60" t="s">
        <v>1302</v>
      </c>
      <c r="K339" s="59">
        <v>-9397</v>
      </c>
      <c r="L339" s="59" t="s">
        <v>1303</v>
      </c>
      <c r="M339" s="60" t="s">
        <v>340</v>
      </c>
      <c r="N339" s="60"/>
      <c r="O339" s="61" t="s">
        <v>1304</v>
      </c>
      <c r="P339" s="61" t="s">
        <v>107</v>
      </c>
    </row>
    <row r="340" spans="1:16" x14ac:dyDescent="0.2">
      <c r="A340" s="33" t="str">
        <f t="shared" si="30"/>
        <v> AN 194.14 </v>
      </c>
      <c r="B340" s="2" t="str">
        <f t="shared" si="31"/>
        <v>I</v>
      </c>
      <c r="C340" s="33">
        <f t="shared" si="32"/>
        <v>19773.490000000002</v>
      </c>
      <c r="D340" t="str">
        <f t="shared" si="33"/>
        <v>vis</v>
      </c>
      <c r="E340">
        <f>VLOOKUP(C340,'Active 1'!C$21:E$968,3,FALSE)</f>
        <v>-12370.090592159324</v>
      </c>
      <c r="F340" s="2" t="str">
        <f>LEFT(M340,1)</f>
        <v>V</v>
      </c>
      <c r="G340" t="str">
        <f t="shared" si="34"/>
        <v>19773.490</v>
      </c>
      <c r="H340" s="33">
        <f t="shared" si="35"/>
        <v>-9358</v>
      </c>
      <c r="I340" s="59" t="s">
        <v>1305</v>
      </c>
      <c r="J340" s="60" t="s">
        <v>1306</v>
      </c>
      <c r="K340" s="59">
        <v>-9358</v>
      </c>
      <c r="L340" s="59" t="s">
        <v>1307</v>
      </c>
      <c r="M340" s="60" t="s">
        <v>340</v>
      </c>
      <c r="N340" s="60"/>
      <c r="O340" s="61" t="s">
        <v>1169</v>
      </c>
      <c r="P340" s="61" t="s">
        <v>106</v>
      </c>
    </row>
    <row r="341" spans="1:16" x14ac:dyDescent="0.2">
      <c r="A341" s="33" t="str">
        <f t="shared" si="30"/>
        <v> AN 246.288 </v>
      </c>
      <c r="B341" s="2" t="str">
        <f t="shared" si="31"/>
        <v>I</v>
      </c>
      <c r="C341" s="33">
        <f t="shared" si="32"/>
        <v>19820.564999999999</v>
      </c>
      <c r="D341" t="str">
        <f t="shared" si="33"/>
        <v>vis</v>
      </c>
      <c r="E341">
        <f>VLOOKUP(C341,'Active 1'!C$21:E$968,3,FALSE)</f>
        <v>-12353.088603170401</v>
      </c>
      <c r="F341" s="2" t="str">
        <f>LEFT(M341,1)</f>
        <v>V</v>
      </c>
      <c r="G341" t="str">
        <f t="shared" si="34"/>
        <v>19820.565</v>
      </c>
      <c r="H341" s="33">
        <f t="shared" si="35"/>
        <v>-9341</v>
      </c>
      <c r="I341" s="59" t="s">
        <v>1308</v>
      </c>
      <c r="J341" s="60" t="s">
        <v>1309</v>
      </c>
      <c r="K341" s="59">
        <v>-9341</v>
      </c>
      <c r="L341" s="59" t="s">
        <v>1310</v>
      </c>
      <c r="M341" s="60" t="s">
        <v>340</v>
      </c>
      <c r="N341" s="60"/>
      <c r="O341" s="61" t="s">
        <v>1169</v>
      </c>
      <c r="P341" s="61" t="s">
        <v>100</v>
      </c>
    </row>
    <row r="342" spans="1:16" x14ac:dyDescent="0.2">
      <c r="A342" s="33" t="str">
        <f t="shared" si="30"/>
        <v> CPRI 19.29 </v>
      </c>
      <c r="B342" s="2" t="str">
        <f t="shared" si="31"/>
        <v>I</v>
      </c>
      <c r="C342" s="33">
        <f t="shared" si="32"/>
        <v>20493.396000000001</v>
      </c>
      <c r="D342" t="str">
        <f t="shared" si="33"/>
        <v>pg</v>
      </c>
      <c r="E342">
        <f>VLOOKUP(C342,'Active 1'!C$21:E$968,3,FALSE)</f>
        <v>-12110.083499539891</v>
      </c>
      <c r="F342" s="2" t="str">
        <f>LEFT(M342,1)</f>
        <v>F</v>
      </c>
      <c r="G342" t="str">
        <f t="shared" si="34"/>
        <v>20493.396</v>
      </c>
      <c r="H342" s="33">
        <f t="shared" si="35"/>
        <v>-9098</v>
      </c>
      <c r="I342" s="59" t="s">
        <v>1311</v>
      </c>
      <c r="J342" s="60" t="s">
        <v>1312</v>
      </c>
      <c r="K342" s="59">
        <v>-9098</v>
      </c>
      <c r="L342" s="59" t="s">
        <v>1313</v>
      </c>
      <c r="M342" s="60" t="s">
        <v>350</v>
      </c>
      <c r="N342" s="60"/>
      <c r="O342" s="61" t="s">
        <v>1130</v>
      </c>
      <c r="P342" s="61" t="s">
        <v>96</v>
      </c>
    </row>
    <row r="343" spans="1:16" x14ac:dyDescent="0.2">
      <c r="A343" s="33" t="str">
        <f t="shared" si="30"/>
        <v> BAN 1.27 </v>
      </c>
      <c r="B343" s="2" t="str">
        <f t="shared" si="31"/>
        <v>I</v>
      </c>
      <c r="C343" s="33">
        <f t="shared" si="32"/>
        <v>20554.313999999998</v>
      </c>
      <c r="D343" t="str">
        <f t="shared" si="33"/>
        <v>vis</v>
      </c>
      <c r="E343">
        <f>VLOOKUP(C343,'Active 1'!C$21:E$968,3,FALSE)</f>
        <v>-12088.081860342287</v>
      </c>
      <c r="F343" s="2" t="str">
        <f>LEFT(M343,1)</f>
        <v>V</v>
      </c>
      <c r="G343" t="str">
        <f t="shared" si="34"/>
        <v>20554.314</v>
      </c>
      <c r="H343" s="33">
        <f t="shared" si="35"/>
        <v>-9076</v>
      </c>
      <c r="I343" s="59" t="s">
        <v>1314</v>
      </c>
      <c r="J343" s="60" t="s">
        <v>1315</v>
      </c>
      <c r="K343" s="59">
        <v>-9076</v>
      </c>
      <c r="L343" s="59" t="s">
        <v>1316</v>
      </c>
      <c r="M343" s="60" t="s">
        <v>340</v>
      </c>
      <c r="N343" s="60"/>
      <c r="O343" s="61" t="s">
        <v>1317</v>
      </c>
      <c r="P343" s="61" t="s">
        <v>108</v>
      </c>
    </row>
    <row r="344" spans="1:16" x14ac:dyDescent="0.2">
      <c r="A344" s="33" t="str">
        <f t="shared" si="30"/>
        <v> BAN 1.27 </v>
      </c>
      <c r="B344" s="2" t="str">
        <f t="shared" si="31"/>
        <v>I</v>
      </c>
      <c r="C344" s="33">
        <f t="shared" si="32"/>
        <v>20781.358</v>
      </c>
      <c r="D344" t="str">
        <f t="shared" si="33"/>
        <v>vis</v>
      </c>
      <c r="E344">
        <f>VLOOKUP(C344,'Active 1'!C$21:E$968,3,FALSE)</f>
        <v>-12006.080806959364</v>
      </c>
      <c r="F344" s="2" t="s">
        <v>336</v>
      </c>
      <c r="G344" t="str">
        <f t="shared" si="34"/>
        <v>20781.358</v>
      </c>
      <c r="H344" s="33">
        <f t="shared" si="35"/>
        <v>-8994</v>
      </c>
      <c r="I344" s="59" t="s">
        <v>1318</v>
      </c>
      <c r="J344" s="60" t="s">
        <v>1319</v>
      </c>
      <c r="K344" s="59">
        <v>-8994</v>
      </c>
      <c r="L344" s="59" t="s">
        <v>1320</v>
      </c>
      <c r="M344" s="60" t="s">
        <v>340</v>
      </c>
      <c r="N344" s="60"/>
      <c r="O344" s="61" t="s">
        <v>1317</v>
      </c>
      <c r="P344" s="61" t="s">
        <v>108</v>
      </c>
    </row>
    <row r="345" spans="1:16" x14ac:dyDescent="0.2">
      <c r="A345" s="33" t="str">
        <f t="shared" si="30"/>
        <v> BAN 1.27 </v>
      </c>
      <c r="B345" s="2" t="str">
        <f t="shared" si="31"/>
        <v>I</v>
      </c>
      <c r="C345" s="33">
        <f t="shared" si="32"/>
        <v>21077.626</v>
      </c>
      <c r="D345" t="str">
        <f t="shared" si="33"/>
        <v>vis</v>
      </c>
      <c r="E345">
        <f>VLOOKUP(C345,'Active 1'!C$21:E$968,3,FALSE)</f>
        <v>-11899.078252020006</v>
      </c>
      <c r="F345" s="2" t="s">
        <v>336</v>
      </c>
      <c r="G345" t="str">
        <f t="shared" si="34"/>
        <v>21077.626</v>
      </c>
      <c r="H345" s="33">
        <f t="shared" si="35"/>
        <v>-8887</v>
      </c>
      <c r="I345" s="59" t="s">
        <v>1321</v>
      </c>
      <c r="J345" s="60" t="s">
        <v>1322</v>
      </c>
      <c r="K345" s="59">
        <v>-8887</v>
      </c>
      <c r="L345" s="59" t="s">
        <v>1323</v>
      </c>
      <c r="M345" s="60" t="s">
        <v>340</v>
      </c>
      <c r="N345" s="60"/>
      <c r="O345" s="61" t="s">
        <v>1317</v>
      </c>
      <c r="P345" s="61" t="s">
        <v>108</v>
      </c>
    </row>
    <row r="346" spans="1:16" x14ac:dyDescent="0.2">
      <c r="A346" s="33" t="str">
        <f t="shared" si="30"/>
        <v> BAN 1.27 </v>
      </c>
      <c r="B346" s="2" t="str">
        <f t="shared" si="31"/>
        <v>I</v>
      </c>
      <c r="C346" s="33">
        <f t="shared" si="32"/>
        <v>21091.472000000002</v>
      </c>
      <c r="D346" t="str">
        <f t="shared" si="33"/>
        <v>vis</v>
      </c>
      <c r="E346">
        <f>VLOOKUP(C346,'Active 1'!C$21:E$968,3,FALSE)</f>
        <v>-11894.07751830698</v>
      </c>
      <c r="F346" s="2" t="s">
        <v>336</v>
      </c>
      <c r="G346" t="str">
        <f t="shared" si="34"/>
        <v>21091.472</v>
      </c>
      <c r="H346" s="33">
        <f t="shared" si="35"/>
        <v>-8882</v>
      </c>
      <c r="I346" s="59" t="s">
        <v>1324</v>
      </c>
      <c r="J346" s="60" t="s">
        <v>1325</v>
      </c>
      <c r="K346" s="59">
        <v>-8882</v>
      </c>
      <c r="L346" s="59" t="s">
        <v>1326</v>
      </c>
      <c r="M346" s="60" t="s">
        <v>340</v>
      </c>
      <c r="N346" s="60"/>
      <c r="O346" s="61" t="s">
        <v>1317</v>
      </c>
      <c r="P346" s="61" t="s">
        <v>108</v>
      </c>
    </row>
    <row r="347" spans="1:16" x14ac:dyDescent="0.2">
      <c r="A347" s="33" t="str">
        <f t="shared" si="30"/>
        <v> BAN 1.27 </v>
      </c>
      <c r="B347" s="2" t="str">
        <f t="shared" si="31"/>
        <v>I</v>
      </c>
      <c r="C347" s="33">
        <f t="shared" si="32"/>
        <v>21102.545999999998</v>
      </c>
      <c r="D347" t="str">
        <f t="shared" si="33"/>
        <v>vis</v>
      </c>
      <c r="E347">
        <f>VLOOKUP(C347,'Active 1'!C$21:E$968,3,FALSE)</f>
        <v>-11890.077942607284</v>
      </c>
      <c r="F347" s="2" t="s">
        <v>336</v>
      </c>
      <c r="G347" t="str">
        <f t="shared" si="34"/>
        <v>21102.546</v>
      </c>
      <c r="H347" s="33">
        <f t="shared" si="35"/>
        <v>-8878</v>
      </c>
      <c r="I347" s="59" t="s">
        <v>1327</v>
      </c>
      <c r="J347" s="60" t="s">
        <v>1328</v>
      </c>
      <c r="K347" s="59">
        <v>-8878</v>
      </c>
      <c r="L347" s="59" t="s">
        <v>1323</v>
      </c>
      <c r="M347" s="60" t="s">
        <v>340</v>
      </c>
      <c r="N347" s="60"/>
      <c r="O347" s="61" t="s">
        <v>1317</v>
      </c>
      <c r="P347" s="61" t="s">
        <v>108</v>
      </c>
    </row>
    <row r="348" spans="1:16" x14ac:dyDescent="0.2">
      <c r="A348" s="33" t="str">
        <f t="shared" si="30"/>
        <v> BAN 1.27 </v>
      </c>
      <c r="B348" s="2" t="str">
        <f t="shared" si="31"/>
        <v>I</v>
      </c>
      <c r="C348" s="33">
        <f t="shared" si="32"/>
        <v>21113.617999999999</v>
      </c>
      <c r="D348" t="str">
        <f t="shared" si="33"/>
        <v>vis</v>
      </c>
      <c r="E348">
        <f>VLOOKUP(C348,'Active 1'!C$21:E$968,3,FALSE)</f>
        <v>-11886.079089243813</v>
      </c>
      <c r="F348" s="2" t="s">
        <v>336</v>
      </c>
      <c r="G348" t="str">
        <f t="shared" si="34"/>
        <v>21113.618</v>
      </c>
      <c r="H348" s="33">
        <f t="shared" si="35"/>
        <v>-8874</v>
      </c>
      <c r="I348" s="59" t="s">
        <v>1329</v>
      </c>
      <c r="J348" s="60" t="s">
        <v>1330</v>
      </c>
      <c r="K348" s="59">
        <v>-8874</v>
      </c>
      <c r="L348" s="59" t="s">
        <v>1320</v>
      </c>
      <c r="M348" s="60" t="s">
        <v>340</v>
      </c>
      <c r="N348" s="60"/>
      <c r="O348" s="61" t="s">
        <v>1317</v>
      </c>
      <c r="P348" s="61" t="s">
        <v>108</v>
      </c>
    </row>
    <row r="349" spans="1:16" x14ac:dyDescent="0.2">
      <c r="A349" s="33" t="str">
        <f t="shared" si="30"/>
        <v> BAN 1.27 </v>
      </c>
      <c r="B349" s="2" t="str">
        <f t="shared" si="31"/>
        <v>I</v>
      </c>
      <c r="C349" s="33">
        <f t="shared" si="32"/>
        <v>21116.396000000001</v>
      </c>
      <c r="D349" t="str">
        <f t="shared" si="33"/>
        <v>vis</v>
      </c>
      <c r="E349">
        <f>VLOOKUP(C349,'Active 1'!C$21:E$968,3,FALSE)</f>
        <v>-11885.0757642218</v>
      </c>
      <c r="F349" s="2" t="s">
        <v>336</v>
      </c>
      <c r="G349" t="str">
        <f t="shared" si="34"/>
        <v>21116.396</v>
      </c>
      <c r="H349" s="33">
        <f t="shared" si="35"/>
        <v>-8873</v>
      </c>
      <c r="I349" s="59" t="s">
        <v>1331</v>
      </c>
      <c r="J349" s="60" t="s">
        <v>1332</v>
      </c>
      <c r="K349" s="59">
        <v>-8873</v>
      </c>
      <c r="L349" s="59" t="s">
        <v>1333</v>
      </c>
      <c r="M349" s="60" t="s">
        <v>340</v>
      </c>
      <c r="N349" s="60"/>
      <c r="O349" s="61" t="s">
        <v>1317</v>
      </c>
      <c r="P349" s="61" t="s">
        <v>108</v>
      </c>
    </row>
    <row r="350" spans="1:16" x14ac:dyDescent="0.2">
      <c r="A350" s="33" t="str">
        <f t="shared" si="30"/>
        <v> BAN 1.27 </v>
      </c>
      <c r="B350" s="2" t="str">
        <f t="shared" si="31"/>
        <v>I</v>
      </c>
      <c r="C350" s="33">
        <f t="shared" si="32"/>
        <v>21437.580999999998</v>
      </c>
      <c r="D350" t="str">
        <f t="shared" si="33"/>
        <v>vis</v>
      </c>
      <c r="E350">
        <f>VLOOKUP(C350,'Active 1'!C$21:E$968,3,FALSE)</f>
        <v>-11769.073983374061</v>
      </c>
      <c r="F350" s="2" t="s">
        <v>336</v>
      </c>
      <c r="G350" t="str">
        <f t="shared" si="34"/>
        <v>21437.581</v>
      </c>
      <c r="H350" s="33">
        <f t="shared" si="35"/>
        <v>-8757</v>
      </c>
      <c r="I350" s="59" t="s">
        <v>1334</v>
      </c>
      <c r="J350" s="60" t="s">
        <v>1335</v>
      </c>
      <c r="K350" s="59">
        <v>-8757</v>
      </c>
      <c r="L350" s="59" t="s">
        <v>1333</v>
      </c>
      <c r="M350" s="60" t="s">
        <v>340</v>
      </c>
      <c r="N350" s="60"/>
      <c r="O350" s="61" t="s">
        <v>1317</v>
      </c>
      <c r="P350" s="61" t="s">
        <v>108</v>
      </c>
    </row>
    <row r="351" spans="1:16" x14ac:dyDescent="0.2">
      <c r="A351" s="33" t="str">
        <f t="shared" si="30"/>
        <v> BAN 1.27 </v>
      </c>
      <c r="B351" s="2" t="str">
        <f t="shared" si="31"/>
        <v>I</v>
      </c>
      <c r="C351" s="33">
        <f t="shared" si="32"/>
        <v>21462.5</v>
      </c>
      <c r="D351" t="str">
        <f t="shared" si="33"/>
        <v>vis</v>
      </c>
      <c r="E351">
        <f>VLOOKUP(C351,'Active 1'!C$21:E$968,3,FALSE)</f>
        <v>-11760.074035129452</v>
      </c>
      <c r="F351" s="2" t="s">
        <v>336</v>
      </c>
      <c r="G351" t="str">
        <f t="shared" si="34"/>
        <v>21462.500</v>
      </c>
      <c r="H351" s="33">
        <f t="shared" si="35"/>
        <v>-8748</v>
      </c>
      <c r="I351" s="59" t="s">
        <v>1336</v>
      </c>
      <c r="J351" s="60" t="s">
        <v>1337</v>
      </c>
      <c r="K351" s="59">
        <v>-8748</v>
      </c>
      <c r="L351" s="59" t="s">
        <v>1333</v>
      </c>
      <c r="M351" s="60" t="s">
        <v>340</v>
      </c>
      <c r="N351" s="60"/>
      <c r="O351" s="61" t="s">
        <v>1317</v>
      </c>
      <c r="P351" s="61" t="s">
        <v>108</v>
      </c>
    </row>
    <row r="352" spans="1:16" x14ac:dyDescent="0.2">
      <c r="A352" s="33" t="str">
        <f t="shared" si="30"/>
        <v> CPRI 19.29 </v>
      </c>
      <c r="B352" s="2" t="str">
        <f t="shared" si="31"/>
        <v>I</v>
      </c>
      <c r="C352" s="33">
        <f t="shared" si="32"/>
        <v>21545.562999999998</v>
      </c>
      <c r="D352" t="str">
        <f t="shared" si="33"/>
        <v>vis</v>
      </c>
      <c r="E352">
        <f>VLOOKUP(C352,'Active 1'!C$21:E$968,3,FALSE)</f>
        <v>-11730.074328036791</v>
      </c>
      <c r="F352" s="2" t="s">
        <v>336</v>
      </c>
      <c r="G352" t="str">
        <f t="shared" si="34"/>
        <v>21545.563</v>
      </c>
      <c r="H352" s="33">
        <f t="shared" si="35"/>
        <v>-8718</v>
      </c>
      <c r="I352" s="59" t="s">
        <v>1338</v>
      </c>
      <c r="J352" s="60" t="s">
        <v>1339</v>
      </c>
      <c r="K352" s="59">
        <v>-8718</v>
      </c>
      <c r="L352" s="59" t="s">
        <v>1340</v>
      </c>
      <c r="M352" s="60" t="s">
        <v>350</v>
      </c>
      <c r="N352" s="60"/>
      <c r="O352" s="61" t="s">
        <v>1130</v>
      </c>
      <c r="P352" s="61" t="s">
        <v>96</v>
      </c>
    </row>
    <row r="353" spans="1:16" x14ac:dyDescent="0.2">
      <c r="A353" s="33" t="str">
        <f t="shared" si="30"/>
        <v> BAN 1.27 </v>
      </c>
      <c r="B353" s="2" t="str">
        <f t="shared" si="31"/>
        <v>I</v>
      </c>
      <c r="C353" s="33">
        <f t="shared" si="32"/>
        <v>21573.258999999998</v>
      </c>
      <c r="D353" t="str">
        <f t="shared" si="33"/>
        <v>vis</v>
      </c>
      <c r="E353">
        <f>VLOOKUP(C353,'Active 1'!C$21:E$968,3,FALSE)</f>
        <v>-11720.071415938286</v>
      </c>
      <c r="F353" s="2" t="s">
        <v>336</v>
      </c>
      <c r="G353" t="str">
        <f t="shared" si="34"/>
        <v>21573.259</v>
      </c>
      <c r="H353" s="33">
        <f t="shared" si="35"/>
        <v>-8708</v>
      </c>
      <c r="I353" s="59" t="s">
        <v>1341</v>
      </c>
      <c r="J353" s="60" t="s">
        <v>1342</v>
      </c>
      <c r="K353" s="59">
        <v>-8708</v>
      </c>
      <c r="L353" s="59" t="s">
        <v>1343</v>
      </c>
      <c r="M353" s="60" t="s">
        <v>340</v>
      </c>
      <c r="N353" s="60"/>
      <c r="O353" s="61" t="s">
        <v>1317</v>
      </c>
      <c r="P353" s="61" t="s">
        <v>108</v>
      </c>
    </row>
    <row r="354" spans="1:16" x14ac:dyDescent="0.2">
      <c r="A354" s="33" t="str">
        <f t="shared" si="30"/>
        <v> BAN 1.27 </v>
      </c>
      <c r="B354" s="2" t="str">
        <f t="shared" si="31"/>
        <v>I</v>
      </c>
      <c r="C354" s="33">
        <f t="shared" si="32"/>
        <v>21581.56</v>
      </c>
      <c r="D354" t="str">
        <f t="shared" si="33"/>
        <v>vis</v>
      </c>
      <c r="E354">
        <f>VLOOKUP(C354,'Active 1'!C$21:E$968,3,FALSE)</f>
        <v>-11717.073359420025</v>
      </c>
      <c r="F354" s="2" t="s">
        <v>336</v>
      </c>
      <c r="G354" t="str">
        <f t="shared" si="34"/>
        <v>21581.560</v>
      </c>
      <c r="H354" s="33">
        <f t="shared" si="35"/>
        <v>-8705</v>
      </c>
      <c r="I354" s="59" t="s">
        <v>1344</v>
      </c>
      <c r="J354" s="60" t="s">
        <v>1345</v>
      </c>
      <c r="K354" s="59">
        <v>-8705</v>
      </c>
      <c r="L354" s="59" t="s">
        <v>1333</v>
      </c>
      <c r="M354" s="60" t="s">
        <v>340</v>
      </c>
      <c r="N354" s="60"/>
      <c r="O354" s="61" t="s">
        <v>1317</v>
      </c>
      <c r="P354" s="61" t="s">
        <v>108</v>
      </c>
    </row>
    <row r="355" spans="1:16" x14ac:dyDescent="0.2">
      <c r="A355" s="33" t="str">
        <f t="shared" si="30"/>
        <v> BAN 1.27 </v>
      </c>
      <c r="B355" s="2" t="str">
        <f t="shared" si="31"/>
        <v>I</v>
      </c>
      <c r="C355" s="33">
        <f t="shared" si="32"/>
        <v>21642.467000000001</v>
      </c>
      <c r="D355" t="str">
        <f t="shared" si="33"/>
        <v>vis</v>
      </c>
      <c r="E355">
        <f>VLOOKUP(C355,'Active 1'!C$21:E$968,3,FALSE)</f>
        <v>-11695.07569307168</v>
      </c>
      <c r="F355" s="2" t="s">
        <v>336</v>
      </c>
      <c r="G355" t="str">
        <f t="shared" si="34"/>
        <v>21642.467</v>
      </c>
      <c r="H355" s="33">
        <f t="shared" si="35"/>
        <v>-8683</v>
      </c>
      <c r="I355" s="59" t="s">
        <v>1346</v>
      </c>
      <c r="J355" s="60" t="s">
        <v>1347</v>
      </c>
      <c r="K355" s="59">
        <v>-8683</v>
      </c>
      <c r="L355" s="59" t="s">
        <v>1348</v>
      </c>
      <c r="M355" s="60" t="s">
        <v>340</v>
      </c>
      <c r="N355" s="60"/>
      <c r="O355" s="61" t="s">
        <v>1317</v>
      </c>
      <c r="P355" s="61" t="s">
        <v>108</v>
      </c>
    </row>
    <row r="356" spans="1:16" x14ac:dyDescent="0.2">
      <c r="A356" s="33" t="str">
        <f t="shared" si="30"/>
        <v> BAN 1.27 </v>
      </c>
      <c r="B356" s="2" t="str">
        <f t="shared" si="31"/>
        <v>I</v>
      </c>
      <c r="C356" s="33">
        <f t="shared" si="32"/>
        <v>21667.394</v>
      </c>
      <c r="D356" t="str">
        <f t="shared" si="33"/>
        <v>vis</v>
      </c>
      <c r="E356">
        <f>VLOOKUP(C356,'Active 1'!C$21:E$968,3,FALSE)</f>
        <v>-11686.072855482154</v>
      </c>
      <c r="F356" s="2" t="s">
        <v>336</v>
      </c>
      <c r="G356" t="str">
        <f t="shared" si="34"/>
        <v>21667.394</v>
      </c>
      <c r="H356" s="33">
        <f t="shared" si="35"/>
        <v>-8674</v>
      </c>
      <c r="I356" s="59" t="s">
        <v>1349</v>
      </c>
      <c r="J356" s="60" t="s">
        <v>1350</v>
      </c>
      <c r="K356" s="59">
        <v>-8674</v>
      </c>
      <c r="L356" s="59" t="s">
        <v>1333</v>
      </c>
      <c r="M356" s="60" t="s">
        <v>340</v>
      </c>
      <c r="N356" s="60"/>
      <c r="O356" s="61" t="s">
        <v>1317</v>
      </c>
      <c r="P356" s="61" t="s">
        <v>108</v>
      </c>
    </row>
    <row r="357" spans="1:16" x14ac:dyDescent="0.2">
      <c r="A357" s="33" t="str">
        <f t="shared" si="30"/>
        <v> BAN 1.27 </v>
      </c>
      <c r="B357" s="2" t="str">
        <f t="shared" si="31"/>
        <v>I</v>
      </c>
      <c r="C357" s="33">
        <f t="shared" si="32"/>
        <v>21919.360000000001</v>
      </c>
      <c r="D357" t="str">
        <f t="shared" si="33"/>
        <v>vis</v>
      </c>
      <c r="E357">
        <f>VLOOKUP(C357,'Active 1'!C$21:E$968,3,FALSE)</f>
        <v>-11595.070770350279</v>
      </c>
      <c r="F357" s="2" t="s">
        <v>336</v>
      </c>
      <c r="G357" t="str">
        <f t="shared" si="34"/>
        <v>21919.360</v>
      </c>
      <c r="H357" s="33">
        <f t="shared" si="35"/>
        <v>-8583</v>
      </c>
      <c r="I357" s="59" t="s">
        <v>1351</v>
      </c>
      <c r="J357" s="60" t="s">
        <v>1352</v>
      </c>
      <c r="K357" s="59">
        <v>-8583</v>
      </c>
      <c r="L357" s="59" t="s">
        <v>1353</v>
      </c>
      <c r="M357" s="60" t="s">
        <v>340</v>
      </c>
      <c r="N357" s="60"/>
      <c r="O357" s="61" t="s">
        <v>1317</v>
      </c>
      <c r="P357" s="61" t="s">
        <v>108</v>
      </c>
    </row>
    <row r="358" spans="1:16" x14ac:dyDescent="0.2">
      <c r="A358" s="33" t="str">
        <f t="shared" si="30"/>
        <v> BAN 1.27 </v>
      </c>
      <c r="B358" s="2" t="str">
        <f t="shared" si="31"/>
        <v>I</v>
      </c>
      <c r="C358" s="33">
        <f t="shared" si="32"/>
        <v>21966.43</v>
      </c>
      <c r="D358" t="str">
        <f t="shared" si="33"/>
        <v>vis</v>
      </c>
      <c r="E358">
        <f>VLOOKUP(C358,'Active 1'!C$21:E$968,3,FALSE)</f>
        <v>-11578.07058720193</v>
      </c>
      <c r="F358" s="2" t="s">
        <v>336</v>
      </c>
      <c r="G358" t="str">
        <f t="shared" si="34"/>
        <v>21966.430</v>
      </c>
      <c r="H358" s="33">
        <f t="shared" si="35"/>
        <v>-8566</v>
      </c>
      <c r="I358" s="59" t="s">
        <v>1354</v>
      </c>
      <c r="J358" s="60" t="s">
        <v>1355</v>
      </c>
      <c r="K358" s="59">
        <v>-8566</v>
      </c>
      <c r="L358" s="59" t="s">
        <v>1353</v>
      </c>
      <c r="M358" s="60" t="s">
        <v>340</v>
      </c>
      <c r="N358" s="60"/>
      <c r="O358" s="61" t="s">
        <v>1317</v>
      </c>
      <c r="P358" s="61" t="s">
        <v>108</v>
      </c>
    </row>
    <row r="359" spans="1:16" x14ac:dyDescent="0.2">
      <c r="A359" s="33" t="str">
        <f t="shared" si="30"/>
        <v> BAN 1.27 </v>
      </c>
      <c r="B359" s="2" t="str">
        <f t="shared" si="31"/>
        <v>I</v>
      </c>
      <c r="C359" s="33">
        <f t="shared" si="32"/>
        <v>21977.506000000001</v>
      </c>
      <c r="D359" t="str">
        <f t="shared" si="33"/>
        <v>vis</v>
      </c>
      <c r="E359">
        <f>VLOOKUP(C359,'Active 1'!C$21:E$968,3,FALSE)</f>
        <v>-11574.070289166</v>
      </c>
      <c r="F359" s="2" t="s">
        <v>336</v>
      </c>
      <c r="G359" t="str">
        <f t="shared" si="34"/>
        <v>21977.506</v>
      </c>
      <c r="H359" s="33">
        <f t="shared" si="35"/>
        <v>-8562</v>
      </c>
      <c r="I359" s="59" t="s">
        <v>1356</v>
      </c>
      <c r="J359" s="60" t="s">
        <v>1357</v>
      </c>
      <c r="K359" s="59">
        <v>-8562</v>
      </c>
      <c r="L359" s="59" t="s">
        <v>1353</v>
      </c>
      <c r="M359" s="60" t="s">
        <v>340</v>
      </c>
      <c r="N359" s="60"/>
      <c r="O359" s="61" t="s">
        <v>1317</v>
      </c>
      <c r="P359" s="61" t="s">
        <v>108</v>
      </c>
    </row>
    <row r="360" spans="1:16" x14ac:dyDescent="0.2">
      <c r="A360" s="33" t="str">
        <f t="shared" si="30"/>
        <v> BAN 1.27 </v>
      </c>
      <c r="B360" s="2" t="str">
        <f t="shared" si="31"/>
        <v>I</v>
      </c>
      <c r="C360" s="33">
        <f t="shared" si="32"/>
        <v>22254.388999999999</v>
      </c>
      <c r="D360" t="str">
        <f t="shared" si="33"/>
        <v>vis</v>
      </c>
      <c r="E360">
        <f>VLOOKUP(C360,'Active 1'!C$21:E$968,3,FALSE)</f>
        <v>-11474.068978125746</v>
      </c>
      <c r="F360" s="2" t="s">
        <v>336</v>
      </c>
      <c r="G360" t="str">
        <f t="shared" si="34"/>
        <v>22254.389</v>
      </c>
      <c r="H360" s="33">
        <f t="shared" si="35"/>
        <v>-8462</v>
      </c>
      <c r="I360" s="59" t="s">
        <v>1358</v>
      </c>
      <c r="J360" s="60" t="s">
        <v>1359</v>
      </c>
      <c r="K360" s="59">
        <v>-8462</v>
      </c>
      <c r="L360" s="59" t="s">
        <v>1353</v>
      </c>
      <c r="M360" s="60" t="s">
        <v>340</v>
      </c>
      <c r="N360" s="60"/>
      <c r="O360" s="61" t="s">
        <v>1317</v>
      </c>
      <c r="P360" s="61" t="s">
        <v>108</v>
      </c>
    </row>
    <row r="361" spans="1:16" x14ac:dyDescent="0.2">
      <c r="A361" s="33" t="str">
        <f t="shared" si="30"/>
        <v> BAN 1.27 </v>
      </c>
      <c r="B361" s="2" t="str">
        <f t="shared" si="31"/>
        <v>I</v>
      </c>
      <c r="C361" s="33">
        <f t="shared" si="32"/>
        <v>22279.307000000001</v>
      </c>
      <c r="D361" t="str">
        <f t="shared" si="33"/>
        <v>vis</v>
      </c>
      <c r="E361">
        <f>VLOOKUP(C361,'Active 1'!C$21:E$968,3,FALSE)</f>
        <v>-11465.06939104925</v>
      </c>
      <c r="F361" s="2" t="s">
        <v>336</v>
      </c>
      <c r="G361" t="str">
        <f t="shared" si="34"/>
        <v>22279.307</v>
      </c>
      <c r="H361" s="33">
        <f t="shared" si="35"/>
        <v>-8453</v>
      </c>
      <c r="I361" s="59" t="s">
        <v>1360</v>
      </c>
      <c r="J361" s="60" t="s">
        <v>1361</v>
      </c>
      <c r="K361" s="59">
        <v>-8453</v>
      </c>
      <c r="L361" s="59" t="s">
        <v>1333</v>
      </c>
      <c r="M361" s="60" t="s">
        <v>340</v>
      </c>
      <c r="N361" s="60"/>
      <c r="O361" s="61" t="s">
        <v>1317</v>
      </c>
      <c r="P361" s="61" t="s">
        <v>108</v>
      </c>
    </row>
    <row r="362" spans="1:16" x14ac:dyDescent="0.2">
      <c r="A362" s="33" t="str">
        <f t="shared" si="30"/>
        <v> BAN 1.27 </v>
      </c>
      <c r="B362" s="2" t="str">
        <f t="shared" si="31"/>
        <v>I</v>
      </c>
      <c r="C362" s="33">
        <f t="shared" si="32"/>
        <v>22362.375</v>
      </c>
      <c r="D362" t="str">
        <f t="shared" si="33"/>
        <v>vis</v>
      </c>
      <c r="E362">
        <f>VLOOKUP(C362,'Active 1'!C$21:E$968,3,FALSE)</f>
        <v>-11435.067878116019</v>
      </c>
      <c r="F362" s="2" t="s">
        <v>336</v>
      </c>
      <c r="G362" t="str">
        <f t="shared" si="34"/>
        <v>22362.375</v>
      </c>
      <c r="H362" s="33">
        <f t="shared" si="35"/>
        <v>-8423</v>
      </c>
      <c r="I362" s="59" t="s">
        <v>1362</v>
      </c>
      <c r="J362" s="60" t="s">
        <v>1363</v>
      </c>
      <c r="K362" s="59">
        <v>-8423</v>
      </c>
      <c r="L362" s="59" t="s">
        <v>1364</v>
      </c>
      <c r="M362" s="60" t="s">
        <v>340</v>
      </c>
      <c r="N362" s="60"/>
      <c r="O362" s="61" t="s">
        <v>1317</v>
      </c>
      <c r="P362" s="61" t="s">
        <v>108</v>
      </c>
    </row>
    <row r="363" spans="1:16" x14ac:dyDescent="0.2">
      <c r="A363" s="33" t="str">
        <f t="shared" si="30"/>
        <v> BAN 1.27 </v>
      </c>
      <c r="B363" s="2" t="str">
        <f t="shared" si="31"/>
        <v>I</v>
      </c>
      <c r="C363" s="33">
        <f t="shared" si="32"/>
        <v>22387.293000000001</v>
      </c>
      <c r="D363" t="str">
        <f t="shared" si="33"/>
        <v>vis</v>
      </c>
      <c r="E363">
        <f>VLOOKUP(C363,'Active 1'!C$21:E$968,3,FALSE)</f>
        <v>-11426.068291039524</v>
      </c>
      <c r="F363" s="2" t="s">
        <v>336</v>
      </c>
      <c r="G363" t="str">
        <f t="shared" si="34"/>
        <v>22387.293</v>
      </c>
      <c r="H363" s="33">
        <f t="shared" si="35"/>
        <v>-8414</v>
      </c>
      <c r="I363" s="59" t="s">
        <v>1365</v>
      </c>
      <c r="J363" s="60" t="s">
        <v>1366</v>
      </c>
      <c r="K363" s="59">
        <v>-8414</v>
      </c>
      <c r="L363" s="59" t="s">
        <v>1353</v>
      </c>
      <c r="M363" s="60" t="s">
        <v>340</v>
      </c>
      <c r="N363" s="60"/>
      <c r="O363" s="61" t="s">
        <v>1317</v>
      </c>
      <c r="P363" s="61" t="s">
        <v>108</v>
      </c>
    </row>
    <row r="364" spans="1:16" x14ac:dyDescent="0.2">
      <c r="A364" s="33" t="str">
        <f t="shared" si="30"/>
        <v> CPRI 19.29 </v>
      </c>
      <c r="B364" s="2" t="str">
        <f t="shared" si="31"/>
        <v>I</v>
      </c>
      <c r="C364" s="33">
        <f t="shared" si="32"/>
        <v>22486.974999999999</v>
      </c>
      <c r="D364" t="str">
        <f t="shared" si="33"/>
        <v>vis</v>
      </c>
      <c r="E364">
        <f>VLOOKUP(C364,'Active 1'!C$21:E$968,3,FALSE)</f>
        <v>-11390.066331052401</v>
      </c>
      <c r="F364" s="2" t="s">
        <v>336</v>
      </c>
      <c r="G364" t="str">
        <f t="shared" si="34"/>
        <v>22486.975</v>
      </c>
      <c r="H364" s="33">
        <f t="shared" si="35"/>
        <v>-8378</v>
      </c>
      <c r="I364" s="59" t="s">
        <v>1367</v>
      </c>
      <c r="J364" s="60" t="s">
        <v>1368</v>
      </c>
      <c r="K364" s="59">
        <v>-8378</v>
      </c>
      <c r="L364" s="59" t="s">
        <v>1369</v>
      </c>
      <c r="M364" s="60" t="s">
        <v>350</v>
      </c>
      <c r="N364" s="60"/>
      <c r="O364" s="61" t="s">
        <v>1130</v>
      </c>
      <c r="P364" s="61" t="s">
        <v>96</v>
      </c>
    </row>
    <row r="365" spans="1:16" x14ac:dyDescent="0.2">
      <c r="A365" s="33" t="str">
        <f t="shared" si="30"/>
        <v> AA 26.343 </v>
      </c>
      <c r="B365" s="2" t="str">
        <f t="shared" si="31"/>
        <v>I</v>
      </c>
      <c r="C365" s="33">
        <f t="shared" si="32"/>
        <v>22639.257000000001</v>
      </c>
      <c r="D365" t="str">
        <f t="shared" si="33"/>
        <v>vis</v>
      </c>
      <c r="E365">
        <f>VLOOKUP(C365,'Active 1'!C$21:E$968,3,FALSE)</f>
        <v>-11335.066928243878</v>
      </c>
      <c r="F365" s="2" t="s">
        <v>336</v>
      </c>
      <c r="G365" t="str">
        <f t="shared" si="34"/>
        <v>22639.257</v>
      </c>
      <c r="H365" s="33">
        <f t="shared" si="35"/>
        <v>-8323</v>
      </c>
      <c r="I365" s="59" t="s">
        <v>1370</v>
      </c>
      <c r="J365" s="60" t="s">
        <v>1371</v>
      </c>
      <c r="K365" s="59">
        <v>-8323</v>
      </c>
      <c r="L365" s="59" t="s">
        <v>1353</v>
      </c>
      <c r="M365" s="60" t="s">
        <v>340</v>
      </c>
      <c r="N365" s="60"/>
      <c r="O365" s="61" t="s">
        <v>1251</v>
      </c>
      <c r="P365" s="61" t="s">
        <v>109</v>
      </c>
    </row>
    <row r="366" spans="1:16" x14ac:dyDescent="0.2">
      <c r="A366" s="33" t="str">
        <f t="shared" si="30"/>
        <v> AA 26.343 </v>
      </c>
      <c r="B366" s="2" t="str">
        <f t="shared" si="31"/>
        <v>I</v>
      </c>
      <c r="C366" s="33">
        <f t="shared" si="32"/>
        <v>22722.323</v>
      </c>
      <c r="D366" t="str">
        <f t="shared" si="33"/>
        <v>vis</v>
      </c>
      <c r="E366">
        <f>VLOOKUP(C366,'Active 1'!C$21:E$968,3,FALSE)</f>
        <v>-11305.066137646876</v>
      </c>
      <c r="F366" s="2" t="s">
        <v>336</v>
      </c>
      <c r="G366" t="str">
        <f t="shared" si="34"/>
        <v>22722.323</v>
      </c>
      <c r="H366" s="33">
        <f t="shared" si="35"/>
        <v>-8293</v>
      </c>
      <c r="I366" s="59" t="s">
        <v>1372</v>
      </c>
      <c r="J366" s="60" t="s">
        <v>1373</v>
      </c>
      <c r="K366" s="59">
        <v>-8293</v>
      </c>
      <c r="L366" s="59" t="s">
        <v>1364</v>
      </c>
      <c r="M366" s="60" t="s">
        <v>340</v>
      </c>
      <c r="N366" s="60"/>
      <c r="O366" s="61" t="s">
        <v>1251</v>
      </c>
      <c r="P366" s="61" t="s">
        <v>109</v>
      </c>
    </row>
    <row r="367" spans="1:16" x14ac:dyDescent="0.2">
      <c r="A367" s="33" t="str">
        <f t="shared" si="30"/>
        <v> AA 26.343 </v>
      </c>
      <c r="B367" s="2" t="str">
        <f t="shared" si="31"/>
        <v>I</v>
      </c>
      <c r="C367" s="33">
        <f t="shared" si="32"/>
        <v>22722.324000000001</v>
      </c>
      <c r="D367" t="str">
        <f t="shared" si="33"/>
        <v>vis</v>
      </c>
      <c r="E367">
        <f>VLOOKUP(C367,'Active 1'!C$21:E$968,3,FALSE)</f>
        <v>-11305.065776478761</v>
      </c>
      <c r="F367" s="2" t="s">
        <v>336</v>
      </c>
      <c r="G367" t="str">
        <f t="shared" si="34"/>
        <v>22722.324</v>
      </c>
      <c r="H367" s="33">
        <f t="shared" si="35"/>
        <v>-8293</v>
      </c>
      <c r="I367" s="59" t="s">
        <v>1374</v>
      </c>
      <c r="J367" s="60" t="s">
        <v>1375</v>
      </c>
      <c r="K367" s="59">
        <v>-8293</v>
      </c>
      <c r="L367" s="59" t="s">
        <v>1376</v>
      </c>
      <c r="M367" s="60" t="s">
        <v>340</v>
      </c>
      <c r="N367" s="60"/>
      <c r="O367" s="61" t="s">
        <v>1377</v>
      </c>
      <c r="P367" s="61" t="s">
        <v>109</v>
      </c>
    </row>
    <row r="368" spans="1:16" x14ac:dyDescent="0.2">
      <c r="A368" s="33" t="str">
        <f t="shared" si="30"/>
        <v> AA 26.343 </v>
      </c>
      <c r="B368" s="2" t="str">
        <f t="shared" si="31"/>
        <v>I</v>
      </c>
      <c r="C368" s="33">
        <f t="shared" si="32"/>
        <v>22722.328000000001</v>
      </c>
      <c r="D368" t="str">
        <f t="shared" si="33"/>
        <v>vis</v>
      </c>
      <c r="E368">
        <f>VLOOKUP(C368,'Active 1'!C$21:E$968,3,FALSE)</f>
        <v>-11305.064331806303</v>
      </c>
      <c r="F368" s="2" t="s">
        <v>336</v>
      </c>
      <c r="G368" t="str">
        <f t="shared" si="34"/>
        <v>22722.328</v>
      </c>
      <c r="H368" s="33">
        <f t="shared" si="35"/>
        <v>-8293</v>
      </c>
      <c r="I368" s="59" t="s">
        <v>1378</v>
      </c>
      <c r="J368" s="60" t="s">
        <v>1379</v>
      </c>
      <c r="K368" s="59">
        <v>-8293</v>
      </c>
      <c r="L368" s="59" t="s">
        <v>1380</v>
      </c>
      <c r="M368" s="60" t="s">
        <v>340</v>
      </c>
      <c r="N368" s="60"/>
      <c r="O368" s="61" t="s">
        <v>1381</v>
      </c>
      <c r="P368" s="61" t="s">
        <v>109</v>
      </c>
    </row>
    <row r="369" spans="1:16" x14ac:dyDescent="0.2">
      <c r="A369" s="33" t="str">
        <f t="shared" si="30"/>
        <v> BZ 3.12 </v>
      </c>
      <c r="B369" s="2" t="str">
        <f t="shared" si="31"/>
        <v>I</v>
      </c>
      <c r="C369" s="33">
        <f t="shared" si="32"/>
        <v>22733.397000000001</v>
      </c>
      <c r="D369" t="str">
        <f t="shared" si="33"/>
        <v>vis</v>
      </c>
      <c r="E369">
        <f>VLOOKUP(C369,'Active 1'!C$21:E$968,3,FALSE)</f>
        <v>-11301.066561947177</v>
      </c>
      <c r="F369" s="2" t="s">
        <v>336</v>
      </c>
      <c r="G369" t="str">
        <f t="shared" si="34"/>
        <v>22733.397</v>
      </c>
      <c r="H369" s="33">
        <f t="shared" si="35"/>
        <v>-8289</v>
      </c>
      <c r="I369" s="59" t="s">
        <v>1382</v>
      </c>
      <c r="J369" s="60" t="s">
        <v>1383</v>
      </c>
      <c r="K369" s="59">
        <v>-8289</v>
      </c>
      <c r="L369" s="59" t="s">
        <v>1384</v>
      </c>
      <c r="M369" s="60" t="s">
        <v>340</v>
      </c>
      <c r="N369" s="60"/>
      <c r="O369" s="61" t="s">
        <v>1169</v>
      </c>
      <c r="P369" s="61" t="s">
        <v>110</v>
      </c>
    </row>
    <row r="370" spans="1:16" x14ac:dyDescent="0.2">
      <c r="A370" s="33" t="str">
        <f t="shared" si="30"/>
        <v> BAN 1.27 </v>
      </c>
      <c r="B370" s="2" t="str">
        <f t="shared" si="31"/>
        <v>I</v>
      </c>
      <c r="C370" s="33">
        <f t="shared" si="32"/>
        <v>22733.4</v>
      </c>
      <c r="D370" t="str">
        <f t="shared" si="33"/>
        <v>vis</v>
      </c>
      <c r="E370">
        <f>VLOOKUP(C370,'Active 1'!C$21:E$968,3,FALSE)</f>
        <v>-11301.065478442833</v>
      </c>
      <c r="F370" s="2" t="s">
        <v>336</v>
      </c>
      <c r="G370" t="str">
        <f t="shared" si="34"/>
        <v>22733.400</v>
      </c>
      <c r="H370" s="33">
        <f t="shared" si="35"/>
        <v>-8289</v>
      </c>
      <c r="I370" s="59" t="s">
        <v>1385</v>
      </c>
      <c r="J370" s="60" t="s">
        <v>1386</v>
      </c>
      <c r="K370" s="59">
        <v>-8289</v>
      </c>
      <c r="L370" s="59" t="s">
        <v>1376</v>
      </c>
      <c r="M370" s="60" t="s">
        <v>340</v>
      </c>
      <c r="N370" s="60"/>
      <c r="O370" s="61" t="s">
        <v>1317</v>
      </c>
      <c r="P370" s="61" t="s">
        <v>108</v>
      </c>
    </row>
    <row r="371" spans="1:16" x14ac:dyDescent="0.2">
      <c r="A371" s="33" t="str">
        <f t="shared" si="30"/>
        <v> BAN 1.27 </v>
      </c>
      <c r="B371" s="2" t="str">
        <f t="shared" si="31"/>
        <v>I</v>
      </c>
      <c r="C371" s="33">
        <f t="shared" si="32"/>
        <v>22744.471000000001</v>
      </c>
      <c r="D371" t="str">
        <f t="shared" si="33"/>
        <v>vis</v>
      </c>
      <c r="E371">
        <f>VLOOKUP(C371,'Active 1'!C$21:E$968,3,FALSE)</f>
        <v>-11297.066986247477</v>
      </c>
      <c r="F371" s="2" t="s">
        <v>336</v>
      </c>
      <c r="G371" t="str">
        <f t="shared" si="34"/>
        <v>22744.471</v>
      </c>
      <c r="H371" s="33">
        <f t="shared" si="35"/>
        <v>-8285</v>
      </c>
      <c r="I371" s="59" t="s">
        <v>1387</v>
      </c>
      <c r="J371" s="60" t="s">
        <v>1388</v>
      </c>
      <c r="K371" s="59">
        <v>-8285</v>
      </c>
      <c r="L371" s="59" t="s">
        <v>1333</v>
      </c>
      <c r="M371" s="60" t="s">
        <v>340</v>
      </c>
      <c r="N371" s="60"/>
      <c r="O371" s="61" t="s">
        <v>1317</v>
      </c>
      <c r="P371" s="61" t="s">
        <v>108</v>
      </c>
    </row>
    <row r="372" spans="1:16" x14ac:dyDescent="0.2">
      <c r="A372" s="33" t="str">
        <f t="shared" si="30"/>
        <v> BAN 1.27 </v>
      </c>
      <c r="B372" s="2" t="str">
        <f t="shared" si="31"/>
        <v>I</v>
      </c>
      <c r="C372" s="33">
        <f t="shared" si="32"/>
        <v>22747.242999999999</v>
      </c>
      <c r="D372" t="str">
        <f t="shared" si="33"/>
        <v>vis</v>
      </c>
      <c r="E372">
        <f>VLOOKUP(C372,'Active 1'!C$21:E$968,3,FALSE)</f>
        <v>-11296.065828234152</v>
      </c>
      <c r="F372" s="2" t="s">
        <v>336</v>
      </c>
      <c r="G372" t="str">
        <f t="shared" si="34"/>
        <v>22747.243</v>
      </c>
      <c r="H372" s="33">
        <f t="shared" si="35"/>
        <v>-8284</v>
      </c>
      <c r="I372" s="59" t="s">
        <v>1389</v>
      </c>
      <c r="J372" s="60" t="s">
        <v>1390</v>
      </c>
      <c r="K372" s="59">
        <v>-8284</v>
      </c>
      <c r="L372" s="59" t="s">
        <v>1364</v>
      </c>
      <c r="M372" s="60" t="s">
        <v>340</v>
      </c>
      <c r="N372" s="60"/>
      <c r="O372" s="61" t="s">
        <v>1317</v>
      </c>
      <c r="P372" s="61" t="s">
        <v>108</v>
      </c>
    </row>
    <row r="373" spans="1:16" x14ac:dyDescent="0.2">
      <c r="A373" s="33" t="str">
        <f t="shared" si="30"/>
        <v> AA 26.343 </v>
      </c>
      <c r="B373" s="2" t="str">
        <f t="shared" si="31"/>
        <v>I</v>
      </c>
      <c r="C373" s="33">
        <f t="shared" si="32"/>
        <v>22758.316999999999</v>
      </c>
      <c r="D373" t="str">
        <f t="shared" si="33"/>
        <v>vis</v>
      </c>
      <c r="E373">
        <f>VLOOKUP(C373,'Active 1'!C$21:E$968,3,FALSE)</f>
        <v>-11292.066252534452</v>
      </c>
      <c r="F373" s="2" t="s">
        <v>336</v>
      </c>
      <c r="G373" t="str">
        <f t="shared" si="34"/>
        <v>22758.317</v>
      </c>
      <c r="H373" s="33">
        <f t="shared" si="35"/>
        <v>-8280</v>
      </c>
      <c r="I373" s="59" t="s">
        <v>1391</v>
      </c>
      <c r="J373" s="60" t="s">
        <v>1392</v>
      </c>
      <c r="K373" s="59">
        <v>-8280</v>
      </c>
      <c r="L373" s="59" t="s">
        <v>1353</v>
      </c>
      <c r="M373" s="60" t="s">
        <v>340</v>
      </c>
      <c r="N373" s="60"/>
      <c r="O373" s="61" t="s">
        <v>1377</v>
      </c>
      <c r="P373" s="61" t="s">
        <v>109</v>
      </c>
    </row>
    <row r="374" spans="1:16" x14ac:dyDescent="0.2">
      <c r="A374" s="33" t="str">
        <f t="shared" si="30"/>
        <v> AA 26.343 </v>
      </c>
      <c r="B374" s="2" t="str">
        <f t="shared" si="31"/>
        <v>I</v>
      </c>
      <c r="C374" s="33">
        <f t="shared" si="32"/>
        <v>22924.453000000001</v>
      </c>
      <c r="D374" t="str">
        <f t="shared" si="33"/>
        <v>vis</v>
      </c>
      <c r="E374">
        <f>VLOOKUP(C374,'Active 1'!C$21:E$968,3,FALSE)</f>
        <v>-11232.06322666799</v>
      </c>
      <c r="F374" s="2" t="s">
        <v>336</v>
      </c>
      <c r="G374" t="str">
        <f t="shared" si="34"/>
        <v>22924.453</v>
      </c>
      <c r="H374" s="33">
        <f t="shared" si="35"/>
        <v>-8220</v>
      </c>
      <c r="I374" s="59" t="s">
        <v>1393</v>
      </c>
      <c r="J374" s="60" t="s">
        <v>1394</v>
      </c>
      <c r="K374" s="59">
        <v>-8220</v>
      </c>
      <c r="L374" s="59" t="s">
        <v>1380</v>
      </c>
      <c r="M374" s="60" t="s">
        <v>340</v>
      </c>
      <c r="N374" s="60"/>
      <c r="O374" s="61" t="s">
        <v>1251</v>
      </c>
      <c r="P374" s="61" t="s">
        <v>109</v>
      </c>
    </row>
    <row r="375" spans="1:16" x14ac:dyDescent="0.2">
      <c r="A375" s="33" t="str">
        <f t="shared" si="30"/>
        <v> BAN 1.27 </v>
      </c>
      <c r="B375" s="2" t="str">
        <f t="shared" si="31"/>
        <v>I</v>
      </c>
      <c r="C375" s="33">
        <f t="shared" si="32"/>
        <v>23018.587</v>
      </c>
      <c r="D375" t="str">
        <f t="shared" si="33"/>
        <v>vis</v>
      </c>
      <c r="E375">
        <f>VLOOKUP(C375,'Active 1'!C$21:E$968,3,FALSE)</f>
        <v>-11198.065027379975</v>
      </c>
      <c r="F375" s="2" t="s">
        <v>336</v>
      </c>
      <c r="G375" t="str">
        <f t="shared" si="34"/>
        <v>23018.587</v>
      </c>
      <c r="H375" s="33">
        <f t="shared" si="35"/>
        <v>-8186</v>
      </c>
      <c r="I375" s="59" t="s">
        <v>1395</v>
      </c>
      <c r="J375" s="60" t="s">
        <v>1396</v>
      </c>
      <c r="K375" s="59">
        <v>-8186</v>
      </c>
      <c r="L375" s="59" t="s">
        <v>1384</v>
      </c>
      <c r="M375" s="60" t="s">
        <v>340</v>
      </c>
      <c r="N375" s="60"/>
      <c r="O375" s="61" t="s">
        <v>1317</v>
      </c>
      <c r="P375" s="61" t="s">
        <v>108</v>
      </c>
    </row>
    <row r="376" spans="1:16" x14ac:dyDescent="0.2">
      <c r="A376" s="33" t="str">
        <f t="shared" si="30"/>
        <v> BAN 1.27 </v>
      </c>
      <c r="B376" s="2" t="str">
        <f t="shared" si="31"/>
        <v>I</v>
      </c>
      <c r="C376" s="33">
        <f t="shared" si="32"/>
        <v>23021.355</v>
      </c>
      <c r="D376" t="str">
        <f t="shared" si="33"/>
        <v>vis</v>
      </c>
      <c r="E376">
        <f>VLOOKUP(C376,'Active 1'!C$21:E$968,3,FALSE)</f>
        <v>-11197.065314039108</v>
      </c>
      <c r="F376" s="2" t="s">
        <v>336</v>
      </c>
      <c r="G376" t="str">
        <f t="shared" si="34"/>
        <v>23021.355</v>
      </c>
      <c r="H376" s="33">
        <f t="shared" si="35"/>
        <v>-8185</v>
      </c>
      <c r="I376" s="59" t="s">
        <v>1397</v>
      </c>
      <c r="J376" s="60" t="s">
        <v>1398</v>
      </c>
      <c r="K376" s="59">
        <v>-8185</v>
      </c>
      <c r="L376" s="59" t="s">
        <v>1333</v>
      </c>
      <c r="M376" s="60" t="s">
        <v>340</v>
      </c>
      <c r="N376" s="60"/>
      <c r="O376" s="61" t="s">
        <v>1317</v>
      </c>
      <c r="P376" s="61" t="s">
        <v>108</v>
      </c>
    </row>
    <row r="377" spans="1:16" x14ac:dyDescent="0.2">
      <c r="A377" s="33" t="str">
        <f t="shared" si="30"/>
        <v> BAN 2.131 </v>
      </c>
      <c r="B377" s="2" t="str">
        <f t="shared" si="31"/>
        <v>I</v>
      </c>
      <c r="C377" s="33">
        <f t="shared" si="32"/>
        <v>23295.467000000001</v>
      </c>
      <c r="D377" t="str">
        <f t="shared" si="33"/>
        <v>vis</v>
      </c>
      <c r="E377">
        <f>VLOOKUP(C377,'Active 1'!C$21:E$968,3,FALSE)</f>
        <v>-11098.064799844062</v>
      </c>
      <c r="F377" s="2" t="s">
        <v>336</v>
      </c>
      <c r="G377" t="str">
        <f t="shared" si="34"/>
        <v>23295.467</v>
      </c>
      <c r="H377" s="33">
        <f t="shared" si="35"/>
        <v>-8086</v>
      </c>
      <c r="I377" s="59" t="s">
        <v>1399</v>
      </c>
      <c r="J377" s="60" t="s">
        <v>1400</v>
      </c>
      <c r="K377" s="59">
        <v>-8086</v>
      </c>
      <c r="L377" s="59" t="s">
        <v>1340</v>
      </c>
      <c r="M377" s="60" t="s">
        <v>340</v>
      </c>
      <c r="N377" s="60"/>
      <c r="O377" s="61" t="s">
        <v>1317</v>
      </c>
      <c r="P377" s="61" t="s">
        <v>111</v>
      </c>
    </row>
    <row r="378" spans="1:16" x14ac:dyDescent="0.2">
      <c r="A378" s="33" t="str">
        <f t="shared" si="30"/>
        <v> BAN 2.131 </v>
      </c>
      <c r="B378" s="2" t="str">
        <f t="shared" si="31"/>
        <v>I</v>
      </c>
      <c r="C378" s="33">
        <f t="shared" si="32"/>
        <v>23353.609</v>
      </c>
      <c r="D378" t="str">
        <f t="shared" si="33"/>
        <v>vis</v>
      </c>
      <c r="E378">
        <f>VLOOKUP(C378,'Active 1'!C$21:E$968,3,FALSE)</f>
        <v>-11077.065763332241</v>
      </c>
      <c r="F378" s="2" t="s">
        <v>336</v>
      </c>
      <c r="G378" t="str">
        <f t="shared" si="34"/>
        <v>23353.609</v>
      </c>
      <c r="H378" s="33">
        <f t="shared" si="35"/>
        <v>-8065</v>
      </c>
      <c r="I378" s="59" t="s">
        <v>1401</v>
      </c>
      <c r="J378" s="60" t="s">
        <v>1402</v>
      </c>
      <c r="K378" s="59">
        <v>-8065</v>
      </c>
      <c r="L378" s="59" t="s">
        <v>1323</v>
      </c>
      <c r="M378" s="60" t="s">
        <v>340</v>
      </c>
      <c r="N378" s="60"/>
      <c r="O378" s="61" t="s">
        <v>1317</v>
      </c>
      <c r="P378" s="61" t="s">
        <v>111</v>
      </c>
    </row>
    <row r="379" spans="1:16" x14ac:dyDescent="0.2">
      <c r="A379" s="33" t="str">
        <f t="shared" si="30"/>
        <v> CRAC 19 </v>
      </c>
      <c r="B379" s="2" t="str">
        <f t="shared" si="31"/>
        <v>I</v>
      </c>
      <c r="C379" s="33">
        <f t="shared" si="32"/>
        <v>23353.61</v>
      </c>
      <c r="D379" t="str">
        <f t="shared" si="33"/>
        <v>vis</v>
      </c>
      <c r="E379">
        <f>VLOOKUP(C379,'Active 1'!C$21:E$968,3,FALSE)</f>
        <v>-11077.065402164128</v>
      </c>
      <c r="F379" s="2" t="s">
        <v>336</v>
      </c>
      <c r="G379" t="str">
        <f t="shared" si="34"/>
        <v>23353.610</v>
      </c>
      <c r="H379" s="33">
        <f t="shared" si="35"/>
        <v>-8065</v>
      </c>
      <c r="I379" s="59" t="s">
        <v>1403</v>
      </c>
      <c r="J379" s="60" t="s">
        <v>1404</v>
      </c>
      <c r="K379" s="59">
        <v>-8065</v>
      </c>
      <c r="L379" s="59" t="s">
        <v>1405</v>
      </c>
      <c r="M379" s="60" t="s">
        <v>340</v>
      </c>
      <c r="N379" s="60"/>
      <c r="O379" s="61" t="s">
        <v>1377</v>
      </c>
      <c r="P379" s="61" t="s">
        <v>112</v>
      </c>
    </row>
    <row r="380" spans="1:16" x14ac:dyDescent="0.2">
      <c r="A380" s="33" t="str">
        <f t="shared" si="30"/>
        <v> BAN 2.131 </v>
      </c>
      <c r="B380" s="2" t="str">
        <f t="shared" si="31"/>
        <v>I</v>
      </c>
      <c r="C380" s="33">
        <f t="shared" si="32"/>
        <v>23356.379000000001</v>
      </c>
      <c r="D380" t="str">
        <f t="shared" si="33"/>
        <v>vis</v>
      </c>
      <c r="E380">
        <f>VLOOKUP(C380,'Active 1'!C$21:E$968,3,FALSE)</f>
        <v>-11076.065327655146</v>
      </c>
      <c r="F380" s="2" t="s">
        <v>336</v>
      </c>
      <c r="G380" t="str">
        <f t="shared" si="34"/>
        <v>23356.379</v>
      </c>
      <c r="H380" s="33">
        <f t="shared" si="35"/>
        <v>-8064</v>
      </c>
      <c r="I380" s="59" t="s">
        <v>1406</v>
      </c>
      <c r="J380" s="60" t="s">
        <v>1407</v>
      </c>
      <c r="K380" s="59">
        <v>-8064</v>
      </c>
      <c r="L380" s="59" t="s">
        <v>1405</v>
      </c>
      <c r="M380" s="60" t="s">
        <v>340</v>
      </c>
      <c r="N380" s="60"/>
      <c r="O380" s="61" t="s">
        <v>1317</v>
      </c>
      <c r="P380" s="61" t="s">
        <v>111</v>
      </c>
    </row>
    <row r="381" spans="1:16" x14ac:dyDescent="0.2">
      <c r="A381" s="33" t="str">
        <f t="shared" si="30"/>
        <v> CPRI 19.29 </v>
      </c>
      <c r="B381" s="2" t="str">
        <f t="shared" si="31"/>
        <v>I</v>
      </c>
      <c r="C381" s="33">
        <f t="shared" si="32"/>
        <v>23400.683000000001</v>
      </c>
      <c r="D381" t="str">
        <f t="shared" si="33"/>
        <v>vis</v>
      </c>
      <c r="E381">
        <f>VLOOKUP(C381,'Active 1'!C$21:E$968,3,FALSE)</f>
        <v>-11060.064135511433</v>
      </c>
      <c r="F381" s="2" t="s">
        <v>336</v>
      </c>
      <c r="G381" t="str">
        <f t="shared" si="34"/>
        <v>23400.683</v>
      </c>
      <c r="H381" s="33">
        <f t="shared" si="35"/>
        <v>-8048</v>
      </c>
      <c r="I381" s="59" t="s">
        <v>1408</v>
      </c>
      <c r="J381" s="60" t="s">
        <v>1409</v>
      </c>
      <c r="K381" s="59">
        <v>-8048</v>
      </c>
      <c r="L381" s="59" t="s">
        <v>1340</v>
      </c>
      <c r="M381" s="60" t="s">
        <v>350</v>
      </c>
      <c r="N381" s="60"/>
      <c r="O381" s="61" t="s">
        <v>1130</v>
      </c>
      <c r="P381" s="61" t="s">
        <v>96</v>
      </c>
    </row>
    <row r="382" spans="1:16" x14ac:dyDescent="0.2">
      <c r="A382" s="33" t="str">
        <f t="shared" si="30"/>
        <v> BAN 2.131 </v>
      </c>
      <c r="B382" s="2" t="str">
        <f t="shared" si="31"/>
        <v>I</v>
      </c>
      <c r="C382" s="33">
        <f t="shared" si="32"/>
        <v>23403.453000000001</v>
      </c>
      <c r="D382" t="str">
        <f t="shared" si="33"/>
        <v>vis</v>
      </c>
      <c r="E382">
        <f>VLOOKUP(C382,'Active 1'!C$21:E$968,3,FALSE)</f>
        <v>-11059.063699834336</v>
      </c>
      <c r="F382" s="2" t="s">
        <v>336</v>
      </c>
      <c r="G382" t="str">
        <f t="shared" si="34"/>
        <v>23403.453</v>
      </c>
      <c r="H382" s="33">
        <f t="shared" si="35"/>
        <v>-8047</v>
      </c>
      <c r="I382" s="59" t="s">
        <v>1410</v>
      </c>
      <c r="J382" s="60" t="s">
        <v>1411</v>
      </c>
      <c r="K382" s="59">
        <v>-8047</v>
      </c>
      <c r="L382" s="59" t="s">
        <v>1412</v>
      </c>
      <c r="M382" s="60" t="s">
        <v>340</v>
      </c>
      <c r="N382" s="60"/>
      <c r="O382" s="61" t="s">
        <v>1317</v>
      </c>
      <c r="P382" s="61" t="s">
        <v>111</v>
      </c>
    </row>
    <row r="383" spans="1:16" x14ac:dyDescent="0.2">
      <c r="A383" s="33" t="str">
        <f t="shared" si="30"/>
        <v> BZ 5.8 </v>
      </c>
      <c r="B383" s="2" t="str">
        <f t="shared" si="31"/>
        <v>I</v>
      </c>
      <c r="C383" s="33">
        <f t="shared" si="32"/>
        <v>23439.489000000001</v>
      </c>
      <c r="D383" t="str">
        <f t="shared" si="33"/>
        <v>vis</v>
      </c>
      <c r="E383">
        <f>VLOOKUP(C383,'Active 1'!C$21:E$968,3,FALSE)</f>
        <v>-11046.048645661105</v>
      </c>
      <c r="F383" s="2" t="s">
        <v>336</v>
      </c>
      <c r="G383" t="str">
        <f t="shared" si="34"/>
        <v>23439.489</v>
      </c>
      <c r="H383" s="33">
        <f t="shared" si="35"/>
        <v>-8034</v>
      </c>
      <c r="I383" s="59" t="s">
        <v>1413</v>
      </c>
      <c r="J383" s="60" t="s">
        <v>1414</v>
      </c>
      <c r="K383" s="59">
        <v>-8034</v>
      </c>
      <c r="L383" s="59" t="s">
        <v>1415</v>
      </c>
      <c r="M383" s="60" t="s">
        <v>340</v>
      </c>
      <c r="N383" s="60"/>
      <c r="O383" s="61" t="s">
        <v>1416</v>
      </c>
      <c r="P383" s="61" t="s">
        <v>113</v>
      </c>
    </row>
    <row r="384" spans="1:16" x14ac:dyDescent="0.2">
      <c r="A384" s="33" t="str">
        <f t="shared" si="30"/>
        <v> BZ 5.8 </v>
      </c>
      <c r="B384" s="2" t="str">
        <f t="shared" si="31"/>
        <v>I</v>
      </c>
      <c r="C384" s="33">
        <f t="shared" si="32"/>
        <v>23442.201000000001</v>
      </c>
      <c r="D384" t="str">
        <f t="shared" si="33"/>
        <v>vis</v>
      </c>
      <c r="E384">
        <f>VLOOKUP(C384,'Active 1'!C$21:E$968,3,FALSE)</f>
        <v>-11045.069157734648</v>
      </c>
      <c r="F384" s="2" t="s">
        <v>336</v>
      </c>
      <c r="G384" t="str">
        <f t="shared" si="34"/>
        <v>23442.201</v>
      </c>
      <c r="H384" s="33">
        <f t="shared" si="35"/>
        <v>-8033</v>
      </c>
      <c r="I384" s="59" t="s">
        <v>1417</v>
      </c>
      <c r="J384" s="60" t="s">
        <v>1418</v>
      </c>
      <c r="K384" s="59">
        <v>-8033</v>
      </c>
      <c r="L384" s="59" t="s">
        <v>1419</v>
      </c>
      <c r="M384" s="60" t="s">
        <v>340</v>
      </c>
      <c r="N384" s="60"/>
      <c r="O384" s="61" t="s">
        <v>1416</v>
      </c>
      <c r="P384" s="61" t="s">
        <v>113</v>
      </c>
    </row>
    <row r="385" spans="1:16" x14ac:dyDescent="0.2">
      <c r="A385" s="33" t="str">
        <f t="shared" si="30"/>
        <v> CRAC 19 </v>
      </c>
      <c r="B385" s="2" t="str">
        <f t="shared" si="31"/>
        <v>I</v>
      </c>
      <c r="C385" s="33">
        <f t="shared" si="32"/>
        <v>23503.127</v>
      </c>
      <c r="D385" t="str">
        <f t="shared" si="33"/>
        <v>vis</v>
      </c>
      <c r="E385">
        <f>VLOOKUP(C385,'Active 1'!C$21:E$968,3,FALSE)</f>
        <v>-11023.064629192129</v>
      </c>
      <c r="F385" s="2" t="s">
        <v>336</v>
      </c>
      <c r="G385" t="str">
        <f t="shared" si="34"/>
        <v>23503.127</v>
      </c>
      <c r="H385" s="33">
        <f t="shared" si="35"/>
        <v>-8011</v>
      </c>
      <c r="I385" s="59" t="s">
        <v>1420</v>
      </c>
      <c r="J385" s="60" t="s">
        <v>1421</v>
      </c>
      <c r="K385" s="59">
        <v>-8011</v>
      </c>
      <c r="L385" s="59" t="s">
        <v>1405</v>
      </c>
      <c r="M385" s="60" t="s">
        <v>340</v>
      </c>
      <c r="N385" s="60"/>
      <c r="O385" s="61" t="s">
        <v>1377</v>
      </c>
      <c r="P385" s="61" t="s">
        <v>112</v>
      </c>
    </row>
    <row r="386" spans="1:16" x14ac:dyDescent="0.2">
      <c r="A386" s="33" t="str">
        <f t="shared" si="30"/>
        <v> AN 246.288 </v>
      </c>
      <c r="B386" s="2" t="str">
        <f t="shared" si="31"/>
        <v>I</v>
      </c>
      <c r="C386" s="33">
        <f t="shared" si="32"/>
        <v>23835.382000000001</v>
      </c>
      <c r="D386" t="str">
        <f t="shared" si="33"/>
        <v>vis</v>
      </c>
      <c r="E386">
        <f>VLOOKUP(C386,'Active 1'!C$21:E$968,3,FALSE)</f>
        <v>-10903.064717317147</v>
      </c>
      <c r="F386" s="2" t="s">
        <v>336</v>
      </c>
      <c r="G386" t="str">
        <f t="shared" si="34"/>
        <v>23835.382</v>
      </c>
      <c r="H386" s="33">
        <f t="shared" si="35"/>
        <v>-7891</v>
      </c>
      <c r="I386" s="59" t="s">
        <v>1422</v>
      </c>
      <c r="J386" s="60" t="s">
        <v>1423</v>
      </c>
      <c r="K386" s="59">
        <v>-7891</v>
      </c>
      <c r="L386" s="59" t="s">
        <v>1424</v>
      </c>
      <c r="M386" s="60" t="s">
        <v>340</v>
      </c>
      <c r="N386" s="60"/>
      <c r="O386" s="61" t="s">
        <v>1169</v>
      </c>
      <c r="P386" s="61" t="s">
        <v>100</v>
      </c>
    </row>
    <row r="387" spans="1:16" x14ac:dyDescent="0.2">
      <c r="A387" s="33" t="str">
        <f t="shared" si="30"/>
        <v> CRAC 19 </v>
      </c>
      <c r="B387" s="2" t="str">
        <f t="shared" si="31"/>
        <v>I</v>
      </c>
      <c r="C387" s="33">
        <f t="shared" si="32"/>
        <v>24026.436000000002</v>
      </c>
      <c r="D387" t="str">
        <f t="shared" si="33"/>
        <v>vis</v>
      </c>
      <c r="E387">
        <f>VLOOKUP(C387,'Active 1'!C$21:E$968,3,FALSE)</f>
        <v>-10834.06210437419</v>
      </c>
      <c r="F387" s="2" t="s">
        <v>336</v>
      </c>
      <c r="G387" t="str">
        <f t="shared" si="34"/>
        <v>24026.436</v>
      </c>
      <c r="H387" s="33">
        <f t="shared" si="35"/>
        <v>-7822</v>
      </c>
      <c r="I387" s="59" t="s">
        <v>1425</v>
      </c>
      <c r="J387" s="60" t="s">
        <v>1426</v>
      </c>
      <c r="K387" s="59">
        <v>-7822</v>
      </c>
      <c r="L387" s="59" t="s">
        <v>1323</v>
      </c>
      <c r="M387" s="60" t="s">
        <v>340</v>
      </c>
      <c r="N387" s="60"/>
      <c r="O387" s="61" t="s">
        <v>1377</v>
      </c>
      <c r="P387" s="61" t="s">
        <v>112</v>
      </c>
    </row>
    <row r="388" spans="1:16" x14ac:dyDescent="0.2">
      <c r="A388" s="33" t="str">
        <f t="shared" si="30"/>
        <v> AA 26.343 </v>
      </c>
      <c r="B388" s="2" t="str">
        <f t="shared" si="31"/>
        <v>I</v>
      </c>
      <c r="C388" s="33">
        <f t="shared" si="32"/>
        <v>24433.448</v>
      </c>
      <c r="D388" t="str">
        <f t="shared" si="33"/>
        <v>vis</v>
      </c>
      <c r="E388">
        <f>VLOOKUP(C388,'Active 1'!C$21:E$968,3,FALSE)</f>
        <v>-10687.062347765383</v>
      </c>
      <c r="F388" s="2" t="s">
        <v>336</v>
      </c>
      <c r="G388" t="str">
        <f t="shared" si="34"/>
        <v>24433.448</v>
      </c>
      <c r="H388" s="33">
        <f t="shared" si="35"/>
        <v>-7675</v>
      </c>
      <c r="I388" s="59" t="s">
        <v>1427</v>
      </c>
      <c r="J388" s="60" t="s">
        <v>1428</v>
      </c>
      <c r="K388" s="59">
        <v>-7675</v>
      </c>
      <c r="L388" s="59" t="s">
        <v>1429</v>
      </c>
      <c r="M388" s="60" t="s">
        <v>340</v>
      </c>
      <c r="N388" s="60"/>
      <c r="O388" s="61" t="s">
        <v>1377</v>
      </c>
      <c r="P388" s="61" t="s">
        <v>109</v>
      </c>
    </row>
    <row r="389" spans="1:16" x14ac:dyDescent="0.2">
      <c r="A389" s="33" t="str">
        <f t="shared" si="30"/>
        <v> CPRI 19.29 </v>
      </c>
      <c r="B389" s="2" t="str">
        <f t="shared" si="31"/>
        <v>I</v>
      </c>
      <c r="C389" s="33">
        <f t="shared" si="32"/>
        <v>24508.21</v>
      </c>
      <c r="D389" t="str">
        <f t="shared" si="33"/>
        <v>vis</v>
      </c>
      <c r="E389">
        <f>VLOOKUP(C389,'Active 1'!C$21:E$968,3,FALSE)</f>
        <v>-10660.060697190984</v>
      </c>
      <c r="F389" s="2" t="s">
        <v>336</v>
      </c>
      <c r="G389" t="str">
        <f t="shared" si="34"/>
        <v>24508.210</v>
      </c>
      <c r="H389" s="33">
        <f t="shared" si="35"/>
        <v>-7648</v>
      </c>
      <c r="I389" s="59" t="s">
        <v>1430</v>
      </c>
      <c r="J389" s="60" t="s">
        <v>1431</v>
      </c>
      <c r="K389" s="59">
        <v>-7648</v>
      </c>
      <c r="L389" s="59" t="s">
        <v>1320</v>
      </c>
      <c r="M389" s="60" t="s">
        <v>350</v>
      </c>
      <c r="N389" s="60"/>
      <c r="O389" s="61" t="s">
        <v>1130</v>
      </c>
      <c r="P389" s="61" t="s">
        <v>96</v>
      </c>
    </row>
    <row r="390" spans="1:16" x14ac:dyDescent="0.2">
      <c r="A390" s="33" t="str">
        <f t="shared" si="30"/>
        <v> BAN 6.118 </v>
      </c>
      <c r="B390" s="2" t="str">
        <f t="shared" si="31"/>
        <v>I</v>
      </c>
      <c r="C390" s="33">
        <f t="shared" si="32"/>
        <v>24591.268</v>
      </c>
      <c r="D390" t="str">
        <f t="shared" si="33"/>
        <v>vis</v>
      </c>
      <c r="E390">
        <f>VLOOKUP(C390,'Active 1'!C$21:E$968,3,FALSE)</f>
        <v>-10630.062795938897</v>
      </c>
      <c r="F390" s="2" t="s">
        <v>336</v>
      </c>
      <c r="G390" t="str">
        <f t="shared" si="34"/>
        <v>24591.268</v>
      </c>
      <c r="H390" s="33">
        <f t="shared" si="35"/>
        <v>-7618</v>
      </c>
      <c r="I390" s="59" t="s">
        <v>1432</v>
      </c>
      <c r="J390" s="60" t="s">
        <v>1433</v>
      </c>
      <c r="K390" s="59">
        <v>-7618</v>
      </c>
      <c r="L390" s="59" t="s">
        <v>1310</v>
      </c>
      <c r="M390" s="60" t="s">
        <v>340</v>
      </c>
      <c r="N390" s="60"/>
      <c r="O390" s="61" t="s">
        <v>1317</v>
      </c>
      <c r="P390" s="61" t="s">
        <v>114</v>
      </c>
    </row>
    <row r="391" spans="1:16" x14ac:dyDescent="0.2">
      <c r="A391" s="33" t="str">
        <f t="shared" si="30"/>
        <v> BAN 6.118 </v>
      </c>
      <c r="B391" s="2" t="str">
        <f t="shared" si="31"/>
        <v>I</v>
      </c>
      <c r="C391" s="33">
        <f t="shared" si="32"/>
        <v>24815.545999999998</v>
      </c>
      <c r="D391" t="str">
        <f t="shared" si="33"/>
        <v>vis</v>
      </c>
      <c r="E391">
        <f>VLOOKUP(C391,'Active 1'!C$21:E$968,3,FALSE)</f>
        <v>-10549.060733560613</v>
      </c>
      <c r="F391" s="2" t="s">
        <v>336</v>
      </c>
      <c r="G391" t="str">
        <f t="shared" si="34"/>
        <v>24815.546</v>
      </c>
      <c r="H391" s="33">
        <f t="shared" si="35"/>
        <v>-7537</v>
      </c>
      <c r="I391" s="59" t="s">
        <v>1434</v>
      </c>
      <c r="J391" s="60" t="s">
        <v>1435</v>
      </c>
      <c r="K391" s="59">
        <v>-7537</v>
      </c>
      <c r="L391" s="59" t="s">
        <v>1436</v>
      </c>
      <c r="M391" s="60" t="s">
        <v>340</v>
      </c>
      <c r="N391" s="60"/>
      <c r="O391" s="61" t="s">
        <v>1317</v>
      </c>
      <c r="P391" s="61" t="s">
        <v>114</v>
      </c>
    </row>
    <row r="392" spans="1:16" x14ac:dyDescent="0.2">
      <c r="A392" s="33" t="str">
        <f t="shared" si="30"/>
        <v> BAN 6.118 </v>
      </c>
      <c r="B392" s="2" t="str">
        <f t="shared" si="31"/>
        <v>I</v>
      </c>
      <c r="C392" s="33">
        <f t="shared" si="32"/>
        <v>24851.541000000001</v>
      </c>
      <c r="D392" t="str">
        <f t="shared" si="33"/>
        <v>vis</v>
      </c>
      <c r="E392">
        <f>VLOOKUP(C392,'Active 1'!C$21:E$968,3,FALSE)</f>
        <v>-10536.060487280074</v>
      </c>
      <c r="F392" s="2" t="s">
        <v>336</v>
      </c>
      <c r="G392" t="str">
        <f t="shared" si="34"/>
        <v>24851.541</v>
      </c>
      <c r="H392" s="33">
        <f t="shared" si="35"/>
        <v>-7524</v>
      </c>
      <c r="I392" s="59" t="s">
        <v>1437</v>
      </c>
      <c r="J392" s="60" t="s">
        <v>1438</v>
      </c>
      <c r="K392" s="59">
        <v>-7524</v>
      </c>
      <c r="L392" s="59" t="s">
        <v>1436</v>
      </c>
      <c r="M392" s="60" t="s">
        <v>340</v>
      </c>
      <c r="N392" s="60"/>
      <c r="O392" s="61" t="s">
        <v>1317</v>
      </c>
      <c r="P392" s="61" t="s">
        <v>114</v>
      </c>
    </row>
    <row r="393" spans="1:16" x14ac:dyDescent="0.2">
      <c r="A393" s="33" t="str">
        <f t="shared" si="30"/>
        <v> BAN 6.118 </v>
      </c>
      <c r="B393" s="2" t="str">
        <f t="shared" si="31"/>
        <v>I</v>
      </c>
      <c r="C393" s="33">
        <f t="shared" si="32"/>
        <v>24865.384999999998</v>
      </c>
      <c r="D393" t="str">
        <f t="shared" si="33"/>
        <v>vis</v>
      </c>
      <c r="E393">
        <f>VLOOKUP(C393,'Active 1'!C$21:E$968,3,FALSE)</f>
        <v>-10531.060475903279</v>
      </c>
      <c r="F393" s="2" t="s">
        <v>336</v>
      </c>
      <c r="G393" t="str">
        <f t="shared" si="34"/>
        <v>24865.385</v>
      </c>
      <c r="H393" s="33">
        <f t="shared" si="35"/>
        <v>-7519</v>
      </c>
      <c r="I393" s="59" t="s">
        <v>1439</v>
      </c>
      <c r="J393" s="60" t="s">
        <v>1440</v>
      </c>
      <c r="K393" s="59">
        <v>-7519</v>
      </c>
      <c r="L393" s="59" t="s">
        <v>1436</v>
      </c>
      <c r="M393" s="60" t="s">
        <v>340</v>
      </c>
      <c r="N393" s="60"/>
      <c r="O393" s="61" t="s">
        <v>1317</v>
      </c>
      <c r="P393" s="61" t="s">
        <v>114</v>
      </c>
    </row>
    <row r="394" spans="1:16" x14ac:dyDescent="0.2">
      <c r="A394" s="33" t="str">
        <f t="shared" si="30"/>
        <v> BAN 9.176 </v>
      </c>
      <c r="B394" s="2" t="str">
        <f t="shared" si="31"/>
        <v>I</v>
      </c>
      <c r="C394" s="33">
        <f t="shared" si="32"/>
        <v>25261.328000000001</v>
      </c>
      <c r="D394" t="str">
        <f t="shared" si="33"/>
        <v>vis</v>
      </c>
      <c r="E394">
        <f>VLOOKUP(C394,'Active 1'!C$21:E$968,3,FALSE)</f>
        <v>-10388.058489153598</v>
      </c>
      <c r="F394" s="2" t="s">
        <v>336</v>
      </c>
      <c r="G394" t="str">
        <f t="shared" si="34"/>
        <v>25261.328</v>
      </c>
      <c r="H394" s="33">
        <f t="shared" si="35"/>
        <v>-7376</v>
      </c>
      <c r="I394" s="59" t="s">
        <v>1441</v>
      </c>
      <c r="J394" s="60" t="s">
        <v>1442</v>
      </c>
      <c r="K394" s="59">
        <v>-7376</v>
      </c>
      <c r="L394" s="59" t="s">
        <v>1443</v>
      </c>
      <c r="M394" s="60" t="s">
        <v>350</v>
      </c>
      <c r="N394" s="60"/>
      <c r="O394" s="61" t="s">
        <v>1444</v>
      </c>
      <c r="P394" s="61" t="s">
        <v>115</v>
      </c>
    </row>
    <row r="395" spans="1:16" x14ac:dyDescent="0.2">
      <c r="A395" s="33" t="str">
        <f t="shared" ref="A395:A458" si="36">P395</f>
        <v> BAN 6.118 </v>
      </c>
      <c r="B395" s="2" t="str">
        <f t="shared" ref="B395:B458" si="37">IF(H395=INT(H395),"I","II")</f>
        <v>I</v>
      </c>
      <c r="C395" s="33">
        <f t="shared" ref="C395:C458" si="38">1*G395</f>
        <v>25322.244999999999</v>
      </c>
      <c r="D395" t="str">
        <f t="shared" ref="D395:D458" si="39">VLOOKUP(F395,I$1:J$5,2,FALSE)</f>
        <v>vis</v>
      </c>
      <c r="E395">
        <f>VLOOKUP(C395,'Active 1'!C$21:E$968,3,FALSE)</f>
        <v>-10366.057211124109</v>
      </c>
      <c r="F395" s="2" t="s">
        <v>336</v>
      </c>
      <c r="G395" t="str">
        <f t="shared" ref="G395:G458" si="40">MID(I395,3,LEN(I395)-3)</f>
        <v>25322.245</v>
      </c>
      <c r="H395" s="33">
        <f t="shared" ref="H395:H458" si="41">1*K395</f>
        <v>-7354</v>
      </c>
      <c r="I395" s="59" t="s">
        <v>1445</v>
      </c>
      <c r="J395" s="60" t="s">
        <v>1446</v>
      </c>
      <c r="K395" s="59">
        <v>-7354</v>
      </c>
      <c r="L395" s="59" t="s">
        <v>1313</v>
      </c>
      <c r="M395" s="60" t="s">
        <v>340</v>
      </c>
      <c r="N395" s="60"/>
      <c r="O395" s="61" t="s">
        <v>1317</v>
      </c>
      <c r="P395" s="61" t="s">
        <v>114</v>
      </c>
    </row>
    <row r="396" spans="1:16" x14ac:dyDescent="0.2">
      <c r="A396" s="33" t="str">
        <f t="shared" si="36"/>
        <v> AAC 1.30 </v>
      </c>
      <c r="B396" s="2" t="str">
        <f t="shared" si="37"/>
        <v>I</v>
      </c>
      <c r="C396" s="33">
        <f t="shared" si="38"/>
        <v>25510.521000000001</v>
      </c>
      <c r="D396" t="str">
        <f t="shared" si="39"/>
        <v>vis</v>
      </c>
      <c r="E396">
        <f>VLOOKUP(C396,'Active 1'!C$21:E$968,3,FALSE)</f>
        <v>-10298.057923203163</v>
      </c>
      <c r="F396" s="2" t="s">
        <v>336</v>
      </c>
      <c r="G396" t="str">
        <f t="shared" si="40"/>
        <v>25510.521</v>
      </c>
      <c r="H396" s="33">
        <f t="shared" si="41"/>
        <v>-7286</v>
      </c>
      <c r="I396" s="59" t="s">
        <v>1447</v>
      </c>
      <c r="J396" s="60" t="s">
        <v>1448</v>
      </c>
      <c r="K396" s="59">
        <v>-7286</v>
      </c>
      <c r="L396" s="59" t="s">
        <v>1419</v>
      </c>
      <c r="M396" s="60" t="s">
        <v>340</v>
      </c>
      <c r="N396" s="60"/>
      <c r="O396" s="61" t="s">
        <v>1284</v>
      </c>
      <c r="P396" s="61" t="s">
        <v>116</v>
      </c>
    </row>
    <row r="397" spans="1:16" x14ac:dyDescent="0.2">
      <c r="A397" s="33" t="str">
        <f t="shared" si="36"/>
        <v> BAN 6.118 </v>
      </c>
      <c r="B397" s="2" t="str">
        <f t="shared" si="37"/>
        <v>I</v>
      </c>
      <c r="C397" s="33">
        <f t="shared" si="38"/>
        <v>25510.524000000001</v>
      </c>
      <c r="D397" t="str">
        <f t="shared" si="39"/>
        <v>vis</v>
      </c>
      <c r="E397">
        <f>VLOOKUP(C397,'Active 1'!C$21:E$968,3,FALSE)</f>
        <v>-10298.05683969882</v>
      </c>
      <c r="F397" s="2" t="s">
        <v>336</v>
      </c>
      <c r="G397" t="str">
        <f t="shared" si="40"/>
        <v>25510.524</v>
      </c>
      <c r="H397" s="33">
        <f t="shared" si="41"/>
        <v>-7286</v>
      </c>
      <c r="I397" s="59" t="s">
        <v>1449</v>
      </c>
      <c r="J397" s="60" t="s">
        <v>1450</v>
      </c>
      <c r="K397" s="59">
        <v>-7286</v>
      </c>
      <c r="L397" s="59" t="s">
        <v>1436</v>
      </c>
      <c r="M397" s="60" t="s">
        <v>340</v>
      </c>
      <c r="N397" s="60"/>
      <c r="O397" s="61" t="s">
        <v>1317</v>
      </c>
      <c r="P397" s="61" t="s">
        <v>114</v>
      </c>
    </row>
    <row r="398" spans="1:16" x14ac:dyDescent="0.2">
      <c r="A398" s="33" t="str">
        <f t="shared" si="36"/>
        <v> BAN 6.118 </v>
      </c>
      <c r="B398" s="2" t="str">
        <f t="shared" si="37"/>
        <v>I</v>
      </c>
      <c r="C398" s="33">
        <f t="shared" si="38"/>
        <v>25524.37</v>
      </c>
      <c r="D398" t="str">
        <f t="shared" si="39"/>
        <v>vis</v>
      </c>
      <c r="E398">
        <f>VLOOKUP(C398,'Active 1'!C$21:E$968,3,FALSE)</f>
        <v>-10293.056105985796</v>
      </c>
      <c r="F398" s="2" t="s">
        <v>336</v>
      </c>
      <c r="G398" t="str">
        <f t="shared" si="40"/>
        <v>25524.370</v>
      </c>
      <c r="H398" s="33">
        <f t="shared" si="41"/>
        <v>-7281</v>
      </c>
      <c r="I398" s="59" t="s">
        <v>1451</v>
      </c>
      <c r="J398" s="60" t="s">
        <v>1452</v>
      </c>
      <c r="K398" s="59">
        <v>-7281</v>
      </c>
      <c r="L398" s="59" t="s">
        <v>1313</v>
      </c>
      <c r="M398" s="60" t="s">
        <v>340</v>
      </c>
      <c r="N398" s="60"/>
      <c r="O398" s="61" t="s">
        <v>1317</v>
      </c>
      <c r="P398" s="61" t="s">
        <v>114</v>
      </c>
    </row>
    <row r="399" spans="1:16" x14ac:dyDescent="0.2">
      <c r="A399" s="33" t="str">
        <f t="shared" si="36"/>
        <v> BAN 6.118 </v>
      </c>
      <c r="B399" s="2" t="str">
        <f t="shared" si="37"/>
        <v>I</v>
      </c>
      <c r="C399" s="33">
        <f t="shared" si="38"/>
        <v>25535.442999999999</v>
      </c>
      <c r="D399" t="str">
        <f t="shared" si="39"/>
        <v>vis</v>
      </c>
      <c r="E399">
        <f>VLOOKUP(C399,'Active 1'!C$21:E$968,3,FALSE)</f>
        <v>-10289.056891454211</v>
      </c>
      <c r="F399" s="2" t="s">
        <v>336</v>
      </c>
      <c r="G399" t="str">
        <f t="shared" si="40"/>
        <v>25535.443</v>
      </c>
      <c r="H399" s="33">
        <f t="shared" si="41"/>
        <v>-7277</v>
      </c>
      <c r="I399" s="59" t="s">
        <v>1453</v>
      </c>
      <c r="J399" s="60" t="s">
        <v>1454</v>
      </c>
      <c r="K399" s="59">
        <v>-7277</v>
      </c>
      <c r="L399" s="59" t="s">
        <v>1436</v>
      </c>
      <c r="M399" s="60" t="s">
        <v>340</v>
      </c>
      <c r="N399" s="60"/>
      <c r="O399" s="61" t="s">
        <v>1317</v>
      </c>
      <c r="P399" s="61" t="s">
        <v>114</v>
      </c>
    </row>
    <row r="400" spans="1:16" x14ac:dyDescent="0.2">
      <c r="A400" s="33" t="str">
        <f t="shared" si="36"/>
        <v> BAN 9.176 </v>
      </c>
      <c r="B400" s="2" t="str">
        <f t="shared" si="37"/>
        <v>I</v>
      </c>
      <c r="C400" s="33">
        <f t="shared" si="38"/>
        <v>25535.442999999999</v>
      </c>
      <c r="D400" t="str">
        <f t="shared" si="39"/>
        <v>vis</v>
      </c>
      <c r="E400">
        <f>VLOOKUP(C400,'Active 1'!C$21:E$968,3,FALSE)</f>
        <v>-10289.056891454211</v>
      </c>
      <c r="F400" s="2" t="s">
        <v>336</v>
      </c>
      <c r="G400" t="str">
        <f t="shared" si="40"/>
        <v>25535.443</v>
      </c>
      <c r="H400" s="33">
        <f t="shared" si="41"/>
        <v>-7277</v>
      </c>
      <c r="I400" s="59" t="s">
        <v>1453</v>
      </c>
      <c r="J400" s="60" t="s">
        <v>1454</v>
      </c>
      <c r="K400" s="59">
        <v>-7277</v>
      </c>
      <c r="L400" s="59" t="s">
        <v>1436</v>
      </c>
      <c r="M400" s="60" t="s">
        <v>350</v>
      </c>
      <c r="N400" s="60"/>
      <c r="O400" s="61" t="s">
        <v>1455</v>
      </c>
      <c r="P400" s="61" t="s">
        <v>115</v>
      </c>
    </row>
    <row r="401" spans="1:16" x14ac:dyDescent="0.2">
      <c r="A401" s="33" t="str">
        <f t="shared" si="36"/>
        <v> CPRI 19.29 </v>
      </c>
      <c r="B401" s="2" t="str">
        <f t="shared" si="37"/>
        <v>I</v>
      </c>
      <c r="C401" s="33">
        <f t="shared" si="38"/>
        <v>25560.366999999998</v>
      </c>
      <c r="D401" t="str">
        <f t="shared" si="39"/>
        <v>vis</v>
      </c>
      <c r="E401">
        <f>VLOOKUP(C401,'Active 1'!C$21:E$968,3,FALSE)</f>
        <v>-10280.055137369029</v>
      </c>
      <c r="F401" s="2" t="s">
        <v>336</v>
      </c>
      <c r="G401" t="str">
        <f t="shared" si="40"/>
        <v>25560.367</v>
      </c>
      <c r="H401" s="33">
        <f t="shared" si="41"/>
        <v>-7268</v>
      </c>
      <c r="I401" s="59" t="s">
        <v>1456</v>
      </c>
      <c r="J401" s="60" t="s">
        <v>1457</v>
      </c>
      <c r="K401" s="59">
        <v>-7268</v>
      </c>
      <c r="L401" s="59" t="s">
        <v>1424</v>
      </c>
      <c r="M401" s="60" t="s">
        <v>350</v>
      </c>
      <c r="N401" s="60"/>
      <c r="O401" s="61" t="s">
        <v>1130</v>
      </c>
      <c r="P401" s="61" t="s">
        <v>96</v>
      </c>
    </row>
    <row r="402" spans="1:16" x14ac:dyDescent="0.2">
      <c r="A402" s="33" t="str">
        <f t="shared" si="36"/>
        <v> BAN 6.118 </v>
      </c>
      <c r="B402" s="2" t="str">
        <f t="shared" si="37"/>
        <v>I</v>
      </c>
      <c r="C402" s="33">
        <f t="shared" si="38"/>
        <v>25571.439999999999</v>
      </c>
      <c r="D402" t="str">
        <f t="shared" si="39"/>
        <v>vis</v>
      </c>
      <c r="E402">
        <f>VLOOKUP(C402,'Active 1'!C$21:E$968,3,FALSE)</f>
        <v>-10276.055922837444</v>
      </c>
      <c r="F402" s="2" t="s">
        <v>336</v>
      </c>
      <c r="G402" t="str">
        <f t="shared" si="40"/>
        <v>25571.440</v>
      </c>
      <c r="H402" s="33">
        <f t="shared" si="41"/>
        <v>-7264</v>
      </c>
      <c r="I402" s="59" t="s">
        <v>1458</v>
      </c>
      <c r="J402" s="60" t="s">
        <v>1459</v>
      </c>
      <c r="K402" s="59">
        <v>-7264</v>
      </c>
      <c r="L402" s="59" t="s">
        <v>1313</v>
      </c>
      <c r="M402" s="60" t="s">
        <v>340</v>
      </c>
      <c r="N402" s="60"/>
      <c r="O402" s="61" t="s">
        <v>1317</v>
      </c>
      <c r="P402" s="61" t="s">
        <v>114</v>
      </c>
    </row>
    <row r="403" spans="1:16" x14ac:dyDescent="0.2">
      <c r="A403" s="33" t="str">
        <f t="shared" si="36"/>
        <v> BAN 6.118 </v>
      </c>
      <c r="B403" s="2" t="str">
        <f t="shared" si="37"/>
        <v>I</v>
      </c>
      <c r="C403" s="33">
        <f t="shared" si="38"/>
        <v>25607.437999999998</v>
      </c>
      <c r="D403" t="str">
        <f t="shared" si="39"/>
        <v>vis</v>
      </c>
      <c r="E403">
        <f>VLOOKUP(C403,'Active 1'!C$21:E$968,3,FALSE)</f>
        <v>-10263.054593052564</v>
      </c>
      <c r="F403" s="2" t="s">
        <v>336</v>
      </c>
      <c r="G403" t="str">
        <f t="shared" si="40"/>
        <v>25607.438</v>
      </c>
      <c r="H403" s="33">
        <f t="shared" si="41"/>
        <v>-7251</v>
      </c>
      <c r="I403" s="59" t="s">
        <v>1460</v>
      </c>
      <c r="J403" s="60" t="s">
        <v>1461</v>
      </c>
      <c r="K403" s="59">
        <v>-7251</v>
      </c>
      <c r="L403" s="59" t="s">
        <v>1320</v>
      </c>
      <c r="M403" s="60" t="s">
        <v>340</v>
      </c>
      <c r="N403" s="60"/>
      <c r="O403" s="61" t="s">
        <v>1317</v>
      </c>
      <c r="P403" s="61" t="s">
        <v>114</v>
      </c>
    </row>
    <row r="404" spans="1:16" x14ac:dyDescent="0.2">
      <c r="A404" s="33" t="str">
        <f t="shared" si="36"/>
        <v> BAN 6.118 </v>
      </c>
      <c r="B404" s="2" t="str">
        <f t="shared" si="37"/>
        <v>I</v>
      </c>
      <c r="C404" s="33">
        <f t="shared" si="38"/>
        <v>25610.2</v>
      </c>
      <c r="D404" t="str">
        <f t="shared" si="39"/>
        <v>vis</v>
      </c>
      <c r="E404">
        <f>VLOOKUP(C404,'Active 1'!C$21:E$968,3,FALSE)</f>
        <v>-10262.057046720383</v>
      </c>
      <c r="F404" s="2" t="s">
        <v>336</v>
      </c>
      <c r="G404" t="str">
        <f t="shared" si="40"/>
        <v>25610.200</v>
      </c>
      <c r="H404" s="33">
        <f t="shared" si="41"/>
        <v>-7250</v>
      </c>
      <c r="I404" s="59" t="s">
        <v>1462</v>
      </c>
      <c r="J404" s="60" t="s">
        <v>1463</v>
      </c>
      <c r="K404" s="59">
        <v>-7250</v>
      </c>
      <c r="L404" s="59" t="s">
        <v>1310</v>
      </c>
      <c r="M404" s="60" t="s">
        <v>340</v>
      </c>
      <c r="N404" s="60"/>
      <c r="O404" s="61" t="s">
        <v>1317</v>
      </c>
      <c r="P404" s="61" t="s">
        <v>114</v>
      </c>
    </row>
    <row r="405" spans="1:16" x14ac:dyDescent="0.2">
      <c r="A405" s="33" t="str">
        <f t="shared" si="36"/>
        <v> BAN 6.118 </v>
      </c>
      <c r="B405" s="2" t="str">
        <f t="shared" si="37"/>
        <v>I</v>
      </c>
      <c r="C405" s="33">
        <f t="shared" si="38"/>
        <v>25632.356</v>
      </c>
      <c r="D405" t="str">
        <f t="shared" si="39"/>
        <v>vis</v>
      </c>
      <c r="E405">
        <f>VLOOKUP(C405,'Active 1'!C$21:E$968,3,FALSE)</f>
        <v>-10254.055005976068</v>
      </c>
      <c r="F405" s="2" t="s">
        <v>336</v>
      </c>
      <c r="G405" t="str">
        <f t="shared" si="40"/>
        <v>25632.356</v>
      </c>
      <c r="H405" s="33">
        <f t="shared" si="41"/>
        <v>-7242</v>
      </c>
      <c r="I405" s="59" t="s">
        <v>1464</v>
      </c>
      <c r="J405" s="60" t="s">
        <v>1465</v>
      </c>
      <c r="K405" s="59">
        <v>-7242</v>
      </c>
      <c r="L405" s="59" t="s">
        <v>1466</v>
      </c>
      <c r="M405" s="60" t="s">
        <v>340</v>
      </c>
      <c r="N405" s="60"/>
      <c r="O405" s="61" t="s">
        <v>1317</v>
      </c>
      <c r="P405" s="61" t="s">
        <v>114</v>
      </c>
    </row>
    <row r="406" spans="1:16" x14ac:dyDescent="0.2">
      <c r="A406" s="33" t="str">
        <f t="shared" si="36"/>
        <v> BAN 6.118 </v>
      </c>
      <c r="B406" s="2" t="str">
        <f t="shared" si="37"/>
        <v>I</v>
      </c>
      <c r="C406" s="33">
        <f t="shared" si="38"/>
        <v>25643.428</v>
      </c>
      <c r="D406" t="str">
        <f t="shared" si="39"/>
        <v>vis</v>
      </c>
      <c r="E406">
        <f>VLOOKUP(C406,'Active 1'!C$21:E$968,3,FALSE)</f>
        <v>-10250.056152612598</v>
      </c>
      <c r="F406" s="2" t="s">
        <v>336</v>
      </c>
      <c r="G406" t="str">
        <f t="shared" si="40"/>
        <v>25643.428</v>
      </c>
      <c r="H406" s="33">
        <f t="shared" si="41"/>
        <v>-7238</v>
      </c>
      <c r="I406" s="59" t="s">
        <v>1467</v>
      </c>
      <c r="J406" s="60" t="s">
        <v>1468</v>
      </c>
      <c r="K406" s="59">
        <v>-7238</v>
      </c>
      <c r="L406" s="59" t="s">
        <v>1436</v>
      </c>
      <c r="M406" s="60" t="s">
        <v>340</v>
      </c>
      <c r="N406" s="60"/>
      <c r="O406" s="61" t="s">
        <v>1317</v>
      </c>
      <c r="P406" s="61" t="s">
        <v>114</v>
      </c>
    </row>
    <row r="407" spans="1:16" x14ac:dyDescent="0.2">
      <c r="A407" s="33" t="str">
        <f t="shared" si="36"/>
        <v> BAN 6.118 </v>
      </c>
      <c r="B407" s="2" t="str">
        <f t="shared" si="37"/>
        <v>I</v>
      </c>
      <c r="C407" s="33">
        <f t="shared" si="38"/>
        <v>25646.192999999999</v>
      </c>
      <c r="D407" t="str">
        <f t="shared" si="39"/>
        <v>vis</v>
      </c>
      <c r="E407">
        <f>VLOOKUP(C407,'Active 1'!C$21:E$968,3,FALSE)</f>
        <v>-10249.057522776075</v>
      </c>
      <c r="F407" s="2" t="s">
        <v>336</v>
      </c>
      <c r="G407" t="str">
        <f t="shared" si="40"/>
        <v>25646.193</v>
      </c>
      <c r="H407" s="33">
        <f t="shared" si="41"/>
        <v>-7237</v>
      </c>
      <c r="I407" s="59" t="s">
        <v>1469</v>
      </c>
      <c r="J407" s="60" t="s">
        <v>1470</v>
      </c>
      <c r="K407" s="59">
        <v>-7237</v>
      </c>
      <c r="L407" s="59" t="s">
        <v>1471</v>
      </c>
      <c r="M407" s="60" t="s">
        <v>340</v>
      </c>
      <c r="N407" s="60"/>
      <c r="O407" s="61" t="s">
        <v>1317</v>
      </c>
      <c r="P407" s="61" t="s">
        <v>114</v>
      </c>
    </row>
    <row r="408" spans="1:16" x14ac:dyDescent="0.2">
      <c r="A408" s="33" t="str">
        <f t="shared" si="36"/>
        <v> AAC 1.97 </v>
      </c>
      <c r="B408" s="2" t="str">
        <f t="shared" si="37"/>
        <v>I</v>
      </c>
      <c r="C408" s="33">
        <f t="shared" si="38"/>
        <v>25679.428</v>
      </c>
      <c r="D408" t="str">
        <f t="shared" si="39"/>
        <v>vis</v>
      </c>
      <c r="E408">
        <f>VLOOKUP(C408,'Active 1'!C$21:E$968,3,FALSE)</f>
        <v>-10237.054100491488</v>
      </c>
      <c r="F408" s="2" t="s">
        <v>336</v>
      </c>
      <c r="G408" t="str">
        <f t="shared" si="40"/>
        <v>25679.428</v>
      </c>
      <c r="H408" s="33">
        <f t="shared" si="41"/>
        <v>-7225</v>
      </c>
      <c r="I408" s="59" t="s">
        <v>1472</v>
      </c>
      <c r="J408" s="60" t="s">
        <v>1473</v>
      </c>
      <c r="K408" s="59">
        <v>-7225</v>
      </c>
      <c r="L408" s="59" t="s">
        <v>1320</v>
      </c>
      <c r="M408" s="60" t="s">
        <v>340</v>
      </c>
      <c r="N408" s="60"/>
      <c r="O408" s="61" t="s">
        <v>1284</v>
      </c>
      <c r="P408" s="61" t="s">
        <v>117</v>
      </c>
    </row>
    <row r="409" spans="1:16" x14ac:dyDescent="0.2">
      <c r="A409" s="33" t="str">
        <f t="shared" si="36"/>
        <v> BAN 9.176 </v>
      </c>
      <c r="B409" s="2" t="str">
        <f t="shared" si="37"/>
        <v>I</v>
      </c>
      <c r="C409" s="33">
        <f t="shared" si="38"/>
        <v>25856.625</v>
      </c>
      <c r="D409" t="str">
        <f t="shared" si="39"/>
        <v>vis</v>
      </c>
      <c r="E409">
        <f>VLOOKUP(C409,'Active 1'!C$21:E$968,3,FALSE)</f>
        <v>-10173.056194110815</v>
      </c>
      <c r="F409" s="2" t="s">
        <v>336</v>
      </c>
      <c r="G409" t="str">
        <f t="shared" si="40"/>
        <v>25856.625</v>
      </c>
      <c r="H409" s="33">
        <f t="shared" si="41"/>
        <v>-7161</v>
      </c>
      <c r="I409" s="59" t="s">
        <v>1474</v>
      </c>
      <c r="J409" s="60" t="s">
        <v>1475</v>
      </c>
      <c r="K409" s="59">
        <v>-7161</v>
      </c>
      <c r="L409" s="59" t="s">
        <v>1419</v>
      </c>
      <c r="M409" s="60" t="s">
        <v>350</v>
      </c>
      <c r="N409" s="60"/>
      <c r="O409" s="61" t="s">
        <v>1455</v>
      </c>
      <c r="P409" s="61" t="s">
        <v>115</v>
      </c>
    </row>
    <row r="410" spans="1:16" x14ac:dyDescent="0.2">
      <c r="A410" s="33" t="str">
        <f t="shared" si="36"/>
        <v> BAN 6.118 </v>
      </c>
      <c r="B410" s="2" t="str">
        <f t="shared" si="37"/>
        <v>I</v>
      </c>
      <c r="C410" s="33">
        <f t="shared" si="38"/>
        <v>25881.545999999998</v>
      </c>
      <c r="D410" t="str">
        <f t="shared" si="39"/>
        <v>vis</v>
      </c>
      <c r="E410">
        <f>VLOOKUP(C410,'Active 1'!C$21:E$968,3,FALSE)</f>
        <v>-10164.055523529978</v>
      </c>
      <c r="F410" s="2" t="s">
        <v>336</v>
      </c>
      <c r="G410" t="str">
        <f t="shared" si="40"/>
        <v>25881.546</v>
      </c>
      <c r="H410" s="33">
        <f t="shared" si="41"/>
        <v>-7152</v>
      </c>
      <c r="I410" s="59" t="s">
        <v>1476</v>
      </c>
      <c r="J410" s="60" t="s">
        <v>1477</v>
      </c>
      <c r="K410" s="59">
        <v>-7152</v>
      </c>
      <c r="L410" s="59" t="s">
        <v>1310</v>
      </c>
      <c r="M410" s="60" t="s">
        <v>340</v>
      </c>
      <c r="N410" s="60"/>
      <c r="O410" s="61" t="s">
        <v>1317</v>
      </c>
      <c r="P410" s="61" t="s">
        <v>114</v>
      </c>
    </row>
    <row r="411" spans="1:16" x14ac:dyDescent="0.2">
      <c r="A411" s="33" t="str">
        <f t="shared" si="36"/>
        <v> BAN 9.176 </v>
      </c>
      <c r="B411" s="2" t="str">
        <f t="shared" si="37"/>
        <v>I</v>
      </c>
      <c r="C411" s="33">
        <f t="shared" si="38"/>
        <v>25881.545999999998</v>
      </c>
      <c r="D411" t="str">
        <f t="shared" si="39"/>
        <v>vis</v>
      </c>
      <c r="E411">
        <f>VLOOKUP(C411,'Active 1'!C$21:E$968,3,FALSE)</f>
        <v>-10164.055523529978</v>
      </c>
      <c r="F411" s="2" t="s">
        <v>336</v>
      </c>
      <c r="G411" t="str">
        <f t="shared" si="40"/>
        <v>25881.546</v>
      </c>
      <c r="H411" s="33">
        <f t="shared" si="41"/>
        <v>-7152</v>
      </c>
      <c r="I411" s="59" t="s">
        <v>1476</v>
      </c>
      <c r="J411" s="60" t="s">
        <v>1477</v>
      </c>
      <c r="K411" s="59">
        <v>-7152</v>
      </c>
      <c r="L411" s="59" t="s">
        <v>1310</v>
      </c>
      <c r="M411" s="60" t="s">
        <v>350</v>
      </c>
      <c r="N411" s="60"/>
      <c r="O411" s="61" t="s">
        <v>1455</v>
      </c>
      <c r="P411" s="61" t="s">
        <v>115</v>
      </c>
    </row>
    <row r="412" spans="1:16" x14ac:dyDescent="0.2">
      <c r="A412" s="33" t="str">
        <f t="shared" si="36"/>
        <v> BAN 9.176 </v>
      </c>
      <c r="B412" s="2" t="str">
        <f t="shared" si="37"/>
        <v>I</v>
      </c>
      <c r="C412" s="33">
        <f t="shared" si="38"/>
        <v>25892.62</v>
      </c>
      <c r="D412" t="str">
        <f t="shared" si="39"/>
        <v>vis</v>
      </c>
      <c r="E412">
        <f>VLOOKUP(C412,'Active 1'!C$21:E$968,3,FALSE)</f>
        <v>-10160.055947830278</v>
      </c>
      <c r="F412" s="2" t="s">
        <v>336</v>
      </c>
      <c r="G412" t="str">
        <f t="shared" si="40"/>
        <v>25892.620</v>
      </c>
      <c r="H412" s="33">
        <f t="shared" si="41"/>
        <v>-7148</v>
      </c>
      <c r="I412" s="59" t="s">
        <v>1478</v>
      </c>
      <c r="J412" s="60" t="s">
        <v>1479</v>
      </c>
      <c r="K412" s="59">
        <v>-7148</v>
      </c>
      <c r="L412" s="59" t="s">
        <v>1419</v>
      </c>
      <c r="M412" s="60" t="s">
        <v>350</v>
      </c>
      <c r="N412" s="60"/>
      <c r="O412" s="61" t="s">
        <v>1455</v>
      </c>
      <c r="P412" s="61" t="s">
        <v>115</v>
      </c>
    </row>
    <row r="413" spans="1:16" x14ac:dyDescent="0.2">
      <c r="A413" s="33" t="str">
        <f t="shared" si="36"/>
        <v> BAN 6.118 </v>
      </c>
      <c r="B413" s="2" t="str">
        <f t="shared" si="37"/>
        <v>I</v>
      </c>
      <c r="C413" s="33">
        <f t="shared" si="38"/>
        <v>25917.545999999998</v>
      </c>
      <c r="D413" t="str">
        <f t="shared" si="39"/>
        <v>vis</v>
      </c>
      <c r="E413">
        <f>VLOOKUP(C413,'Active 1'!C$21:E$968,3,FALSE)</f>
        <v>-10151.053471408868</v>
      </c>
      <c r="F413" s="2" t="s">
        <v>336</v>
      </c>
      <c r="G413" t="str">
        <f t="shared" si="40"/>
        <v>25917.546</v>
      </c>
      <c r="H413" s="33">
        <f t="shared" si="41"/>
        <v>-7139</v>
      </c>
      <c r="I413" s="59" t="s">
        <v>1480</v>
      </c>
      <c r="J413" s="60" t="s">
        <v>1481</v>
      </c>
      <c r="K413" s="59">
        <v>-7139</v>
      </c>
      <c r="L413" s="59" t="s">
        <v>1466</v>
      </c>
      <c r="M413" s="60" t="s">
        <v>340</v>
      </c>
      <c r="N413" s="60"/>
      <c r="O413" s="61" t="s">
        <v>1317</v>
      </c>
      <c r="P413" s="61" t="s">
        <v>114</v>
      </c>
    </row>
    <row r="414" spans="1:16" x14ac:dyDescent="0.2">
      <c r="A414" s="33" t="str">
        <f t="shared" si="36"/>
        <v> AAC 1.154 </v>
      </c>
      <c r="B414" s="2" t="str">
        <f t="shared" si="37"/>
        <v>I</v>
      </c>
      <c r="C414" s="33">
        <f t="shared" si="38"/>
        <v>25945.231</v>
      </c>
      <c r="D414" t="str">
        <f t="shared" si="39"/>
        <v>vis</v>
      </c>
      <c r="E414">
        <f>VLOOKUP(C414,'Active 1'!C$21:E$968,3,FALSE)</f>
        <v>-10141.05453215962</v>
      </c>
      <c r="F414" s="2" t="s">
        <v>336</v>
      </c>
      <c r="G414" t="str">
        <f t="shared" si="40"/>
        <v>25945.231</v>
      </c>
      <c r="H414" s="33">
        <f t="shared" si="41"/>
        <v>-7129</v>
      </c>
      <c r="I414" s="59" t="s">
        <v>1482</v>
      </c>
      <c r="J414" s="60" t="s">
        <v>1483</v>
      </c>
      <c r="K414" s="59">
        <v>-7129</v>
      </c>
      <c r="L414" s="59" t="s">
        <v>1436</v>
      </c>
      <c r="M414" s="60" t="s">
        <v>340</v>
      </c>
      <c r="N414" s="60"/>
      <c r="O414" s="61" t="s">
        <v>1484</v>
      </c>
      <c r="P414" s="61" t="s">
        <v>118</v>
      </c>
    </row>
    <row r="415" spans="1:16" x14ac:dyDescent="0.2">
      <c r="A415" s="33" t="str">
        <f t="shared" si="36"/>
        <v> BAN 6.118 </v>
      </c>
      <c r="B415" s="2" t="str">
        <f t="shared" si="37"/>
        <v>I</v>
      </c>
      <c r="C415" s="33">
        <f t="shared" si="38"/>
        <v>25956.306</v>
      </c>
      <c r="D415" t="str">
        <f t="shared" si="39"/>
        <v>vis</v>
      </c>
      <c r="E415">
        <f>VLOOKUP(C415,'Active 1'!C$21:E$968,3,FALSE)</f>
        <v>-10137.054595291806</v>
      </c>
      <c r="F415" s="2" t="s">
        <v>336</v>
      </c>
      <c r="G415" t="str">
        <f t="shared" si="40"/>
        <v>25956.306</v>
      </c>
      <c r="H415" s="33">
        <f t="shared" si="41"/>
        <v>-7125</v>
      </c>
      <c r="I415" s="59" t="s">
        <v>1485</v>
      </c>
      <c r="J415" s="60" t="s">
        <v>1486</v>
      </c>
      <c r="K415" s="59">
        <v>-7125</v>
      </c>
      <c r="L415" s="59" t="s">
        <v>1436</v>
      </c>
      <c r="M415" s="60" t="s">
        <v>340</v>
      </c>
      <c r="N415" s="60"/>
      <c r="O415" s="61" t="s">
        <v>1317</v>
      </c>
      <c r="P415" s="61" t="s">
        <v>114</v>
      </c>
    </row>
    <row r="416" spans="1:16" x14ac:dyDescent="0.2">
      <c r="A416" s="33" t="str">
        <f t="shared" si="36"/>
        <v> BAN 9.176 </v>
      </c>
      <c r="B416" s="2" t="str">
        <f t="shared" si="37"/>
        <v>I</v>
      </c>
      <c r="C416" s="33">
        <f t="shared" si="38"/>
        <v>25964.611000000001</v>
      </c>
      <c r="D416" t="str">
        <f t="shared" si="39"/>
        <v>vis</v>
      </c>
      <c r="E416">
        <f>VLOOKUP(C416,'Active 1'!C$21:E$968,3,FALSE)</f>
        <v>-10134.055094101088</v>
      </c>
      <c r="F416" s="2" t="s">
        <v>336</v>
      </c>
      <c r="G416" t="str">
        <f t="shared" si="40"/>
        <v>25964.611</v>
      </c>
      <c r="H416" s="33">
        <f t="shared" si="41"/>
        <v>-7122</v>
      </c>
      <c r="I416" s="59" t="s">
        <v>1487</v>
      </c>
      <c r="J416" s="60" t="s">
        <v>1488</v>
      </c>
      <c r="K416" s="59">
        <v>-7122</v>
      </c>
      <c r="L416" s="59" t="s">
        <v>1310</v>
      </c>
      <c r="M416" s="60" t="s">
        <v>350</v>
      </c>
      <c r="N416" s="60"/>
      <c r="O416" s="61" t="s">
        <v>1455</v>
      </c>
      <c r="P416" s="61" t="s">
        <v>115</v>
      </c>
    </row>
    <row r="417" spans="1:16" x14ac:dyDescent="0.2">
      <c r="A417" s="33" t="str">
        <f t="shared" si="36"/>
        <v> BAN 6.118 </v>
      </c>
      <c r="B417" s="2" t="str">
        <f t="shared" si="37"/>
        <v>I</v>
      </c>
      <c r="C417" s="33">
        <f t="shared" si="38"/>
        <v>25964.612000000001</v>
      </c>
      <c r="D417" t="str">
        <f t="shared" si="39"/>
        <v>vis</v>
      </c>
      <c r="E417">
        <f>VLOOKUP(C417,'Active 1'!C$21:E$968,3,FALSE)</f>
        <v>-10134.054732932975</v>
      </c>
      <c r="F417" s="2" t="s">
        <v>336</v>
      </c>
      <c r="G417" t="str">
        <f t="shared" si="40"/>
        <v>25964.612</v>
      </c>
      <c r="H417" s="33">
        <f t="shared" si="41"/>
        <v>-7122</v>
      </c>
      <c r="I417" s="59" t="s">
        <v>1489</v>
      </c>
      <c r="J417" s="60" t="s">
        <v>1490</v>
      </c>
      <c r="K417" s="59">
        <v>-7122</v>
      </c>
      <c r="L417" s="59" t="s">
        <v>1443</v>
      </c>
      <c r="M417" s="60" t="s">
        <v>340</v>
      </c>
      <c r="N417" s="60"/>
      <c r="O417" s="61" t="s">
        <v>1317</v>
      </c>
      <c r="P417" s="61" t="s">
        <v>114</v>
      </c>
    </row>
    <row r="418" spans="1:16" x14ac:dyDescent="0.2">
      <c r="A418" s="33" t="str">
        <f t="shared" si="36"/>
        <v> BAN 6.118 </v>
      </c>
      <c r="B418" s="2" t="str">
        <f t="shared" si="37"/>
        <v>I</v>
      </c>
      <c r="C418" s="33">
        <f t="shared" si="38"/>
        <v>25967.38</v>
      </c>
      <c r="D418" t="str">
        <f t="shared" si="39"/>
        <v>vis</v>
      </c>
      <c r="E418">
        <f>VLOOKUP(C418,'Active 1'!C$21:E$968,3,FALSE)</f>
        <v>-10133.055019592106</v>
      </c>
      <c r="F418" s="2" t="s">
        <v>336</v>
      </c>
      <c r="G418" t="str">
        <f t="shared" si="40"/>
        <v>25967.380</v>
      </c>
      <c r="H418" s="33">
        <f t="shared" si="41"/>
        <v>-7121</v>
      </c>
      <c r="I418" s="59" t="s">
        <v>1491</v>
      </c>
      <c r="J418" s="60" t="s">
        <v>1492</v>
      </c>
      <c r="K418" s="59">
        <v>-7121</v>
      </c>
      <c r="L418" s="59" t="s">
        <v>1310</v>
      </c>
      <c r="M418" s="60" t="s">
        <v>340</v>
      </c>
      <c r="N418" s="60"/>
      <c r="O418" s="61" t="s">
        <v>1317</v>
      </c>
      <c r="P418" s="61" t="s">
        <v>114</v>
      </c>
    </row>
    <row r="419" spans="1:16" x14ac:dyDescent="0.2">
      <c r="A419" s="33" t="str">
        <f t="shared" si="36"/>
        <v> BAN 9.176 </v>
      </c>
      <c r="B419" s="2" t="str">
        <f t="shared" si="37"/>
        <v>I</v>
      </c>
      <c r="C419" s="33">
        <f t="shared" si="38"/>
        <v>25967.38</v>
      </c>
      <c r="D419" t="str">
        <f t="shared" si="39"/>
        <v>vis</v>
      </c>
      <c r="E419">
        <f>VLOOKUP(C419,'Active 1'!C$21:E$968,3,FALSE)</f>
        <v>-10133.055019592106</v>
      </c>
      <c r="F419" s="2" t="s">
        <v>336</v>
      </c>
      <c r="G419" t="str">
        <f t="shared" si="40"/>
        <v>25967.380</v>
      </c>
      <c r="H419" s="33">
        <f t="shared" si="41"/>
        <v>-7121</v>
      </c>
      <c r="I419" s="59" t="s">
        <v>1491</v>
      </c>
      <c r="J419" s="60" t="s">
        <v>1492</v>
      </c>
      <c r="K419" s="59">
        <v>-7121</v>
      </c>
      <c r="L419" s="59" t="s">
        <v>1310</v>
      </c>
      <c r="M419" s="60" t="s">
        <v>350</v>
      </c>
      <c r="N419" s="60"/>
      <c r="O419" s="61" t="s">
        <v>1455</v>
      </c>
      <c r="P419" s="61" t="s">
        <v>115</v>
      </c>
    </row>
    <row r="420" spans="1:16" x14ac:dyDescent="0.2">
      <c r="A420" s="33" t="str">
        <f t="shared" si="36"/>
        <v> AA 26.343 </v>
      </c>
      <c r="B420" s="2" t="str">
        <f t="shared" si="37"/>
        <v>I</v>
      </c>
      <c r="C420" s="33">
        <f t="shared" si="38"/>
        <v>25967.381000000001</v>
      </c>
      <c r="D420" t="str">
        <f t="shared" si="39"/>
        <v>vis</v>
      </c>
      <c r="E420">
        <f>VLOOKUP(C420,'Active 1'!C$21:E$968,3,FALSE)</f>
        <v>-10133.054658423991</v>
      </c>
      <c r="F420" s="2" t="s">
        <v>336</v>
      </c>
      <c r="G420" t="str">
        <f t="shared" si="40"/>
        <v>25967.381</v>
      </c>
      <c r="H420" s="33">
        <f t="shared" si="41"/>
        <v>-7121</v>
      </c>
      <c r="I420" s="59" t="s">
        <v>1493</v>
      </c>
      <c r="J420" s="60" t="s">
        <v>1494</v>
      </c>
      <c r="K420" s="59">
        <v>-7121</v>
      </c>
      <c r="L420" s="59" t="s">
        <v>1443</v>
      </c>
      <c r="M420" s="60" t="s">
        <v>340</v>
      </c>
      <c r="N420" s="60"/>
      <c r="O420" s="61" t="s">
        <v>1495</v>
      </c>
      <c r="P420" s="61" t="s">
        <v>109</v>
      </c>
    </row>
    <row r="421" spans="1:16" x14ac:dyDescent="0.2">
      <c r="A421" s="33" t="str">
        <f t="shared" si="36"/>
        <v> AN 267.325 </v>
      </c>
      <c r="B421" s="2" t="str">
        <f t="shared" si="37"/>
        <v>I</v>
      </c>
      <c r="C421" s="33">
        <f t="shared" si="38"/>
        <v>25978.454000000002</v>
      </c>
      <c r="D421" t="str">
        <f t="shared" si="39"/>
        <v>vis</v>
      </c>
      <c r="E421">
        <f>VLOOKUP(C421,'Active 1'!C$21:E$968,3,FALSE)</f>
        <v>-10129.055443892406</v>
      </c>
      <c r="F421" s="2" t="s">
        <v>336</v>
      </c>
      <c r="G421" t="str">
        <f t="shared" si="40"/>
        <v>25978.454</v>
      </c>
      <c r="H421" s="33">
        <f t="shared" si="41"/>
        <v>-7117</v>
      </c>
      <c r="I421" s="59" t="s">
        <v>1496</v>
      </c>
      <c r="J421" s="60" t="s">
        <v>1497</v>
      </c>
      <c r="K421" s="59">
        <v>-7117</v>
      </c>
      <c r="L421" s="59" t="s">
        <v>1419</v>
      </c>
      <c r="M421" s="60" t="s">
        <v>340</v>
      </c>
      <c r="N421" s="60"/>
      <c r="O421" s="61" t="s">
        <v>1498</v>
      </c>
      <c r="P421" s="61" t="s">
        <v>119</v>
      </c>
    </row>
    <row r="422" spans="1:16" x14ac:dyDescent="0.2">
      <c r="A422" s="33" t="str">
        <f t="shared" si="36"/>
        <v> AN 267.325 </v>
      </c>
      <c r="B422" s="2" t="str">
        <f t="shared" si="37"/>
        <v>I</v>
      </c>
      <c r="C422" s="33">
        <f t="shared" si="38"/>
        <v>25981.223999999998</v>
      </c>
      <c r="D422" t="str">
        <f t="shared" si="39"/>
        <v>vis</v>
      </c>
      <c r="E422">
        <f>VLOOKUP(C422,'Active 1'!C$21:E$968,3,FALSE)</f>
        <v>-10128.055008215311</v>
      </c>
      <c r="F422" s="2" t="s">
        <v>336</v>
      </c>
      <c r="G422" t="str">
        <f t="shared" si="40"/>
        <v>25981.224</v>
      </c>
      <c r="H422" s="33">
        <f t="shared" si="41"/>
        <v>-7116</v>
      </c>
      <c r="I422" s="59" t="s">
        <v>1499</v>
      </c>
      <c r="J422" s="60" t="s">
        <v>1500</v>
      </c>
      <c r="K422" s="59">
        <v>-7116</v>
      </c>
      <c r="L422" s="59" t="s">
        <v>1310</v>
      </c>
      <c r="M422" s="60" t="s">
        <v>340</v>
      </c>
      <c r="N422" s="60"/>
      <c r="O422" s="61" t="s">
        <v>1498</v>
      </c>
      <c r="P422" s="61" t="s">
        <v>119</v>
      </c>
    </row>
    <row r="423" spans="1:16" x14ac:dyDescent="0.2">
      <c r="A423" s="33" t="str">
        <f t="shared" si="36"/>
        <v> AN 267.325 </v>
      </c>
      <c r="B423" s="2" t="str">
        <f t="shared" si="37"/>
        <v>I</v>
      </c>
      <c r="C423" s="33">
        <f t="shared" si="38"/>
        <v>26003.370999999999</v>
      </c>
      <c r="D423" t="str">
        <f t="shared" si="39"/>
        <v>vis</v>
      </c>
      <c r="E423">
        <f>VLOOKUP(C423,'Active 1'!C$21:E$968,3,FALSE)</f>
        <v>-10120.056217984027</v>
      </c>
      <c r="F423" s="2" t="s">
        <v>336</v>
      </c>
      <c r="G423" t="str">
        <f t="shared" si="40"/>
        <v>26003.371</v>
      </c>
      <c r="H423" s="33">
        <f t="shared" si="41"/>
        <v>-7108</v>
      </c>
      <c r="I423" s="59" t="s">
        <v>1501</v>
      </c>
      <c r="J423" s="60" t="s">
        <v>1502</v>
      </c>
      <c r="K423" s="59">
        <v>-7108</v>
      </c>
      <c r="L423" s="59" t="s">
        <v>1307</v>
      </c>
      <c r="M423" s="60" t="s">
        <v>340</v>
      </c>
      <c r="N423" s="60"/>
      <c r="O423" s="61" t="s">
        <v>1498</v>
      </c>
      <c r="P423" s="61" t="s">
        <v>119</v>
      </c>
    </row>
    <row r="424" spans="1:16" x14ac:dyDescent="0.2">
      <c r="A424" s="33" t="str">
        <f t="shared" si="36"/>
        <v> AN 267.325 </v>
      </c>
      <c r="B424" s="2" t="str">
        <f t="shared" si="37"/>
        <v>I</v>
      </c>
      <c r="C424" s="33">
        <f t="shared" si="38"/>
        <v>26017.218000000001</v>
      </c>
      <c r="D424" t="str">
        <f t="shared" si="39"/>
        <v>vis</v>
      </c>
      <c r="E424">
        <f>VLOOKUP(C424,'Active 1'!C$21:E$968,3,FALSE)</f>
        <v>-10115.055123102888</v>
      </c>
      <c r="F424" s="2" t="s">
        <v>336</v>
      </c>
      <c r="G424" t="str">
        <f t="shared" si="40"/>
        <v>26017.218</v>
      </c>
      <c r="H424" s="33">
        <f t="shared" si="41"/>
        <v>-7103</v>
      </c>
      <c r="I424" s="59" t="s">
        <v>1503</v>
      </c>
      <c r="J424" s="60" t="s">
        <v>1504</v>
      </c>
      <c r="K424" s="59">
        <v>-7103</v>
      </c>
      <c r="L424" s="59" t="s">
        <v>1419</v>
      </c>
      <c r="M424" s="60" t="s">
        <v>340</v>
      </c>
      <c r="N424" s="60"/>
      <c r="O424" s="61" t="s">
        <v>1498</v>
      </c>
      <c r="P424" s="61" t="s">
        <v>119</v>
      </c>
    </row>
    <row r="425" spans="1:16" x14ac:dyDescent="0.2">
      <c r="A425" s="33" t="str">
        <f t="shared" si="36"/>
        <v> BAN 6.118 </v>
      </c>
      <c r="B425" s="2" t="str">
        <f t="shared" si="37"/>
        <v>I</v>
      </c>
      <c r="C425" s="33">
        <f t="shared" si="38"/>
        <v>26017.218000000001</v>
      </c>
      <c r="D425" t="str">
        <f t="shared" si="39"/>
        <v>vis</v>
      </c>
      <c r="E425">
        <f>VLOOKUP(C425,'Active 1'!C$21:E$968,3,FALSE)</f>
        <v>-10115.055123102888</v>
      </c>
      <c r="F425" s="2" t="s">
        <v>336</v>
      </c>
      <c r="G425" t="str">
        <f t="shared" si="40"/>
        <v>26017.218</v>
      </c>
      <c r="H425" s="33">
        <f t="shared" si="41"/>
        <v>-7103</v>
      </c>
      <c r="I425" s="59" t="s">
        <v>1503</v>
      </c>
      <c r="J425" s="60" t="s">
        <v>1504</v>
      </c>
      <c r="K425" s="59">
        <v>-7103</v>
      </c>
      <c r="L425" s="59" t="s">
        <v>1419</v>
      </c>
      <c r="M425" s="60" t="s">
        <v>340</v>
      </c>
      <c r="N425" s="60"/>
      <c r="O425" s="61" t="s">
        <v>1317</v>
      </c>
      <c r="P425" s="61" t="s">
        <v>114</v>
      </c>
    </row>
    <row r="426" spans="1:16" x14ac:dyDescent="0.2">
      <c r="A426" s="33" t="str">
        <f t="shared" si="36"/>
        <v> AN 267.325 </v>
      </c>
      <c r="B426" s="2" t="str">
        <f t="shared" si="37"/>
        <v>I</v>
      </c>
      <c r="C426" s="33">
        <f t="shared" si="38"/>
        <v>26028.292000000001</v>
      </c>
      <c r="D426" t="str">
        <f t="shared" si="39"/>
        <v>vis</v>
      </c>
      <c r="E426">
        <f>VLOOKUP(C426,'Active 1'!C$21:E$968,3,FALSE)</f>
        <v>-10111.055547403188</v>
      </c>
      <c r="F426" s="2" t="s">
        <v>336</v>
      </c>
      <c r="G426" t="str">
        <f t="shared" si="40"/>
        <v>26028.292</v>
      </c>
      <c r="H426" s="33">
        <f t="shared" si="41"/>
        <v>-7099</v>
      </c>
      <c r="I426" s="59" t="s">
        <v>1505</v>
      </c>
      <c r="J426" s="60" t="s">
        <v>1506</v>
      </c>
      <c r="K426" s="59">
        <v>-7099</v>
      </c>
      <c r="L426" s="59" t="s">
        <v>1471</v>
      </c>
      <c r="M426" s="60" t="s">
        <v>340</v>
      </c>
      <c r="N426" s="60"/>
      <c r="O426" s="61" t="s">
        <v>1498</v>
      </c>
      <c r="P426" s="61" t="s">
        <v>119</v>
      </c>
    </row>
    <row r="427" spans="1:16" x14ac:dyDescent="0.2">
      <c r="A427" s="33" t="str">
        <f t="shared" si="36"/>
        <v> AN 267.325 </v>
      </c>
      <c r="B427" s="2" t="str">
        <f t="shared" si="37"/>
        <v>I</v>
      </c>
      <c r="C427" s="33">
        <f t="shared" si="38"/>
        <v>26039.366999999998</v>
      </c>
      <c r="D427" t="str">
        <f t="shared" si="39"/>
        <v>vis</v>
      </c>
      <c r="E427">
        <f>VLOOKUP(C427,'Active 1'!C$21:E$968,3,FALSE)</f>
        <v>-10107.055610535377</v>
      </c>
      <c r="F427" s="2" t="s">
        <v>336</v>
      </c>
      <c r="G427" t="str">
        <f t="shared" si="40"/>
        <v>26039.367</v>
      </c>
      <c r="H427" s="33">
        <f t="shared" si="41"/>
        <v>-7095</v>
      </c>
      <c r="I427" s="59" t="s">
        <v>1507</v>
      </c>
      <c r="J427" s="60" t="s">
        <v>1508</v>
      </c>
      <c r="K427" s="59">
        <v>-7095</v>
      </c>
      <c r="L427" s="59" t="s">
        <v>1471</v>
      </c>
      <c r="M427" s="60" t="s">
        <v>340</v>
      </c>
      <c r="N427" s="60"/>
      <c r="O427" s="61" t="s">
        <v>1498</v>
      </c>
      <c r="P427" s="61" t="s">
        <v>119</v>
      </c>
    </row>
    <row r="428" spans="1:16" x14ac:dyDescent="0.2">
      <c r="A428" s="33" t="str">
        <f t="shared" si="36"/>
        <v> AN 267.325 </v>
      </c>
      <c r="B428" s="2" t="str">
        <f t="shared" si="37"/>
        <v>I</v>
      </c>
      <c r="C428" s="33">
        <f t="shared" si="38"/>
        <v>26042.15</v>
      </c>
      <c r="D428" t="str">
        <f t="shared" si="39"/>
        <v>vis</v>
      </c>
      <c r="E428">
        <f>VLOOKUP(C428,'Active 1'!C$21:E$968,3,FALSE)</f>
        <v>-10106.050479672791</v>
      </c>
      <c r="F428" s="2" t="s">
        <v>336</v>
      </c>
      <c r="G428" t="str">
        <f t="shared" si="40"/>
        <v>26042.150</v>
      </c>
      <c r="H428" s="33">
        <f t="shared" si="41"/>
        <v>-7094</v>
      </c>
      <c r="I428" s="59" t="s">
        <v>1509</v>
      </c>
      <c r="J428" s="60" t="s">
        <v>1510</v>
      </c>
      <c r="K428" s="59">
        <v>-7094</v>
      </c>
      <c r="L428" s="59" t="s">
        <v>1326</v>
      </c>
      <c r="M428" s="60" t="s">
        <v>340</v>
      </c>
      <c r="N428" s="60"/>
      <c r="O428" s="61" t="s">
        <v>1498</v>
      </c>
      <c r="P428" s="61" t="s">
        <v>119</v>
      </c>
    </row>
    <row r="429" spans="1:16" x14ac:dyDescent="0.2">
      <c r="A429" s="33" t="str">
        <f t="shared" si="36"/>
        <v> AN 267.325 </v>
      </c>
      <c r="B429" s="2" t="str">
        <f t="shared" si="37"/>
        <v>I</v>
      </c>
      <c r="C429" s="33">
        <f t="shared" si="38"/>
        <v>26053.205000000002</v>
      </c>
      <c r="D429" t="str">
        <f t="shared" si="39"/>
        <v>vis</v>
      </c>
      <c r="E429">
        <f>VLOOKUP(C429,'Active 1'!C$21:E$968,3,FALSE)</f>
        <v>-10102.057766167267</v>
      </c>
      <c r="F429" s="2" t="s">
        <v>336</v>
      </c>
      <c r="G429" t="str">
        <f t="shared" si="40"/>
        <v>26053.205</v>
      </c>
      <c r="H429" s="33">
        <f t="shared" si="41"/>
        <v>-7090</v>
      </c>
      <c r="I429" s="59" t="s">
        <v>1511</v>
      </c>
      <c r="J429" s="60" t="s">
        <v>1512</v>
      </c>
      <c r="K429" s="59">
        <v>-7090</v>
      </c>
      <c r="L429" s="59" t="s">
        <v>1303</v>
      </c>
      <c r="M429" s="60" t="s">
        <v>340</v>
      </c>
      <c r="N429" s="60"/>
      <c r="O429" s="61" t="s">
        <v>1498</v>
      </c>
      <c r="P429" s="61" t="s">
        <v>119</v>
      </c>
    </row>
    <row r="430" spans="1:16" x14ac:dyDescent="0.2">
      <c r="A430" s="33" t="str">
        <f t="shared" si="36"/>
        <v> BAN 6.118 </v>
      </c>
      <c r="B430" s="2" t="str">
        <f t="shared" si="37"/>
        <v>I</v>
      </c>
      <c r="C430" s="33">
        <f t="shared" si="38"/>
        <v>26064.287</v>
      </c>
      <c r="D430" t="str">
        <f t="shared" si="39"/>
        <v>vis</v>
      </c>
      <c r="E430">
        <f>VLOOKUP(C430,'Active 1'!C$21:E$968,3,FALSE)</f>
        <v>-10098.055301122651</v>
      </c>
      <c r="F430" s="2" t="s">
        <v>336</v>
      </c>
      <c r="G430" t="str">
        <f t="shared" si="40"/>
        <v>26064.287</v>
      </c>
      <c r="H430" s="33">
        <f t="shared" si="41"/>
        <v>-7086</v>
      </c>
      <c r="I430" s="59" t="s">
        <v>1513</v>
      </c>
      <c r="J430" s="60" t="s">
        <v>1514</v>
      </c>
      <c r="K430" s="59">
        <v>-7086</v>
      </c>
      <c r="L430" s="59" t="s">
        <v>1471</v>
      </c>
      <c r="M430" s="60" t="s">
        <v>340</v>
      </c>
      <c r="N430" s="60"/>
      <c r="O430" s="61" t="s">
        <v>1317</v>
      </c>
      <c r="P430" s="61" t="s">
        <v>114</v>
      </c>
    </row>
    <row r="431" spans="1:16" x14ac:dyDescent="0.2">
      <c r="A431" s="33" t="str">
        <f t="shared" si="36"/>
        <v> AN 267.325 </v>
      </c>
      <c r="B431" s="2" t="str">
        <f t="shared" si="37"/>
        <v>I</v>
      </c>
      <c r="C431" s="33">
        <f t="shared" si="38"/>
        <v>26078.138999999999</v>
      </c>
      <c r="D431" t="str">
        <f t="shared" si="39"/>
        <v>vis</v>
      </c>
      <c r="E431">
        <f>VLOOKUP(C431,'Active 1'!C$21:E$968,3,FALSE)</f>
        <v>-10093.05240040094</v>
      </c>
      <c r="F431" s="2" t="s">
        <v>336</v>
      </c>
      <c r="G431" t="str">
        <f t="shared" si="40"/>
        <v>26078.139</v>
      </c>
      <c r="H431" s="33">
        <f t="shared" si="41"/>
        <v>-7081</v>
      </c>
      <c r="I431" s="59" t="s">
        <v>1515</v>
      </c>
      <c r="J431" s="60" t="s">
        <v>1516</v>
      </c>
      <c r="K431" s="59">
        <v>-7081</v>
      </c>
      <c r="L431" s="59" t="s">
        <v>1424</v>
      </c>
      <c r="M431" s="60" t="s">
        <v>340</v>
      </c>
      <c r="N431" s="60"/>
      <c r="O431" s="61" t="s">
        <v>1498</v>
      </c>
      <c r="P431" s="61" t="s">
        <v>119</v>
      </c>
    </row>
    <row r="432" spans="1:16" x14ac:dyDescent="0.2">
      <c r="A432" s="33" t="str">
        <f t="shared" si="36"/>
        <v> BAN 6.118 </v>
      </c>
      <c r="B432" s="2" t="str">
        <f t="shared" si="37"/>
        <v>I</v>
      </c>
      <c r="C432" s="33">
        <f t="shared" si="38"/>
        <v>26313.484</v>
      </c>
      <c r="D432" t="str">
        <f t="shared" si="39"/>
        <v>vis</v>
      </c>
      <c r="E432">
        <f>VLOOKUP(C432,'Active 1'!C$21:E$968,3,FALSE)</f>
        <v>-10008.053290499758</v>
      </c>
      <c r="F432" s="2" t="s">
        <v>336</v>
      </c>
      <c r="G432" t="str">
        <f t="shared" si="40"/>
        <v>26313.484</v>
      </c>
      <c r="H432" s="33">
        <f t="shared" si="41"/>
        <v>-6996</v>
      </c>
      <c r="I432" s="59" t="s">
        <v>1517</v>
      </c>
      <c r="J432" s="60" t="s">
        <v>1518</v>
      </c>
      <c r="K432" s="59">
        <v>-6996</v>
      </c>
      <c r="L432" s="59" t="s">
        <v>1310</v>
      </c>
      <c r="M432" s="60" t="s">
        <v>340</v>
      </c>
      <c r="N432" s="60"/>
      <c r="O432" s="61" t="s">
        <v>1317</v>
      </c>
      <c r="P432" s="61" t="s">
        <v>114</v>
      </c>
    </row>
    <row r="433" spans="1:16" x14ac:dyDescent="0.2">
      <c r="A433" s="33" t="str">
        <f t="shared" si="36"/>
        <v> BAN 6.118 </v>
      </c>
      <c r="B433" s="2" t="str">
        <f t="shared" si="37"/>
        <v>I</v>
      </c>
      <c r="C433" s="33">
        <f t="shared" si="38"/>
        <v>26421.464</v>
      </c>
      <c r="D433" t="str">
        <f t="shared" si="39"/>
        <v>vis</v>
      </c>
      <c r="E433">
        <f>VLOOKUP(C433,'Active 1'!C$21:E$968,3,FALSE)</f>
        <v>-9969.0543574987187</v>
      </c>
      <c r="F433" s="2" t="s">
        <v>336</v>
      </c>
      <c r="G433" t="str">
        <f t="shared" si="40"/>
        <v>26421.464</v>
      </c>
      <c r="H433" s="33">
        <f t="shared" si="41"/>
        <v>-6957</v>
      </c>
      <c r="I433" s="59" t="s">
        <v>1519</v>
      </c>
      <c r="J433" s="60" t="s">
        <v>1520</v>
      </c>
      <c r="K433" s="59">
        <v>-6957</v>
      </c>
      <c r="L433" s="59" t="s">
        <v>1521</v>
      </c>
      <c r="M433" s="60" t="s">
        <v>340</v>
      </c>
      <c r="N433" s="60"/>
      <c r="O433" s="61" t="s">
        <v>1317</v>
      </c>
      <c r="P433" s="61" t="s">
        <v>114</v>
      </c>
    </row>
    <row r="434" spans="1:16" x14ac:dyDescent="0.2">
      <c r="A434" s="33" t="str">
        <f t="shared" si="36"/>
        <v> CPRI 19.29 </v>
      </c>
      <c r="B434" s="2" t="str">
        <f t="shared" si="37"/>
        <v>I</v>
      </c>
      <c r="C434" s="33">
        <f t="shared" si="38"/>
        <v>26501.763999999999</v>
      </c>
      <c r="D434" t="str">
        <f t="shared" si="39"/>
        <v>vis</v>
      </c>
      <c r="E434">
        <f>VLOOKUP(C434,'Active 1'!C$21:E$968,3,FALSE)</f>
        <v>-9940.052557906356</v>
      </c>
      <c r="F434" s="2" t="s">
        <v>336</v>
      </c>
      <c r="G434" t="str">
        <f t="shared" si="40"/>
        <v>26501.764</v>
      </c>
      <c r="H434" s="33">
        <f t="shared" si="41"/>
        <v>-6928</v>
      </c>
      <c r="I434" s="59" t="s">
        <v>1522</v>
      </c>
      <c r="J434" s="60" t="s">
        <v>1523</v>
      </c>
      <c r="K434" s="59">
        <v>-6928</v>
      </c>
      <c r="L434" s="59" t="s">
        <v>1419</v>
      </c>
      <c r="M434" s="60" t="s">
        <v>350</v>
      </c>
      <c r="N434" s="60"/>
      <c r="O434" s="61" t="s">
        <v>1130</v>
      </c>
      <c r="P434" s="61" t="s">
        <v>96</v>
      </c>
    </row>
    <row r="435" spans="1:16" x14ac:dyDescent="0.2">
      <c r="A435" s="33" t="str">
        <f t="shared" si="36"/>
        <v> BAN 9.176 </v>
      </c>
      <c r="B435" s="2" t="str">
        <f t="shared" si="37"/>
        <v>I</v>
      </c>
      <c r="C435" s="33">
        <f t="shared" si="38"/>
        <v>26648.508999999998</v>
      </c>
      <c r="D435" t="str">
        <f t="shared" si="39"/>
        <v>vis</v>
      </c>
      <c r="E435">
        <f>VLOOKUP(C435,'Active 1'!C$21:E$968,3,FALSE)</f>
        <v>-9887.0529429476828</v>
      </c>
      <c r="F435" s="2" t="s">
        <v>336</v>
      </c>
      <c r="G435" t="str">
        <f t="shared" si="40"/>
        <v>26648.509</v>
      </c>
      <c r="H435" s="33">
        <f t="shared" si="41"/>
        <v>-6875</v>
      </c>
      <c r="I435" s="59" t="s">
        <v>1524</v>
      </c>
      <c r="J435" s="60" t="s">
        <v>1525</v>
      </c>
      <c r="K435" s="59">
        <v>-6875</v>
      </c>
      <c r="L435" s="59" t="s">
        <v>1307</v>
      </c>
      <c r="M435" s="60" t="s">
        <v>350</v>
      </c>
      <c r="N435" s="60"/>
      <c r="O435" s="61" t="s">
        <v>1526</v>
      </c>
      <c r="P435" s="61" t="s">
        <v>115</v>
      </c>
    </row>
    <row r="436" spans="1:16" x14ac:dyDescent="0.2">
      <c r="A436" s="33" t="str">
        <f t="shared" si="36"/>
        <v> AN 246.288 </v>
      </c>
      <c r="B436" s="2" t="str">
        <f t="shared" si="37"/>
        <v>I</v>
      </c>
      <c r="C436" s="33">
        <f t="shared" si="38"/>
        <v>26676.196</v>
      </c>
      <c r="D436" t="str">
        <f t="shared" si="39"/>
        <v>vis</v>
      </c>
      <c r="E436">
        <f>VLOOKUP(C436,'Active 1'!C$21:E$968,3,FALSE)</f>
        <v>-9877.0532813622049</v>
      </c>
      <c r="F436" s="2" t="s">
        <v>336</v>
      </c>
      <c r="G436" t="str">
        <f t="shared" si="40"/>
        <v>26676.196</v>
      </c>
      <c r="H436" s="33">
        <f t="shared" si="41"/>
        <v>-6865</v>
      </c>
      <c r="I436" s="59" t="s">
        <v>1527</v>
      </c>
      <c r="J436" s="60" t="s">
        <v>1528</v>
      </c>
      <c r="K436" s="59">
        <v>-6865</v>
      </c>
      <c r="L436" s="59" t="s">
        <v>1529</v>
      </c>
      <c r="M436" s="60" t="s">
        <v>340</v>
      </c>
      <c r="N436" s="60"/>
      <c r="O436" s="61" t="s">
        <v>1530</v>
      </c>
      <c r="P436" s="61" t="s">
        <v>100</v>
      </c>
    </row>
    <row r="437" spans="1:16" x14ac:dyDescent="0.2">
      <c r="A437" s="33" t="str">
        <f t="shared" si="36"/>
        <v> AN 246.288 </v>
      </c>
      <c r="B437" s="2" t="str">
        <f t="shared" si="37"/>
        <v>I</v>
      </c>
      <c r="C437" s="33">
        <f t="shared" si="38"/>
        <v>26684.5</v>
      </c>
      <c r="D437" t="str">
        <f t="shared" si="39"/>
        <v>vis</v>
      </c>
      <c r="E437">
        <f>VLOOKUP(C437,'Active 1'!C$21:E$968,3,FALSE)</f>
        <v>-9874.0541413396022</v>
      </c>
      <c r="F437" s="2" t="s">
        <v>336</v>
      </c>
      <c r="G437" t="str">
        <f t="shared" si="40"/>
        <v>26684.500</v>
      </c>
      <c r="H437" s="33">
        <f t="shared" si="41"/>
        <v>-6862</v>
      </c>
      <c r="I437" s="59" t="s">
        <v>1531</v>
      </c>
      <c r="J437" s="60" t="s">
        <v>1532</v>
      </c>
      <c r="K437" s="59">
        <v>-6862</v>
      </c>
      <c r="L437" s="59" t="s">
        <v>1300</v>
      </c>
      <c r="M437" s="60" t="s">
        <v>340</v>
      </c>
      <c r="N437" s="60"/>
      <c r="O437" s="61" t="s">
        <v>1533</v>
      </c>
      <c r="P437" s="61" t="s">
        <v>100</v>
      </c>
    </row>
    <row r="438" spans="1:16" x14ac:dyDescent="0.2">
      <c r="A438" s="33" t="str">
        <f t="shared" si="36"/>
        <v> AN 246.288 </v>
      </c>
      <c r="B438" s="2" t="str">
        <f t="shared" si="37"/>
        <v>I</v>
      </c>
      <c r="C438" s="33">
        <f t="shared" si="38"/>
        <v>26684.511999999999</v>
      </c>
      <c r="D438" t="str">
        <f t="shared" si="39"/>
        <v>vis</v>
      </c>
      <c r="E438">
        <f>VLOOKUP(C438,'Active 1'!C$21:E$968,3,FALSE)</f>
        <v>-9874.0498073222298</v>
      </c>
      <c r="F438" s="2" t="s">
        <v>336</v>
      </c>
      <c r="G438" t="str">
        <f t="shared" si="40"/>
        <v>26684.512</v>
      </c>
      <c r="H438" s="33">
        <f t="shared" si="41"/>
        <v>-6862</v>
      </c>
      <c r="I438" s="59" t="s">
        <v>1534</v>
      </c>
      <c r="J438" s="60" t="s">
        <v>1535</v>
      </c>
      <c r="K438" s="59">
        <v>-6862</v>
      </c>
      <c r="L438" s="59" t="s">
        <v>1313</v>
      </c>
      <c r="M438" s="60" t="s">
        <v>340</v>
      </c>
      <c r="N438" s="60"/>
      <c r="O438" s="61" t="s">
        <v>1530</v>
      </c>
      <c r="P438" s="61" t="s">
        <v>100</v>
      </c>
    </row>
    <row r="439" spans="1:16" x14ac:dyDescent="0.2">
      <c r="A439" s="33" t="str">
        <f t="shared" si="36"/>
        <v> AN 246.288 </v>
      </c>
      <c r="B439" s="2" t="str">
        <f t="shared" si="37"/>
        <v>I</v>
      </c>
      <c r="C439" s="33">
        <f t="shared" si="38"/>
        <v>26695.567999999999</v>
      </c>
      <c r="D439" t="str">
        <f t="shared" si="39"/>
        <v>vis</v>
      </c>
      <c r="E439">
        <f>VLOOKUP(C439,'Active 1'!C$21:E$968,3,FALSE)</f>
        <v>-9870.0567326485907</v>
      </c>
      <c r="F439" s="2" t="s">
        <v>336</v>
      </c>
      <c r="G439" t="str">
        <f t="shared" si="40"/>
        <v>26695.568</v>
      </c>
      <c r="H439" s="33">
        <f t="shared" si="41"/>
        <v>-6858</v>
      </c>
      <c r="I439" s="59" t="s">
        <v>1536</v>
      </c>
      <c r="J439" s="60" t="s">
        <v>1537</v>
      </c>
      <c r="K439" s="59">
        <v>-6858</v>
      </c>
      <c r="L439" s="59" t="s">
        <v>1290</v>
      </c>
      <c r="M439" s="60" t="s">
        <v>340</v>
      </c>
      <c r="N439" s="60"/>
      <c r="O439" s="61" t="s">
        <v>1530</v>
      </c>
      <c r="P439" s="61" t="s">
        <v>100</v>
      </c>
    </row>
    <row r="440" spans="1:16" x14ac:dyDescent="0.2">
      <c r="A440" s="33" t="str">
        <f t="shared" si="36"/>
        <v> AN 246.288 </v>
      </c>
      <c r="B440" s="2" t="str">
        <f t="shared" si="37"/>
        <v>I</v>
      </c>
      <c r="C440" s="33">
        <f t="shared" si="38"/>
        <v>26695.579000000002</v>
      </c>
      <c r="D440" t="str">
        <f t="shared" si="39"/>
        <v>vis</v>
      </c>
      <c r="E440">
        <f>VLOOKUP(C440,'Active 1'!C$21:E$968,3,FALSE)</f>
        <v>-9870.0527597993314</v>
      </c>
      <c r="F440" s="2" t="s">
        <v>336</v>
      </c>
      <c r="G440" t="str">
        <f t="shared" si="40"/>
        <v>26695.579</v>
      </c>
      <c r="H440" s="33">
        <f t="shared" si="41"/>
        <v>-6858</v>
      </c>
      <c r="I440" s="59" t="s">
        <v>1538</v>
      </c>
      <c r="J440" s="60" t="s">
        <v>1539</v>
      </c>
      <c r="K440" s="59">
        <v>-6858</v>
      </c>
      <c r="L440" s="59" t="s">
        <v>1307</v>
      </c>
      <c r="M440" s="60" t="s">
        <v>340</v>
      </c>
      <c r="N440" s="60"/>
      <c r="O440" s="61" t="s">
        <v>1533</v>
      </c>
      <c r="P440" s="61" t="s">
        <v>100</v>
      </c>
    </row>
    <row r="441" spans="1:16" x14ac:dyDescent="0.2">
      <c r="A441" s="33" t="str">
        <f t="shared" si="36"/>
        <v> AN 246.288 </v>
      </c>
      <c r="B441" s="2" t="str">
        <f t="shared" si="37"/>
        <v>I</v>
      </c>
      <c r="C441" s="33">
        <f t="shared" si="38"/>
        <v>26698.347000000002</v>
      </c>
      <c r="D441" t="str">
        <f t="shared" si="39"/>
        <v>vis</v>
      </c>
      <c r="E441">
        <f>VLOOKUP(C441,'Active 1'!C$21:E$968,3,FALSE)</f>
        <v>-9869.0530464584626</v>
      </c>
      <c r="F441" s="2" t="s">
        <v>336</v>
      </c>
      <c r="G441" t="str">
        <f t="shared" si="40"/>
        <v>26698.347</v>
      </c>
      <c r="H441" s="33">
        <f t="shared" si="41"/>
        <v>-6857</v>
      </c>
      <c r="I441" s="59" t="s">
        <v>1540</v>
      </c>
      <c r="J441" s="60" t="s">
        <v>1541</v>
      </c>
      <c r="K441" s="59">
        <v>-6857</v>
      </c>
      <c r="L441" s="59" t="s">
        <v>1521</v>
      </c>
      <c r="M441" s="60" t="s">
        <v>340</v>
      </c>
      <c r="N441" s="60"/>
      <c r="O441" s="61" t="s">
        <v>1530</v>
      </c>
      <c r="P441" s="61" t="s">
        <v>100</v>
      </c>
    </row>
    <row r="442" spans="1:16" x14ac:dyDescent="0.2">
      <c r="A442" s="33" t="str">
        <f t="shared" si="36"/>
        <v> AN 246.288 </v>
      </c>
      <c r="B442" s="2" t="str">
        <f t="shared" si="37"/>
        <v>I</v>
      </c>
      <c r="C442" s="33">
        <f t="shared" si="38"/>
        <v>26712.187000000002</v>
      </c>
      <c r="D442" t="str">
        <f t="shared" si="39"/>
        <v>vis</v>
      </c>
      <c r="E442">
        <f>VLOOKUP(C442,'Active 1'!C$21:E$968,3,FALSE)</f>
        <v>-9864.0544797541261</v>
      </c>
      <c r="F442" s="2" t="s">
        <v>336</v>
      </c>
      <c r="G442" t="str">
        <f t="shared" si="40"/>
        <v>26712.187</v>
      </c>
      <c r="H442" s="33">
        <f t="shared" si="41"/>
        <v>-6852</v>
      </c>
      <c r="I442" s="59" t="s">
        <v>1542</v>
      </c>
      <c r="J442" s="60" t="s">
        <v>1543</v>
      </c>
      <c r="K442" s="59">
        <v>-6852</v>
      </c>
      <c r="L442" s="59" t="s">
        <v>1303</v>
      </c>
      <c r="M442" s="60" t="s">
        <v>340</v>
      </c>
      <c r="N442" s="60"/>
      <c r="O442" s="61" t="s">
        <v>1530</v>
      </c>
      <c r="P442" s="61" t="s">
        <v>100</v>
      </c>
    </row>
    <row r="443" spans="1:16" x14ac:dyDescent="0.2">
      <c r="A443" s="33" t="str">
        <f t="shared" si="36"/>
        <v> AN 246.288 </v>
      </c>
      <c r="B443" s="2" t="str">
        <f t="shared" si="37"/>
        <v>I</v>
      </c>
      <c r="C443" s="33">
        <f t="shared" si="38"/>
        <v>26712.201000000001</v>
      </c>
      <c r="D443" t="str">
        <f t="shared" si="39"/>
        <v>vis</v>
      </c>
      <c r="E443">
        <f>VLOOKUP(C443,'Active 1'!C$21:E$968,3,FALSE)</f>
        <v>-9864.0494234005237</v>
      </c>
      <c r="F443" s="2" t="s">
        <v>336</v>
      </c>
      <c r="G443" t="str">
        <f t="shared" si="40"/>
        <v>26712.201</v>
      </c>
      <c r="H443" s="33">
        <f t="shared" si="41"/>
        <v>-6852</v>
      </c>
      <c r="I443" s="59" t="s">
        <v>1544</v>
      </c>
      <c r="J443" s="60" t="s">
        <v>1545</v>
      </c>
      <c r="K443" s="59">
        <v>-6852</v>
      </c>
      <c r="L443" s="59" t="s">
        <v>1466</v>
      </c>
      <c r="M443" s="60" t="s">
        <v>340</v>
      </c>
      <c r="N443" s="60"/>
      <c r="O443" s="61" t="s">
        <v>1533</v>
      </c>
      <c r="P443" s="61" t="s">
        <v>100</v>
      </c>
    </row>
    <row r="444" spans="1:16" x14ac:dyDescent="0.2">
      <c r="A444" s="33" t="str">
        <f t="shared" si="36"/>
        <v> AN 246.288 </v>
      </c>
      <c r="B444" s="2" t="str">
        <f t="shared" si="37"/>
        <v>I</v>
      </c>
      <c r="C444" s="33">
        <f t="shared" si="38"/>
        <v>26720.498</v>
      </c>
      <c r="D444" t="str">
        <f t="shared" si="39"/>
        <v>vis</v>
      </c>
      <c r="E444">
        <f>VLOOKUP(C444,'Active 1'!C$21:E$968,3,FALSE)</f>
        <v>-9861.0528115547222</v>
      </c>
      <c r="F444" s="2" t="s">
        <v>336</v>
      </c>
      <c r="G444" t="str">
        <f t="shared" si="40"/>
        <v>26720.498</v>
      </c>
      <c r="H444" s="33">
        <f t="shared" si="41"/>
        <v>-6849</v>
      </c>
      <c r="I444" s="59" t="s">
        <v>1546</v>
      </c>
      <c r="J444" s="60" t="s">
        <v>1547</v>
      </c>
      <c r="K444" s="59">
        <v>-6849</v>
      </c>
      <c r="L444" s="59" t="s">
        <v>1521</v>
      </c>
      <c r="M444" s="60" t="s">
        <v>340</v>
      </c>
      <c r="N444" s="60"/>
      <c r="O444" s="61" t="s">
        <v>1530</v>
      </c>
      <c r="P444" s="61" t="s">
        <v>100</v>
      </c>
    </row>
    <row r="445" spans="1:16" x14ac:dyDescent="0.2">
      <c r="A445" s="33" t="str">
        <f t="shared" si="36"/>
        <v> AN 246.288 </v>
      </c>
      <c r="B445" s="2" t="str">
        <f t="shared" si="37"/>
        <v>I</v>
      </c>
      <c r="C445" s="33">
        <f t="shared" si="38"/>
        <v>26734.34</v>
      </c>
      <c r="D445" t="str">
        <f t="shared" si="39"/>
        <v>vis</v>
      </c>
      <c r="E445">
        <f>VLOOKUP(C445,'Active 1'!C$21:E$968,3,FALSE)</f>
        <v>-9856.0535225141557</v>
      </c>
      <c r="F445" s="2" t="s">
        <v>336</v>
      </c>
      <c r="G445" t="str">
        <f t="shared" si="40"/>
        <v>26734.340</v>
      </c>
      <c r="H445" s="33">
        <f t="shared" si="41"/>
        <v>-6844</v>
      </c>
      <c r="I445" s="59" t="s">
        <v>1548</v>
      </c>
      <c r="J445" s="60" t="s">
        <v>1549</v>
      </c>
      <c r="K445" s="59">
        <v>-6844</v>
      </c>
      <c r="L445" s="59" t="s">
        <v>1550</v>
      </c>
      <c r="M445" s="60" t="s">
        <v>340</v>
      </c>
      <c r="N445" s="60"/>
      <c r="O445" s="61" t="s">
        <v>1530</v>
      </c>
      <c r="P445" s="61" t="s">
        <v>100</v>
      </c>
    </row>
    <row r="446" spans="1:16" x14ac:dyDescent="0.2">
      <c r="A446" s="33" t="str">
        <f t="shared" si="36"/>
        <v> AN 246.288 </v>
      </c>
      <c r="B446" s="2" t="str">
        <f t="shared" si="37"/>
        <v>I</v>
      </c>
      <c r="C446" s="33">
        <f t="shared" si="38"/>
        <v>26745.42</v>
      </c>
      <c r="D446" t="str">
        <f t="shared" si="39"/>
        <v>vis</v>
      </c>
      <c r="E446">
        <f>VLOOKUP(C446,'Active 1'!C$21:E$968,3,FALSE)</f>
        <v>-9852.0517798057699</v>
      </c>
      <c r="F446" s="2" t="s">
        <v>336</v>
      </c>
      <c r="G446" t="str">
        <f t="shared" si="40"/>
        <v>26745.420</v>
      </c>
      <c r="H446" s="33">
        <f t="shared" si="41"/>
        <v>-6840</v>
      </c>
      <c r="I446" s="59" t="s">
        <v>1551</v>
      </c>
      <c r="J446" s="60" t="s">
        <v>1552</v>
      </c>
      <c r="K446" s="59">
        <v>-6840</v>
      </c>
      <c r="L446" s="59" t="s">
        <v>1471</v>
      </c>
      <c r="M446" s="60" t="s">
        <v>340</v>
      </c>
      <c r="N446" s="60"/>
      <c r="O446" s="61" t="s">
        <v>1530</v>
      </c>
      <c r="P446" s="61" t="s">
        <v>100</v>
      </c>
    </row>
    <row r="447" spans="1:16" x14ac:dyDescent="0.2">
      <c r="A447" s="33" t="str">
        <f t="shared" si="36"/>
        <v> AN 246.288 </v>
      </c>
      <c r="B447" s="2" t="str">
        <f t="shared" si="37"/>
        <v>I</v>
      </c>
      <c r="C447" s="33">
        <f t="shared" si="38"/>
        <v>26745.422999999999</v>
      </c>
      <c r="D447" t="str">
        <f t="shared" si="39"/>
        <v>vis</v>
      </c>
      <c r="E447">
        <f>VLOOKUP(C447,'Active 1'!C$21:E$968,3,FALSE)</f>
        <v>-9852.0506963014268</v>
      </c>
      <c r="F447" s="2" t="s">
        <v>336</v>
      </c>
      <c r="G447" t="str">
        <f t="shared" si="40"/>
        <v>26745.423</v>
      </c>
      <c r="H447" s="33">
        <f t="shared" si="41"/>
        <v>-6840</v>
      </c>
      <c r="I447" s="59" t="s">
        <v>1553</v>
      </c>
      <c r="J447" s="60" t="s">
        <v>1554</v>
      </c>
      <c r="K447" s="59">
        <v>-6840</v>
      </c>
      <c r="L447" s="59" t="s">
        <v>1443</v>
      </c>
      <c r="M447" s="60" t="s">
        <v>340</v>
      </c>
      <c r="N447" s="60"/>
      <c r="O447" s="61" t="s">
        <v>1533</v>
      </c>
      <c r="P447" s="61" t="s">
        <v>100</v>
      </c>
    </row>
    <row r="448" spans="1:16" x14ac:dyDescent="0.2">
      <c r="A448" s="33" t="str">
        <f t="shared" si="36"/>
        <v> AN 246.288 </v>
      </c>
      <c r="B448" s="2" t="str">
        <f t="shared" si="37"/>
        <v>I</v>
      </c>
      <c r="C448" s="33">
        <f t="shared" si="38"/>
        <v>26767.565999999999</v>
      </c>
      <c r="D448" t="str">
        <f t="shared" si="39"/>
        <v>vis</v>
      </c>
      <c r="E448">
        <f>VLOOKUP(C448,'Active 1'!C$21:E$968,3,FALSE)</f>
        <v>-9844.0533507426007</v>
      </c>
      <c r="F448" s="2" t="s">
        <v>336</v>
      </c>
      <c r="G448" t="str">
        <f t="shared" si="40"/>
        <v>26767.566</v>
      </c>
      <c r="H448" s="33">
        <f t="shared" si="41"/>
        <v>-6832</v>
      </c>
      <c r="I448" s="59" t="s">
        <v>1555</v>
      </c>
      <c r="J448" s="60" t="s">
        <v>1556</v>
      </c>
      <c r="K448" s="59">
        <v>-6832</v>
      </c>
      <c r="L448" s="59" t="s">
        <v>1550</v>
      </c>
      <c r="M448" s="60" t="s">
        <v>340</v>
      </c>
      <c r="N448" s="60"/>
      <c r="O448" s="61" t="s">
        <v>1530</v>
      </c>
      <c r="P448" s="61" t="s">
        <v>100</v>
      </c>
    </row>
    <row r="449" spans="1:16" x14ac:dyDescent="0.2">
      <c r="A449" s="33" t="str">
        <f t="shared" si="36"/>
        <v> AA 26.343 </v>
      </c>
      <c r="B449" s="2" t="str">
        <f t="shared" si="37"/>
        <v>I</v>
      </c>
      <c r="C449" s="33">
        <f t="shared" si="38"/>
        <v>26770.338</v>
      </c>
      <c r="D449" t="str">
        <f t="shared" si="39"/>
        <v>vis</v>
      </c>
      <c r="E449">
        <f>VLOOKUP(C449,'Active 1'!C$21:E$968,3,FALSE)</f>
        <v>-9843.0521927292757</v>
      </c>
      <c r="F449" s="2" t="s">
        <v>336</v>
      </c>
      <c r="G449" t="str">
        <f t="shared" si="40"/>
        <v>26770.338</v>
      </c>
      <c r="H449" s="33">
        <f t="shared" si="41"/>
        <v>-6831</v>
      </c>
      <c r="I449" s="59" t="s">
        <v>1557</v>
      </c>
      <c r="J449" s="60" t="s">
        <v>1558</v>
      </c>
      <c r="K449" s="59">
        <v>-6831</v>
      </c>
      <c r="L449" s="59" t="s">
        <v>1307</v>
      </c>
      <c r="M449" s="60" t="s">
        <v>340</v>
      </c>
      <c r="N449" s="60"/>
      <c r="O449" s="61" t="s">
        <v>1495</v>
      </c>
      <c r="P449" s="61" t="s">
        <v>109</v>
      </c>
    </row>
    <row r="450" spans="1:16" x14ac:dyDescent="0.2">
      <c r="A450" s="33" t="str">
        <f t="shared" si="36"/>
        <v> AN 246.288 </v>
      </c>
      <c r="B450" s="2" t="str">
        <f t="shared" si="37"/>
        <v>I</v>
      </c>
      <c r="C450" s="33">
        <f t="shared" si="38"/>
        <v>26781.52</v>
      </c>
      <c r="D450" t="str">
        <f t="shared" si="39"/>
        <v>vis</v>
      </c>
      <c r="E450">
        <f>VLOOKUP(C450,'Active 1'!C$21:E$968,3,FALSE)</f>
        <v>-9839.0136108732113</v>
      </c>
      <c r="F450" s="2" t="s">
        <v>336</v>
      </c>
      <c r="G450" t="str">
        <f t="shared" si="40"/>
        <v>26781.520</v>
      </c>
      <c r="H450" s="33">
        <f t="shared" si="41"/>
        <v>-6827</v>
      </c>
      <c r="I450" s="59" t="s">
        <v>1559</v>
      </c>
      <c r="J450" s="60" t="s">
        <v>1560</v>
      </c>
      <c r="K450" s="59">
        <v>-6827</v>
      </c>
      <c r="L450" s="59" t="s">
        <v>1561</v>
      </c>
      <c r="M450" s="60" t="s">
        <v>340</v>
      </c>
      <c r="N450" s="60"/>
      <c r="O450" s="61" t="s">
        <v>1530</v>
      </c>
      <c r="P450" s="61" t="s">
        <v>100</v>
      </c>
    </row>
    <row r="451" spans="1:16" x14ac:dyDescent="0.2">
      <c r="A451" s="33" t="str">
        <f t="shared" si="36"/>
        <v> AN 246.288 </v>
      </c>
      <c r="B451" s="2" t="str">
        <f t="shared" si="37"/>
        <v>I</v>
      </c>
      <c r="C451" s="33">
        <f t="shared" si="38"/>
        <v>26792.495999999999</v>
      </c>
      <c r="D451" t="str">
        <f t="shared" si="39"/>
        <v>vis</v>
      </c>
      <c r="E451">
        <f>VLOOKUP(C451,'Active 1'!C$21:E$968,3,FALSE)</f>
        <v>-9835.0494296487323</v>
      </c>
      <c r="F451" s="2" t="s">
        <v>336</v>
      </c>
      <c r="G451" t="str">
        <f t="shared" si="40"/>
        <v>26792.496</v>
      </c>
      <c r="H451" s="33">
        <f t="shared" si="41"/>
        <v>-6823</v>
      </c>
      <c r="I451" s="59" t="s">
        <v>1562</v>
      </c>
      <c r="J451" s="60" t="s">
        <v>1563</v>
      </c>
      <c r="K451" s="59">
        <v>-6823</v>
      </c>
      <c r="L451" s="59" t="s">
        <v>1429</v>
      </c>
      <c r="M451" s="60" t="s">
        <v>340</v>
      </c>
      <c r="N451" s="60"/>
      <c r="O451" s="61" t="s">
        <v>1530</v>
      </c>
      <c r="P451" s="61" t="s">
        <v>100</v>
      </c>
    </row>
    <row r="452" spans="1:16" x14ac:dyDescent="0.2">
      <c r="A452" s="33" t="str">
        <f t="shared" si="36"/>
        <v> AN 246.288 </v>
      </c>
      <c r="B452" s="2" t="str">
        <f t="shared" si="37"/>
        <v>I</v>
      </c>
      <c r="C452" s="33">
        <f t="shared" si="38"/>
        <v>26806.331999999999</v>
      </c>
      <c r="D452" t="str">
        <f t="shared" si="39"/>
        <v>vis</v>
      </c>
      <c r="E452">
        <f>VLOOKUP(C452,'Active 1'!C$21:E$968,3,FALSE)</f>
        <v>-9830.052307616852</v>
      </c>
      <c r="F452" s="2" t="s">
        <v>336</v>
      </c>
      <c r="G452" t="str">
        <f t="shared" si="40"/>
        <v>26806.332</v>
      </c>
      <c r="H452" s="33">
        <f t="shared" si="41"/>
        <v>-6818</v>
      </c>
      <c r="I452" s="59" t="s">
        <v>1564</v>
      </c>
      <c r="J452" s="60" t="s">
        <v>1565</v>
      </c>
      <c r="K452" s="59">
        <v>-6818</v>
      </c>
      <c r="L452" s="59" t="s">
        <v>1521</v>
      </c>
      <c r="M452" s="60" t="s">
        <v>340</v>
      </c>
      <c r="N452" s="60"/>
      <c r="O452" s="61" t="s">
        <v>1530</v>
      </c>
      <c r="P452" s="61" t="s">
        <v>100</v>
      </c>
    </row>
    <row r="453" spans="1:16" x14ac:dyDescent="0.2">
      <c r="A453" s="33" t="str">
        <f t="shared" si="36"/>
        <v> AAC 3.95 </v>
      </c>
      <c r="B453" s="2" t="str">
        <f t="shared" si="37"/>
        <v>I</v>
      </c>
      <c r="C453" s="33">
        <f t="shared" si="38"/>
        <v>26947.539000000001</v>
      </c>
      <c r="D453" t="str">
        <f t="shared" si="39"/>
        <v>vis</v>
      </c>
      <c r="E453">
        <f>VLOOKUP(C453,'Active 1'!C$21:E$968,3,FALSE)</f>
        <v>-9779.0528416761426</v>
      </c>
      <c r="F453" s="2" t="s">
        <v>336</v>
      </c>
      <c r="G453" t="str">
        <f t="shared" si="40"/>
        <v>26947.539</v>
      </c>
      <c r="H453" s="33">
        <f t="shared" si="41"/>
        <v>-6767</v>
      </c>
      <c r="I453" s="59" t="s">
        <v>1566</v>
      </c>
      <c r="J453" s="60" t="s">
        <v>1567</v>
      </c>
      <c r="K453" s="59">
        <v>-6767</v>
      </c>
      <c r="L453" s="59" t="s">
        <v>1300</v>
      </c>
      <c r="M453" s="60" t="s">
        <v>340</v>
      </c>
      <c r="N453" s="60"/>
      <c r="O453" s="61" t="s">
        <v>1568</v>
      </c>
      <c r="P453" s="61" t="s">
        <v>120</v>
      </c>
    </row>
    <row r="454" spans="1:16" x14ac:dyDescent="0.2">
      <c r="A454" s="33" t="str">
        <f t="shared" si="36"/>
        <v> AC 175.19 </v>
      </c>
      <c r="B454" s="2" t="str">
        <f t="shared" si="37"/>
        <v>I</v>
      </c>
      <c r="C454" s="33">
        <f t="shared" si="38"/>
        <v>26972.46</v>
      </c>
      <c r="D454" t="str">
        <f t="shared" si="39"/>
        <v>vis</v>
      </c>
      <c r="E454">
        <f>VLOOKUP(C454,'Active 1'!C$21:E$968,3,FALSE)</f>
        <v>-9770.0521710953053</v>
      </c>
      <c r="F454" s="2" t="s">
        <v>336</v>
      </c>
      <c r="G454" t="str">
        <f t="shared" si="40"/>
        <v>26972.460</v>
      </c>
      <c r="H454" s="33">
        <f t="shared" si="41"/>
        <v>-6758</v>
      </c>
      <c r="I454" s="59" t="s">
        <v>1569</v>
      </c>
      <c r="J454" s="60" t="s">
        <v>1570</v>
      </c>
      <c r="K454" s="59">
        <v>-6758</v>
      </c>
      <c r="L454" s="59" t="s">
        <v>1550</v>
      </c>
      <c r="M454" s="60" t="s">
        <v>340</v>
      </c>
      <c r="N454" s="60"/>
      <c r="O454" s="61" t="s">
        <v>1571</v>
      </c>
      <c r="P454" s="61" t="s">
        <v>121</v>
      </c>
    </row>
    <row r="455" spans="1:16" x14ac:dyDescent="0.2">
      <c r="A455" s="33" t="str">
        <f t="shared" si="36"/>
        <v> AAC 3.96 </v>
      </c>
      <c r="B455" s="2" t="str">
        <f t="shared" si="37"/>
        <v>I</v>
      </c>
      <c r="C455" s="33">
        <f t="shared" si="38"/>
        <v>27343.481</v>
      </c>
      <c r="D455" t="str">
        <f t="shared" si="39"/>
        <v>vis</v>
      </c>
      <c r="E455">
        <f>VLOOKUP(C455,'Active 1'!C$21:E$968,3,FALSE)</f>
        <v>-9636.0512160945764</v>
      </c>
      <c r="F455" s="2" t="s">
        <v>336</v>
      </c>
      <c r="G455" t="str">
        <f t="shared" si="40"/>
        <v>27343.481</v>
      </c>
      <c r="H455" s="33">
        <f t="shared" si="41"/>
        <v>-6624</v>
      </c>
      <c r="I455" s="59" t="s">
        <v>1572</v>
      </c>
      <c r="J455" s="60" t="s">
        <v>1573</v>
      </c>
      <c r="K455" s="59">
        <v>-6624</v>
      </c>
      <c r="L455" s="59" t="s">
        <v>1287</v>
      </c>
      <c r="M455" s="60" t="s">
        <v>340</v>
      </c>
      <c r="N455" s="60"/>
      <c r="O455" s="61" t="s">
        <v>1574</v>
      </c>
      <c r="P455" s="61" t="s">
        <v>122</v>
      </c>
    </row>
    <row r="456" spans="1:16" x14ac:dyDescent="0.2">
      <c r="A456" s="33" t="str">
        <f t="shared" si="36"/>
        <v> AC 175.19 </v>
      </c>
      <c r="B456" s="2" t="str">
        <f t="shared" si="37"/>
        <v>I</v>
      </c>
      <c r="C456" s="33">
        <f t="shared" si="38"/>
        <v>27343.482</v>
      </c>
      <c r="D456" t="str">
        <f t="shared" si="39"/>
        <v>vis</v>
      </c>
      <c r="E456">
        <f>VLOOKUP(C456,'Active 1'!C$21:E$968,3,FALSE)</f>
        <v>-9636.0508549264614</v>
      </c>
      <c r="F456" s="2" t="s">
        <v>336</v>
      </c>
      <c r="G456" t="str">
        <f t="shared" si="40"/>
        <v>27343.482</v>
      </c>
      <c r="H456" s="33">
        <f t="shared" si="41"/>
        <v>-6624</v>
      </c>
      <c r="I456" s="59" t="s">
        <v>1575</v>
      </c>
      <c r="J456" s="60" t="s">
        <v>1576</v>
      </c>
      <c r="K456" s="59">
        <v>-6624</v>
      </c>
      <c r="L456" s="59" t="s">
        <v>1303</v>
      </c>
      <c r="M456" s="60" t="s">
        <v>340</v>
      </c>
      <c r="N456" s="60"/>
      <c r="O456" s="61" t="s">
        <v>1571</v>
      </c>
      <c r="P456" s="61" t="s">
        <v>121</v>
      </c>
    </row>
    <row r="457" spans="1:16" x14ac:dyDescent="0.2">
      <c r="A457" s="33" t="str">
        <f t="shared" si="36"/>
        <v> AC 175.19 </v>
      </c>
      <c r="B457" s="2" t="str">
        <f t="shared" si="37"/>
        <v>I</v>
      </c>
      <c r="C457" s="33">
        <f t="shared" si="38"/>
        <v>27354.557000000001</v>
      </c>
      <c r="D457" t="str">
        <f t="shared" si="39"/>
        <v>vis</v>
      </c>
      <c r="E457">
        <f>VLOOKUP(C457,'Active 1'!C$21:E$968,3,FALSE)</f>
        <v>-9632.0509180586487</v>
      </c>
      <c r="F457" s="2" t="s">
        <v>336</v>
      </c>
      <c r="G457" t="str">
        <f t="shared" si="40"/>
        <v>27354.557</v>
      </c>
      <c r="H457" s="33">
        <f t="shared" si="41"/>
        <v>-6620</v>
      </c>
      <c r="I457" s="59" t="s">
        <v>1577</v>
      </c>
      <c r="J457" s="60" t="s">
        <v>1578</v>
      </c>
      <c r="K457" s="59">
        <v>-6620</v>
      </c>
      <c r="L457" s="59" t="s">
        <v>1303</v>
      </c>
      <c r="M457" s="60" t="s">
        <v>340</v>
      </c>
      <c r="N457" s="60"/>
      <c r="O457" s="61" t="s">
        <v>1571</v>
      </c>
      <c r="P457" s="61" t="s">
        <v>121</v>
      </c>
    </row>
    <row r="458" spans="1:16" x14ac:dyDescent="0.2">
      <c r="A458" s="33" t="str">
        <f t="shared" si="36"/>
        <v> AA 26.343 </v>
      </c>
      <c r="B458" s="2" t="str">
        <f t="shared" si="37"/>
        <v>I</v>
      </c>
      <c r="C458" s="33">
        <f t="shared" si="38"/>
        <v>27368.402999999998</v>
      </c>
      <c r="D458" t="str">
        <f t="shared" si="39"/>
        <v>vis</v>
      </c>
      <c r="E458">
        <f>VLOOKUP(C458,'Active 1'!C$21:E$968,3,FALSE)</f>
        <v>-9627.0501843456241</v>
      </c>
      <c r="F458" s="2" t="s">
        <v>336</v>
      </c>
      <c r="G458" t="str">
        <f t="shared" si="40"/>
        <v>27368.403</v>
      </c>
      <c r="H458" s="33">
        <f t="shared" si="41"/>
        <v>-6615</v>
      </c>
      <c r="I458" s="59" t="s">
        <v>1579</v>
      </c>
      <c r="J458" s="60" t="s">
        <v>1580</v>
      </c>
      <c r="K458" s="59">
        <v>-6615</v>
      </c>
      <c r="L458" s="59" t="s">
        <v>1300</v>
      </c>
      <c r="M458" s="60" t="s">
        <v>340</v>
      </c>
      <c r="N458" s="60"/>
      <c r="O458" s="61" t="s">
        <v>1495</v>
      </c>
      <c r="P458" s="61" t="s">
        <v>109</v>
      </c>
    </row>
    <row r="459" spans="1:16" x14ac:dyDescent="0.2">
      <c r="A459" s="33" t="str">
        <f t="shared" ref="A459:A522" si="42">P459</f>
        <v> CPRI 19.29 </v>
      </c>
      <c r="B459" s="2" t="str">
        <f t="shared" ref="B459:B522" si="43">IF(H459=INT(H459),"I","II")</f>
        <v>I</v>
      </c>
      <c r="C459" s="33">
        <f t="shared" ref="C459:C522" si="44">1*G459</f>
        <v>27387.786</v>
      </c>
      <c r="D459" t="str">
        <f t="shared" ref="D459:D522" si="45">VLOOKUP(F459,I$1:J$5,2,FALSE)</f>
        <v>vis</v>
      </c>
      <c r="E459">
        <f>VLOOKUP(C459,'Active 1'!C$21:E$968,3,FALSE)</f>
        <v>-9620.0496627827488</v>
      </c>
      <c r="F459" s="2" t="s">
        <v>336</v>
      </c>
      <c r="G459" t="str">
        <f t="shared" ref="G459:G522" si="46">MID(I459,3,LEN(I459)-3)</f>
        <v>27387.786</v>
      </c>
      <c r="H459" s="33">
        <f t="shared" ref="H459:H522" si="47">1*K459</f>
        <v>-6608</v>
      </c>
      <c r="I459" s="59" t="s">
        <v>1581</v>
      </c>
      <c r="J459" s="60" t="s">
        <v>1582</v>
      </c>
      <c r="K459" s="59">
        <v>-6608</v>
      </c>
      <c r="L459" s="59" t="s">
        <v>1529</v>
      </c>
      <c r="M459" s="60" t="s">
        <v>350</v>
      </c>
      <c r="N459" s="60"/>
      <c r="O459" s="61" t="s">
        <v>1130</v>
      </c>
      <c r="P459" s="61" t="s">
        <v>96</v>
      </c>
    </row>
    <row r="460" spans="1:16" x14ac:dyDescent="0.2">
      <c r="A460" s="33" t="str">
        <f t="shared" si="42"/>
        <v> BAN 9.176 </v>
      </c>
      <c r="B460" s="2" t="str">
        <f t="shared" si="43"/>
        <v>I</v>
      </c>
      <c r="C460" s="33">
        <f t="shared" si="44"/>
        <v>27415.47</v>
      </c>
      <c r="D460" t="str">
        <f t="shared" si="45"/>
        <v>vis</v>
      </c>
      <c r="E460">
        <f>VLOOKUP(C460,'Active 1'!C$21:E$968,3,FALSE)</f>
        <v>-9610.0510847016158</v>
      </c>
      <c r="F460" s="2" t="s">
        <v>336</v>
      </c>
      <c r="G460" t="str">
        <f t="shared" si="46"/>
        <v>27415.470</v>
      </c>
      <c r="H460" s="33">
        <f t="shared" si="47"/>
        <v>-6598</v>
      </c>
      <c r="I460" s="59" t="s">
        <v>1583</v>
      </c>
      <c r="J460" s="60" t="s">
        <v>1584</v>
      </c>
      <c r="K460" s="59">
        <v>-6598</v>
      </c>
      <c r="L460" s="59" t="s">
        <v>1585</v>
      </c>
      <c r="M460" s="60" t="s">
        <v>350</v>
      </c>
      <c r="N460" s="60"/>
      <c r="O460" s="61" t="s">
        <v>1526</v>
      </c>
      <c r="P460" s="61" t="s">
        <v>115</v>
      </c>
    </row>
    <row r="461" spans="1:16" x14ac:dyDescent="0.2">
      <c r="A461" s="33" t="str">
        <f t="shared" si="42"/>
        <v> AAC 3.96 </v>
      </c>
      <c r="B461" s="2" t="str">
        <f t="shared" si="43"/>
        <v>I</v>
      </c>
      <c r="C461" s="33">
        <f t="shared" si="44"/>
        <v>27429.313999999998</v>
      </c>
      <c r="D461" t="str">
        <f t="shared" si="45"/>
        <v>vis</v>
      </c>
      <c r="E461">
        <f>VLOOKUP(C461,'Active 1'!C$21:E$968,3,FALSE)</f>
        <v>-9605.0510733248211</v>
      </c>
      <c r="F461" s="2" t="s">
        <v>336</v>
      </c>
      <c r="G461" t="str">
        <f t="shared" si="46"/>
        <v>27429.314</v>
      </c>
      <c r="H461" s="33">
        <f t="shared" si="47"/>
        <v>-6593</v>
      </c>
      <c r="I461" s="59" t="s">
        <v>1586</v>
      </c>
      <c r="J461" s="60" t="s">
        <v>1587</v>
      </c>
      <c r="K461" s="59">
        <v>-6593</v>
      </c>
      <c r="L461" s="59" t="s">
        <v>1585</v>
      </c>
      <c r="M461" s="60" t="s">
        <v>340</v>
      </c>
      <c r="N461" s="60"/>
      <c r="O461" s="61" t="s">
        <v>1574</v>
      </c>
      <c r="P461" s="61" t="s">
        <v>122</v>
      </c>
    </row>
    <row r="462" spans="1:16" x14ac:dyDescent="0.2">
      <c r="A462" s="33" t="str">
        <f t="shared" si="42"/>
        <v> AAC 3.96 </v>
      </c>
      <c r="B462" s="2" t="str">
        <f t="shared" si="43"/>
        <v>I</v>
      </c>
      <c r="C462" s="33">
        <f t="shared" si="44"/>
        <v>27692.350999999999</v>
      </c>
      <c r="D462" t="str">
        <f t="shared" si="45"/>
        <v>vis</v>
      </c>
      <c r="E462">
        <f>VLOOKUP(C462,'Active 1'!C$21:E$968,3,FALSE)</f>
        <v>-9510.0504959975897</v>
      </c>
      <c r="F462" s="2" t="s">
        <v>336</v>
      </c>
      <c r="G462" t="str">
        <f t="shared" si="46"/>
        <v>27692.351</v>
      </c>
      <c r="H462" s="33">
        <f t="shared" si="47"/>
        <v>-6498</v>
      </c>
      <c r="I462" s="59" t="s">
        <v>1588</v>
      </c>
      <c r="J462" s="60" t="s">
        <v>1589</v>
      </c>
      <c r="K462" s="59">
        <v>-6498</v>
      </c>
      <c r="L462" s="59" t="s">
        <v>1267</v>
      </c>
      <c r="M462" s="60" t="s">
        <v>340</v>
      </c>
      <c r="N462" s="60"/>
      <c r="O462" s="61" t="s">
        <v>1574</v>
      </c>
      <c r="P462" s="61" t="s">
        <v>122</v>
      </c>
    </row>
    <row r="463" spans="1:16" x14ac:dyDescent="0.2">
      <c r="A463" s="33" t="str">
        <f t="shared" si="42"/>
        <v> AAC 3.96 </v>
      </c>
      <c r="B463" s="2" t="str">
        <f t="shared" si="43"/>
        <v>I</v>
      </c>
      <c r="C463" s="33">
        <f t="shared" si="44"/>
        <v>27714.501</v>
      </c>
      <c r="D463" t="str">
        <f t="shared" si="45"/>
        <v>vis</v>
      </c>
      <c r="E463">
        <f>VLOOKUP(C463,'Active 1'!C$21:E$968,3,FALSE)</f>
        <v>-9502.0506222619624</v>
      </c>
      <c r="F463" s="2" t="s">
        <v>336</v>
      </c>
      <c r="G463" t="str">
        <f t="shared" si="46"/>
        <v>27714.501</v>
      </c>
      <c r="H463" s="33">
        <f t="shared" si="47"/>
        <v>-6490</v>
      </c>
      <c r="I463" s="59" t="s">
        <v>1590</v>
      </c>
      <c r="J463" s="60" t="s">
        <v>1591</v>
      </c>
      <c r="K463" s="59">
        <v>-6490</v>
      </c>
      <c r="L463" s="59" t="s">
        <v>1592</v>
      </c>
      <c r="M463" s="60" t="s">
        <v>340</v>
      </c>
      <c r="N463" s="60"/>
      <c r="O463" s="61" t="s">
        <v>1574</v>
      </c>
      <c r="P463" s="61" t="s">
        <v>122</v>
      </c>
    </row>
    <row r="464" spans="1:16" x14ac:dyDescent="0.2">
      <c r="A464" s="33" t="str">
        <f t="shared" si="42"/>
        <v> AAC 3.96 </v>
      </c>
      <c r="B464" s="2" t="str">
        <f t="shared" si="43"/>
        <v>I</v>
      </c>
      <c r="C464" s="33">
        <f t="shared" si="44"/>
        <v>27728.346000000001</v>
      </c>
      <c r="D464" t="str">
        <f t="shared" si="45"/>
        <v>vis</v>
      </c>
      <c r="E464">
        <f>VLOOKUP(C464,'Active 1'!C$21:E$968,3,FALSE)</f>
        <v>-9497.0502497170528</v>
      </c>
      <c r="F464" s="2" t="s">
        <v>336</v>
      </c>
      <c r="G464" t="str">
        <f t="shared" si="46"/>
        <v>27728.346</v>
      </c>
      <c r="H464" s="33">
        <f t="shared" si="47"/>
        <v>-6485</v>
      </c>
      <c r="I464" s="59" t="s">
        <v>1593</v>
      </c>
      <c r="J464" s="60" t="s">
        <v>1594</v>
      </c>
      <c r="K464" s="59">
        <v>-6485</v>
      </c>
      <c r="L464" s="59" t="s">
        <v>1267</v>
      </c>
      <c r="M464" s="60" t="s">
        <v>340</v>
      </c>
      <c r="N464" s="60"/>
      <c r="O464" s="61" t="s">
        <v>1574</v>
      </c>
      <c r="P464" s="61" t="s">
        <v>122</v>
      </c>
    </row>
    <row r="465" spans="1:16" x14ac:dyDescent="0.2">
      <c r="A465" s="33" t="str">
        <f t="shared" si="42"/>
        <v> AAC 3.96 </v>
      </c>
      <c r="B465" s="2" t="str">
        <f t="shared" si="43"/>
        <v>I</v>
      </c>
      <c r="C465" s="33">
        <f t="shared" si="44"/>
        <v>27739.420999999998</v>
      </c>
      <c r="D465" t="str">
        <f t="shared" si="45"/>
        <v>vis</v>
      </c>
      <c r="E465">
        <f>VLOOKUP(C465,'Active 1'!C$21:E$968,3,FALSE)</f>
        <v>-9493.0503128492401</v>
      </c>
      <c r="F465" s="2" t="s">
        <v>336</v>
      </c>
      <c r="G465" t="str">
        <f t="shared" si="46"/>
        <v>27739.421</v>
      </c>
      <c r="H465" s="33">
        <f t="shared" si="47"/>
        <v>-6481</v>
      </c>
      <c r="I465" s="59" t="s">
        <v>1595</v>
      </c>
      <c r="J465" s="60" t="s">
        <v>1596</v>
      </c>
      <c r="K465" s="59">
        <v>-6481</v>
      </c>
      <c r="L465" s="59" t="s">
        <v>1267</v>
      </c>
      <c r="M465" s="60" t="s">
        <v>340</v>
      </c>
      <c r="N465" s="60"/>
      <c r="O465" s="61" t="s">
        <v>1574</v>
      </c>
      <c r="P465" s="61" t="s">
        <v>122</v>
      </c>
    </row>
    <row r="466" spans="1:16" x14ac:dyDescent="0.2">
      <c r="A466" s="33" t="str">
        <f t="shared" si="42"/>
        <v> AAC 2.140 </v>
      </c>
      <c r="B466" s="2" t="str">
        <f t="shared" si="43"/>
        <v>I</v>
      </c>
      <c r="C466" s="33">
        <f t="shared" si="44"/>
        <v>27753.262999999999</v>
      </c>
      <c r="D466" t="str">
        <f t="shared" si="45"/>
        <v>vis</v>
      </c>
      <c r="E466">
        <f>VLOOKUP(C466,'Active 1'!C$21:E$968,3,FALSE)</f>
        <v>-9488.0510238086717</v>
      </c>
      <c r="F466" s="2" t="s">
        <v>336</v>
      </c>
      <c r="G466" t="str">
        <f t="shared" si="46"/>
        <v>27753.263</v>
      </c>
      <c r="H466" s="33">
        <f t="shared" si="47"/>
        <v>-6476</v>
      </c>
      <c r="I466" s="59" t="s">
        <v>1597</v>
      </c>
      <c r="J466" s="60" t="s">
        <v>1598</v>
      </c>
      <c r="K466" s="59">
        <v>-6476</v>
      </c>
      <c r="L466" s="59" t="s">
        <v>1281</v>
      </c>
      <c r="M466" s="60" t="s">
        <v>340</v>
      </c>
      <c r="N466" s="60"/>
      <c r="O466" s="61" t="s">
        <v>1599</v>
      </c>
      <c r="P466" s="61" t="s">
        <v>123</v>
      </c>
    </row>
    <row r="467" spans="1:16" x14ac:dyDescent="0.2">
      <c r="A467" s="33" t="str">
        <f t="shared" si="42"/>
        <v> AAC 3.96 </v>
      </c>
      <c r="B467" s="2" t="str">
        <f t="shared" si="43"/>
        <v>I</v>
      </c>
      <c r="C467" s="33">
        <f t="shared" si="44"/>
        <v>27753.263999999999</v>
      </c>
      <c r="D467" t="str">
        <f t="shared" si="45"/>
        <v>vis</v>
      </c>
      <c r="E467">
        <f>VLOOKUP(C467,'Active 1'!C$21:E$968,3,FALSE)</f>
        <v>-9488.0506626405586</v>
      </c>
      <c r="F467" s="2" t="s">
        <v>336</v>
      </c>
      <c r="G467" t="str">
        <f t="shared" si="46"/>
        <v>27753.264</v>
      </c>
      <c r="H467" s="33">
        <f t="shared" si="47"/>
        <v>-6476</v>
      </c>
      <c r="I467" s="59" t="s">
        <v>1600</v>
      </c>
      <c r="J467" s="60" t="s">
        <v>1601</v>
      </c>
      <c r="K467" s="59">
        <v>-6476</v>
      </c>
      <c r="L467" s="59" t="s">
        <v>1290</v>
      </c>
      <c r="M467" s="60" t="s">
        <v>340</v>
      </c>
      <c r="N467" s="60"/>
      <c r="O467" s="61" t="s">
        <v>1574</v>
      </c>
      <c r="P467" s="61" t="s">
        <v>122</v>
      </c>
    </row>
    <row r="468" spans="1:16" x14ac:dyDescent="0.2">
      <c r="A468" s="33" t="str">
        <f t="shared" si="42"/>
        <v> AAC 2.140 </v>
      </c>
      <c r="B468" s="2" t="str">
        <f t="shared" si="43"/>
        <v>I</v>
      </c>
      <c r="C468" s="33">
        <f t="shared" si="44"/>
        <v>27778.177</v>
      </c>
      <c r="D468" t="str">
        <f t="shared" si="45"/>
        <v>vis</v>
      </c>
      <c r="E468">
        <f>VLOOKUP(C468,'Active 1'!C$21:E$968,3,FALSE)</f>
        <v>-9479.0528814046356</v>
      </c>
      <c r="F468" s="2" t="s">
        <v>336</v>
      </c>
      <c r="G468" t="str">
        <f t="shared" si="46"/>
        <v>27778.177</v>
      </c>
      <c r="H468" s="33">
        <f t="shared" si="47"/>
        <v>-6467</v>
      </c>
      <c r="I468" s="59" t="s">
        <v>1602</v>
      </c>
      <c r="J468" s="60" t="s">
        <v>1603</v>
      </c>
      <c r="K468" s="59">
        <v>-6467</v>
      </c>
      <c r="L468" s="59" t="s">
        <v>1264</v>
      </c>
      <c r="M468" s="60" t="s">
        <v>340</v>
      </c>
      <c r="N468" s="60"/>
      <c r="O468" s="61" t="s">
        <v>1599</v>
      </c>
      <c r="P468" s="61" t="s">
        <v>123</v>
      </c>
    </row>
    <row r="469" spans="1:16" x14ac:dyDescent="0.2">
      <c r="A469" s="33" t="str">
        <f t="shared" si="42"/>
        <v> AAC 2.140 </v>
      </c>
      <c r="B469" s="2" t="str">
        <f t="shared" si="43"/>
        <v>I</v>
      </c>
      <c r="C469" s="33">
        <f t="shared" si="44"/>
        <v>27786.49</v>
      </c>
      <c r="D469" t="str">
        <f t="shared" si="45"/>
        <v>vis</v>
      </c>
      <c r="E469">
        <f>VLOOKUP(C469,'Active 1'!C$21:E$968,3,FALSE)</f>
        <v>-9476.0504908690018</v>
      </c>
      <c r="F469" s="2" t="s">
        <v>336</v>
      </c>
      <c r="G469" t="str">
        <f t="shared" si="46"/>
        <v>27786.490</v>
      </c>
      <c r="H469" s="33">
        <f t="shared" si="47"/>
        <v>-6464</v>
      </c>
      <c r="I469" s="59" t="s">
        <v>1604</v>
      </c>
      <c r="J469" s="60" t="s">
        <v>1605</v>
      </c>
      <c r="K469" s="59">
        <v>-6464</v>
      </c>
      <c r="L469" s="59" t="s">
        <v>1290</v>
      </c>
      <c r="M469" s="60" t="s">
        <v>340</v>
      </c>
      <c r="N469" s="60"/>
      <c r="O469" s="61" t="s">
        <v>1599</v>
      </c>
      <c r="P469" s="61" t="s">
        <v>123</v>
      </c>
    </row>
    <row r="470" spans="1:16" x14ac:dyDescent="0.2">
      <c r="A470" s="33" t="str">
        <f t="shared" si="42"/>
        <v> AC 209.24 </v>
      </c>
      <c r="B470" s="2" t="str">
        <f t="shared" si="43"/>
        <v>I</v>
      </c>
      <c r="C470" s="33">
        <f t="shared" si="44"/>
        <v>27800.33</v>
      </c>
      <c r="D470" t="str">
        <f t="shared" si="45"/>
        <v>vis</v>
      </c>
      <c r="E470">
        <f>VLOOKUP(C470,'Active 1'!C$21:E$968,3,FALSE)</f>
        <v>-9471.0519241646634</v>
      </c>
      <c r="F470" s="2" t="s">
        <v>336</v>
      </c>
      <c r="G470" t="str">
        <f t="shared" si="46"/>
        <v>27800.330</v>
      </c>
      <c r="H470" s="33">
        <f t="shared" si="47"/>
        <v>-6459</v>
      </c>
      <c r="I470" s="59" t="s">
        <v>1606</v>
      </c>
      <c r="J470" s="60" t="s">
        <v>1607</v>
      </c>
      <c r="K470" s="59">
        <v>-6459</v>
      </c>
      <c r="L470" s="59" t="s">
        <v>1608</v>
      </c>
      <c r="M470" s="60" t="s">
        <v>340</v>
      </c>
      <c r="N470" s="60"/>
      <c r="O470" s="61" t="s">
        <v>1571</v>
      </c>
      <c r="P470" s="61" t="s">
        <v>124</v>
      </c>
    </row>
    <row r="471" spans="1:16" x14ac:dyDescent="0.2">
      <c r="A471" s="33" t="str">
        <f t="shared" si="42"/>
        <v> AAC 2.140 </v>
      </c>
      <c r="B471" s="2" t="str">
        <f t="shared" si="43"/>
        <v>I</v>
      </c>
      <c r="C471" s="33">
        <f t="shared" si="44"/>
        <v>27811.407999999999</v>
      </c>
      <c r="D471" t="str">
        <f t="shared" si="45"/>
        <v>vis</v>
      </c>
      <c r="E471">
        <f>VLOOKUP(C471,'Active 1'!C$21:E$968,3,FALSE)</f>
        <v>-9467.0509037925076</v>
      </c>
      <c r="F471" s="2" t="s">
        <v>336</v>
      </c>
      <c r="G471" t="str">
        <f t="shared" si="46"/>
        <v>27811.408</v>
      </c>
      <c r="H471" s="33">
        <f t="shared" si="47"/>
        <v>-6455</v>
      </c>
      <c r="I471" s="59" t="s">
        <v>1609</v>
      </c>
      <c r="J471" s="60" t="s">
        <v>1610</v>
      </c>
      <c r="K471" s="59">
        <v>-6455</v>
      </c>
      <c r="L471" s="59" t="s">
        <v>1281</v>
      </c>
      <c r="M471" s="60" t="s">
        <v>340</v>
      </c>
      <c r="N471" s="60"/>
      <c r="O471" s="61" t="s">
        <v>1599</v>
      </c>
      <c r="P471" s="61" t="s">
        <v>123</v>
      </c>
    </row>
    <row r="472" spans="1:16" x14ac:dyDescent="0.2">
      <c r="A472" s="33" t="str">
        <f t="shared" si="42"/>
        <v> AAC 2.140 </v>
      </c>
      <c r="B472" s="2" t="str">
        <f t="shared" si="43"/>
        <v>I</v>
      </c>
      <c r="C472" s="33">
        <f t="shared" si="44"/>
        <v>27858.478999999999</v>
      </c>
      <c r="D472" t="str">
        <f t="shared" si="45"/>
        <v>vis</v>
      </c>
      <c r="E472">
        <f>VLOOKUP(C472,'Active 1'!C$21:E$968,3,FALSE)</f>
        <v>-9450.050359476043</v>
      </c>
      <c r="F472" s="2" t="s">
        <v>336</v>
      </c>
      <c r="G472" t="str">
        <f t="shared" si="46"/>
        <v>27858.479</v>
      </c>
      <c r="H472" s="33">
        <f t="shared" si="47"/>
        <v>-6438</v>
      </c>
      <c r="I472" s="59" t="s">
        <v>1611</v>
      </c>
      <c r="J472" s="60" t="s">
        <v>1612</v>
      </c>
      <c r="K472" s="59">
        <v>-6438</v>
      </c>
      <c r="L472" s="59" t="s">
        <v>1290</v>
      </c>
      <c r="M472" s="60" t="s">
        <v>340</v>
      </c>
      <c r="N472" s="60"/>
      <c r="O472" s="61" t="s">
        <v>1599</v>
      </c>
      <c r="P472" s="61" t="s">
        <v>123</v>
      </c>
    </row>
    <row r="473" spans="1:16" x14ac:dyDescent="0.2">
      <c r="A473" s="33" t="str">
        <f t="shared" si="42"/>
        <v> AAC 2.140 </v>
      </c>
      <c r="B473" s="2" t="str">
        <f t="shared" si="43"/>
        <v>I</v>
      </c>
      <c r="C473" s="33">
        <f t="shared" si="44"/>
        <v>27869.546999999999</v>
      </c>
      <c r="D473" t="str">
        <f t="shared" si="45"/>
        <v>vis</v>
      </c>
      <c r="E473">
        <f>VLOOKUP(C473,'Active 1'!C$21:E$968,3,FALSE)</f>
        <v>-9446.0529507850315</v>
      </c>
      <c r="F473" s="2" t="s">
        <v>336</v>
      </c>
      <c r="G473" t="str">
        <f t="shared" si="46"/>
        <v>27869.547</v>
      </c>
      <c r="H473" s="33">
        <f t="shared" si="47"/>
        <v>-6434</v>
      </c>
      <c r="I473" s="59" t="s">
        <v>1613</v>
      </c>
      <c r="J473" s="60" t="s">
        <v>1614</v>
      </c>
      <c r="K473" s="59">
        <v>-6434</v>
      </c>
      <c r="L473" s="59" t="s">
        <v>1275</v>
      </c>
      <c r="M473" s="60" t="s">
        <v>340</v>
      </c>
      <c r="N473" s="60"/>
      <c r="O473" s="61" t="s">
        <v>1599</v>
      </c>
      <c r="P473" s="61" t="s">
        <v>123</v>
      </c>
    </row>
    <row r="474" spans="1:16" x14ac:dyDescent="0.2">
      <c r="A474" s="33" t="str">
        <f t="shared" si="42"/>
        <v> AAC 2.140 </v>
      </c>
      <c r="B474" s="2" t="str">
        <f t="shared" si="43"/>
        <v>I</v>
      </c>
      <c r="C474" s="33">
        <f t="shared" si="44"/>
        <v>27872.324000000001</v>
      </c>
      <c r="D474" t="str">
        <f t="shared" si="45"/>
        <v>vis</v>
      </c>
      <c r="E474">
        <f>VLOOKUP(C474,'Active 1'!C$21:E$968,3,FALSE)</f>
        <v>-9445.0499869311316</v>
      </c>
      <c r="F474" s="2" t="s">
        <v>336</v>
      </c>
      <c r="G474" t="str">
        <f t="shared" si="46"/>
        <v>27872.324</v>
      </c>
      <c r="H474" s="33">
        <f t="shared" si="47"/>
        <v>-6433</v>
      </c>
      <c r="I474" s="59" t="s">
        <v>1615</v>
      </c>
      <c r="J474" s="60" t="s">
        <v>1616</v>
      </c>
      <c r="K474" s="59">
        <v>-6433</v>
      </c>
      <c r="L474" s="59" t="s">
        <v>1290</v>
      </c>
      <c r="M474" s="60" t="s">
        <v>340</v>
      </c>
      <c r="N474" s="60"/>
      <c r="O474" s="61" t="s">
        <v>1599</v>
      </c>
      <c r="P474" s="61" t="s">
        <v>123</v>
      </c>
    </row>
    <row r="475" spans="1:16" x14ac:dyDescent="0.2">
      <c r="A475" s="33" t="str">
        <f t="shared" si="42"/>
        <v> AAC 2.140 </v>
      </c>
      <c r="B475" s="2" t="str">
        <f t="shared" si="43"/>
        <v>I</v>
      </c>
      <c r="C475" s="33">
        <f t="shared" si="44"/>
        <v>27883.398000000001</v>
      </c>
      <c r="D475" t="str">
        <f t="shared" si="45"/>
        <v>vis</v>
      </c>
      <c r="E475">
        <f>VLOOKUP(C475,'Active 1'!C$21:E$968,3,FALSE)</f>
        <v>-9441.050411231432</v>
      </c>
      <c r="F475" s="2" t="s">
        <v>336</v>
      </c>
      <c r="G475" t="str">
        <f t="shared" si="46"/>
        <v>27883.398</v>
      </c>
      <c r="H475" s="33">
        <f t="shared" si="47"/>
        <v>-6429</v>
      </c>
      <c r="I475" s="59" t="s">
        <v>1617</v>
      </c>
      <c r="J475" s="60" t="s">
        <v>1618</v>
      </c>
      <c r="K475" s="59">
        <v>-6429</v>
      </c>
      <c r="L475" s="59" t="s">
        <v>1281</v>
      </c>
      <c r="M475" s="60" t="s">
        <v>340</v>
      </c>
      <c r="N475" s="60"/>
      <c r="O475" s="61" t="s">
        <v>1599</v>
      </c>
      <c r="P475" s="61" t="s">
        <v>123</v>
      </c>
    </row>
    <row r="476" spans="1:16" x14ac:dyDescent="0.2">
      <c r="A476" s="33" t="str">
        <f t="shared" si="42"/>
        <v> AAC 3.96 </v>
      </c>
      <c r="B476" s="2" t="str">
        <f t="shared" si="43"/>
        <v>I</v>
      </c>
      <c r="C476" s="33">
        <f t="shared" si="44"/>
        <v>28135.363000000001</v>
      </c>
      <c r="D476" t="str">
        <f t="shared" si="45"/>
        <v>vis</v>
      </c>
      <c r="E476">
        <f>VLOOKUP(C476,'Active 1'!C$21:E$968,3,FALSE)</f>
        <v>-9350.048687267672</v>
      </c>
      <c r="F476" s="2" t="s">
        <v>336</v>
      </c>
      <c r="G476" t="str">
        <f t="shared" si="46"/>
        <v>28135.363</v>
      </c>
      <c r="H476" s="33">
        <f t="shared" si="47"/>
        <v>-6338</v>
      </c>
      <c r="I476" s="59" t="s">
        <v>1619</v>
      </c>
      <c r="J476" s="60" t="s">
        <v>1620</v>
      </c>
      <c r="K476" s="59">
        <v>-6338</v>
      </c>
      <c r="L476" s="59" t="s">
        <v>1290</v>
      </c>
      <c r="M476" s="60" t="s">
        <v>340</v>
      </c>
      <c r="N476" s="60"/>
      <c r="O476" s="61" t="s">
        <v>1574</v>
      </c>
      <c r="P476" s="61" t="s">
        <v>122</v>
      </c>
    </row>
    <row r="477" spans="1:16" x14ac:dyDescent="0.2">
      <c r="A477" s="33" t="str">
        <f t="shared" si="42"/>
        <v> AN 261.255 </v>
      </c>
      <c r="B477" s="2" t="str">
        <f t="shared" si="43"/>
        <v>I</v>
      </c>
      <c r="C477" s="33">
        <f t="shared" si="44"/>
        <v>28182.435000000001</v>
      </c>
      <c r="D477" t="str">
        <f t="shared" si="45"/>
        <v>vis</v>
      </c>
      <c r="E477">
        <f>VLOOKUP(C477,'Active 1'!C$21:E$968,3,FALSE)</f>
        <v>-9333.0477817830924</v>
      </c>
      <c r="F477" s="2" t="s">
        <v>336</v>
      </c>
      <c r="G477" t="str">
        <f t="shared" si="46"/>
        <v>28182.435</v>
      </c>
      <c r="H477" s="33">
        <f t="shared" si="47"/>
        <v>-6321</v>
      </c>
      <c r="I477" s="59" t="s">
        <v>1621</v>
      </c>
      <c r="J477" s="60" t="s">
        <v>1622</v>
      </c>
      <c r="K477" s="59">
        <v>-6321</v>
      </c>
      <c r="L477" s="59" t="s">
        <v>1267</v>
      </c>
      <c r="M477" s="60" t="s">
        <v>340</v>
      </c>
      <c r="N477" s="60"/>
      <c r="O477" s="61" t="s">
        <v>1623</v>
      </c>
      <c r="P477" s="61" t="s">
        <v>125</v>
      </c>
    </row>
    <row r="478" spans="1:16" x14ac:dyDescent="0.2">
      <c r="A478" s="33" t="str">
        <f t="shared" si="42"/>
        <v> AN 267.325 </v>
      </c>
      <c r="B478" s="2" t="str">
        <f t="shared" si="43"/>
        <v>I</v>
      </c>
      <c r="C478" s="33">
        <f t="shared" si="44"/>
        <v>28207.350999999999</v>
      </c>
      <c r="D478" t="str">
        <f t="shared" si="45"/>
        <v>vis</v>
      </c>
      <c r="E478">
        <f>VLOOKUP(C478,'Active 1'!C$21:E$968,3,FALSE)</f>
        <v>-9324.0489170428282</v>
      </c>
      <c r="F478" s="2" t="s">
        <v>336</v>
      </c>
      <c r="G478" t="str">
        <f t="shared" si="46"/>
        <v>28207.351</v>
      </c>
      <c r="H478" s="33">
        <f t="shared" si="47"/>
        <v>-6312</v>
      </c>
      <c r="I478" s="59" t="s">
        <v>1624</v>
      </c>
      <c r="J478" s="60" t="s">
        <v>1625</v>
      </c>
      <c r="K478" s="59">
        <v>-6312</v>
      </c>
      <c r="L478" s="59" t="s">
        <v>1626</v>
      </c>
      <c r="M478" s="60" t="s">
        <v>340</v>
      </c>
      <c r="N478" s="60"/>
      <c r="O478" s="61" t="s">
        <v>1498</v>
      </c>
      <c r="P478" s="61" t="s">
        <v>119</v>
      </c>
    </row>
    <row r="479" spans="1:16" x14ac:dyDescent="0.2">
      <c r="A479" s="33" t="str">
        <f t="shared" si="42"/>
        <v> AN 267.325 </v>
      </c>
      <c r="B479" s="2" t="str">
        <f t="shared" si="43"/>
        <v>I</v>
      </c>
      <c r="C479" s="33">
        <f t="shared" si="44"/>
        <v>28257.198</v>
      </c>
      <c r="D479" t="str">
        <f t="shared" si="45"/>
        <v>vis</v>
      </c>
      <c r="E479">
        <f>VLOOKUP(C479,'Active 1'!C$21:E$968,3,FALSE)</f>
        <v>-9306.0457700405786</v>
      </c>
      <c r="F479" s="2" t="s">
        <v>336</v>
      </c>
      <c r="G479" t="str">
        <f t="shared" si="46"/>
        <v>28257.198</v>
      </c>
      <c r="H479" s="33">
        <f t="shared" si="47"/>
        <v>-6294</v>
      </c>
      <c r="I479" s="59" t="s">
        <v>1627</v>
      </c>
      <c r="J479" s="60" t="s">
        <v>1628</v>
      </c>
      <c r="K479" s="59">
        <v>-6294</v>
      </c>
      <c r="L479" s="59" t="s">
        <v>1303</v>
      </c>
      <c r="M479" s="60" t="s">
        <v>340</v>
      </c>
      <c r="N479" s="60"/>
      <c r="O479" s="61" t="s">
        <v>1498</v>
      </c>
      <c r="P479" s="61" t="s">
        <v>119</v>
      </c>
    </row>
    <row r="480" spans="1:16" x14ac:dyDescent="0.2">
      <c r="A480" s="33" t="str">
        <f t="shared" si="42"/>
        <v> CPRI 19.29 </v>
      </c>
      <c r="B480" s="2" t="str">
        <f t="shared" si="43"/>
        <v>I</v>
      </c>
      <c r="C480" s="33">
        <f t="shared" si="44"/>
        <v>28301.491999999998</v>
      </c>
      <c r="D480" t="str">
        <f t="shared" si="45"/>
        <v>vis</v>
      </c>
      <c r="E480">
        <f>VLOOKUP(C480,'Active 1'!C$21:E$968,3,FALSE)</f>
        <v>-9290.0481895780122</v>
      </c>
      <c r="F480" s="2" t="s">
        <v>336</v>
      </c>
      <c r="G480" t="str">
        <f t="shared" si="46"/>
        <v>28301.492</v>
      </c>
      <c r="H480" s="33">
        <f t="shared" si="47"/>
        <v>-6278</v>
      </c>
      <c r="I480" s="59" t="s">
        <v>1629</v>
      </c>
      <c r="J480" s="60" t="s">
        <v>1630</v>
      </c>
      <c r="K480" s="59">
        <v>-6278</v>
      </c>
      <c r="L480" s="59" t="s">
        <v>1281</v>
      </c>
      <c r="M480" s="60" t="s">
        <v>350</v>
      </c>
      <c r="N480" s="60"/>
      <c r="O480" s="61" t="s">
        <v>1130</v>
      </c>
      <c r="P480" s="61" t="s">
        <v>96</v>
      </c>
    </row>
    <row r="481" spans="1:16" x14ac:dyDescent="0.2">
      <c r="A481" s="33" t="str">
        <f t="shared" si="42"/>
        <v> AN 267.325 </v>
      </c>
      <c r="B481" s="2" t="str">
        <f t="shared" si="43"/>
        <v>I</v>
      </c>
      <c r="C481" s="33">
        <f t="shared" si="44"/>
        <v>28459.319</v>
      </c>
      <c r="D481" t="str">
        <f t="shared" si="45"/>
        <v>vis</v>
      </c>
      <c r="E481">
        <f>VLOOKUP(C481,'Active 1'!C$21:E$968,3,FALSE)</f>
        <v>-9233.0461095747232</v>
      </c>
      <c r="F481" s="2" t="s">
        <v>336</v>
      </c>
      <c r="G481" t="str">
        <f t="shared" si="46"/>
        <v>28459.319</v>
      </c>
      <c r="H481" s="33">
        <f t="shared" si="47"/>
        <v>-6221</v>
      </c>
      <c r="I481" s="59" t="s">
        <v>1631</v>
      </c>
      <c r="J481" s="60" t="s">
        <v>1632</v>
      </c>
      <c r="K481" s="59">
        <v>-6221</v>
      </c>
      <c r="L481" s="59" t="s">
        <v>1267</v>
      </c>
      <c r="M481" s="60" t="s">
        <v>340</v>
      </c>
      <c r="N481" s="60"/>
      <c r="O481" s="61" t="s">
        <v>1498</v>
      </c>
      <c r="P481" s="61" t="s">
        <v>119</v>
      </c>
    </row>
    <row r="482" spans="1:16" x14ac:dyDescent="0.2">
      <c r="A482" s="33" t="str">
        <f t="shared" si="42"/>
        <v> AAC 3.96 </v>
      </c>
      <c r="B482" s="2" t="str">
        <f t="shared" si="43"/>
        <v>I</v>
      </c>
      <c r="C482" s="33">
        <f t="shared" si="44"/>
        <v>28484.233</v>
      </c>
      <c r="D482" t="str">
        <f t="shared" si="45"/>
        <v>vis</v>
      </c>
      <c r="E482">
        <f>VLOOKUP(C482,'Active 1'!C$21:E$968,3,FALSE)</f>
        <v>-9224.0479671706853</v>
      </c>
      <c r="F482" s="2" t="s">
        <v>336</v>
      </c>
      <c r="G482" t="str">
        <f t="shared" si="46"/>
        <v>28484.233</v>
      </c>
      <c r="H482" s="33">
        <f t="shared" si="47"/>
        <v>-6212</v>
      </c>
      <c r="I482" s="59" t="s">
        <v>1633</v>
      </c>
      <c r="J482" s="60" t="s">
        <v>1634</v>
      </c>
      <c r="K482" s="59">
        <v>-6212</v>
      </c>
      <c r="L482" s="59" t="s">
        <v>1635</v>
      </c>
      <c r="M482" s="60" t="s">
        <v>340</v>
      </c>
      <c r="N482" s="60"/>
      <c r="O482" s="61" t="s">
        <v>1574</v>
      </c>
      <c r="P482" s="61" t="s">
        <v>122</v>
      </c>
    </row>
    <row r="483" spans="1:16" x14ac:dyDescent="0.2">
      <c r="A483" s="33" t="str">
        <f t="shared" si="42"/>
        <v> AN 267.325 </v>
      </c>
      <c r="B483" s="2" t="str">
        <f t="shared" si="43"/>
        <v>I</v>
      </c>
      <c r="C483" s="33">
        <f t="shared" si="44"/>
        <v>28495.312999999998</v>
      </c>
      <c r="D483" t="str">
        <f t="shared" si="45"/>
        <v>vis</v>
      </c>
      <c r="E483">
        <f>VLOOKUP(C483,'Active 1'!C$21:E$968,3,FALSE)</f>
        <v>-9220.0462244623013</v>
      </c>
      <c r="F483" s="2" t="s">
        <v>336</v>
      </c>
      <c r="G483" t="str">
        <f t="shared" si="46"/>
        <v>28495.313</v>
      </c>
      <c r="H483" s="33">
        <f t="shared" si="47"/>
        <v>-6208</v>
      </c>
      <c r="I483" s="59" t="s">
        <v>1636</v>
      </c>
      <c r="J483" s="60" t="s">
        <v>1637</v>
      </c>
      <c r="K483" s="59">
        <v>-6208</v>
      </c>
      <c r="L483" s="59" t="s">
        <v>1592</v>
      </c>
      <c r="M483" s="60" t="s">
        <v>340</v>
      </c>
      <c r="N483" s="60"/>
      <c r="O483" s="61" t="s">
        <v>1498</v>
      </c>
      <c r="P483" s="61" t="s">
        <v>119</v>
      </c>
    </row>
    <row r="484" spans="1:16" x14ac:dyDescent="0.2">
      <c r="A484" s="33" t="str">
        <f t="shared" si="42"/>
        <v> AN 267.325 </v>
      </c>
      <c r="B484" s="2" t="str">
        <f t="shared" si="43"/>
        <v>I</v>
      </c>
      <c r="C484" s="33">
        <f t="shared" si="44"/>
        <v>28517.457999999999</v>
      </c>
      <c r="D484" t="str">
        <f t="shared" si="45"/>
        <v>vis</v>
      </c>
      <c r="E484">
        <f>VLOOKUP(C484,'Active 1'!C$21:E$968,3,FALSE)</f>
        <v>-9212.0481565672453</v>
      </c>
      <c r="F484" s="2" t="s">
        <v>336</v>
      </c>
      <c r="G484" t="str">
        <f t="shared" si="46"/>
        <v>28517.458</v>
      </c>
      <c r="H484" s="33">
        <f t="shared" si="47"/>
        <v>-6200</v>
      </c>
      <c r="I484" s="59" t="s">
        <v>1638</v>
      </c>
      <c r="J484" s="60" t="s">
        <v>1639</v>
      </c>
      <c r="K484" s="59">
        <v>-6200</v>
      </c>
      <c r="L484" s="59" t="s">
        <v>1608</v>
      </c>
      <c r="M484" s="60" t="s">
        <v>340</v>
      </c>
      <c r="N484" s="60"/>
      <c r="O484" s="61" t="s">
        <v>1498</v>
      </c>
      <c r="P484" s="61" t="s">
        <v>119</v>
      </c>
    </row>
    <row r="485" spans="1:16" x14ac:dyDescent="0.2">
      <c r="A485" s="33" t="str">
        <f t="shared" si="42"/>
        <v> AN 267.325 </v>
      </c>
      <c r="B485" s="2" t="str">
        <f t="shared" si="43"/>
        <v>I</v>
      </c>
      <c r="C485" s="33">
        <f t="shared" si="44"/>
        <v>28520.227999999999</v>
      </c>
      <c r="D485" t="str">
        <f t="shared" si="45"/>
        <v>vis</v>
      </c>
      <c r="E485">
        <f>VLOOKUP(C485,'Active 1'!C$21:E$968,3,FALSE)</f>
        <v>-9211.0477208901484</v>
      </c>
      <c r="F485" s="2" t="s">
        <v>336</v>
      </c>
      <c r="G485" t="str">
        <f t="shared" si="46"/>
        <v>28520.228</v>
      </c>
      <c r="H485" s="33">
        <f t="shared" si="47"/>
        <v>-6199</v>
      </c>
      <c r="I485" s="59" t="s">
        <v>1640</v>
      </c>
      <c r="J485" s="60" t="s">
        <v>1641</v>
      </c>
      <c r="K485" s="59">
        <v>-6199</v>
      </c>
      <c r="L485" s="59" t="s">
        <v>1635</v>
      </c>
      <c r="M485" s="60" t="s">
        <v>340</v>
      </c>
      <c r="N485" s="60"/>
      <c r="O485" s="61" t="s">
        <v>1498</v>
      </c>
      <c r="P485" s="61" t="s">
        <v>119</v>
      </c>
    </row>
    <row r="486" spans="1:16" x14ac:dyDescent="0.2">
      <c r="A486" s="33" t="str">
        <f t="shared" si="42"/>
        <v> AN 267.325 </v>
      </c>
      <c r="B486" s="2" t="str">
        <f t="shared" si="43"/>
        <v>I</v>
      </c>
      <c r="C486" s="33">
        <f t="shared" si="44"/>
        <v>28531.307000000001</v>
      </c>
      <c r="D486" t="str">
        <f t="shared" si="45"/>
        <v>vis</v>
      </c>
      <c r="E486">
        <f>VLOOKUP(C486,'Active 1'!C$21:E$968,3,FALSE)</f>
        <v>-9207.0463393498776</v>
      </c>
      <c r="F486" s="2" t="s">
        <v>336</v>
      </c>
      <c r="G486" t="str">
        <f t="shared" si="46"/>
        <v>28531.307</v>
      </c>
      <c r="H486" s="33">
        <f t="shared" si="47"/>
        <v>-6195</v>
      </c>
      <c r="I486" s="59" t="s">
        <v>1642</v>
      </c>
      <c r="J486" s="60" t="s">
        <v>1643</v>
      </c>
      <c r="K486" s="59">
        <v>-6195</v>
      </c>
      <c r="L486" s="59" t="s">
        <v>1592</v>
      </c>
      <c r="M486" s="60" t="s">
        <v>340</v>
      </c>
      <c r="N486" s="60"/>
      <c r="O486" s="61" t="s">
        <v>1498</v>
      </c>
      <c r="P486" s="61" t="s">
        <v>119</v>
      </c>
    </row>
    <row r="487" spans="1:16" x14ac:dyDescent="0.2">
      <c r="A487" s="33" t="str">
        <f t="shared" si="42"/>
        <v> AAC 3.96 </v>
      </c>
      <c r="B487" s="2" t="str">
        <f t="shared" si="43"/>
        <v>I</v>
      </c>
      <c r="C487" s="33">
        <f t="shared" si="44"/>
        <v>28592.217000000001</v>
      </c>
      <c r="D487" t="str">
        <f t="shared" si="45"/>
        <v>vis</v>
      </c>
      <c r="E487">
        <f>VLOOKUP(C487,'Active 1'!C$21:E$968,3,FALSE)</f>
        <v>-9185.0475894971878</v>
      </c>
      <c r="F487" s="2" t="s">
        <v>336</v>
      </c>
      <c r="G487" t="str">
        <f t="shared" si="46"/>
        <v>28592.217</v>
      </c>
      <c r="H487" s="33">
        <f t="shared" si="47"/>
        <v>-6173</v>
      </c>
      <c r="I487" s="59" t="s">
        <v>1644</v>
      </c>
      <c r="J487" s="60" t="s">
        <v>1645</v>
      </c>
      <c r="K487" s="59">
        <v>-6173</v>
      </c>
      <c r="L487" s="59" t="s">
        <v>1608</v>
      </c>
      <c r="M487" s="60" t="s">
        <v>340</v>
      </c>
      <c r="N487" s="60"/>
      <c r="O487" s="61" t="s">
        <v>1574</v>
      </c>
      <c r="P487" s="61" t="s">
        <v>122</v>
      </c>
    </row>
    <row r="488" spans="1:16" x14ac:dyDescent="0.2">
      <c r="A488" s="33" t="str">
        <f t="shared" si="42"/>
        <v> AN 267.325 </v>
      </c>
      <c r="B488" s="2" t="str">
        <f t="shared" si="43"/>
        <v>I</v>
      </c>
      <c r="C488" s="33">
        <f t="shared" si="44"/>
        <v>28600.527999999998</v>
      </c>
      <c r="D488" t="str">
        <f t="shared" si="45"/>
        <v>vis</v>
      </c>
      <c r="E488">
        <f>VLOOKUP(C488,'Active 1'!C$21:E$968,3,FALSE)</f>
        <v>-9182.0459212977858</v>
      </c>
      <c r="F488" s="2" t="s">
        <v>336</v>
      </c>
      <c r="G488" t="str">
        <f t="shared" si="46"/>
        <v>28600.528</v>
      </c>
      <c r="H488" s="33">
        <f t="shared" si="47"/>
        <v>-6170</v>
      </c>
      <c r="I488" s="59" t="s">
        <v>1646</v>
      </c>
      <c r="J488" s="60" t="s">
        <v>1647</v>
      </c>
      <c r="K488" s="59">
        <v>-6170</v>
      </c>
      <c r="L488" s="59" t="s">
        <v>1592</v>
      </c>
      <c r="M488" s="60" t="s">
        <v>340</v>
      </c>
      <c r="N488" s="60"/>
      <c r="O488" s="61" t="s">
        <v>1498</v>
      </c>
      <c r="P488" s="61" t="s">
        <v>119</v>
      </c>
    </row>
    <row r="489" spans="1:16" x14ac:dyDescent="0.2">
      <c r="A489" s="33" t="str">
        <f t="shared" si="42"/>
        <v> AAC 3.313 </v>
      </c>
      <c r="B489" s="2" t="str">
        <f t="shared" si="43"/>
        <v>I</v>
      </c>
      <c r="C489" s="33">
        <f t="shared" si="44"/>
        <v>28780.502</v>
      </c>
      <c r="D489" t="str">
        <f t="shared" si="45"/>
        <v>vis</v>
      </c>
      <c r="E489">
        <f>VLOOKUP(C489,'Active 1'!C$21:E$968,3,FALSE)</f>
        <v>-9117.0450510632127</v>
      </c>
      <c r="F489" s="2" t="s">
        <v>336</v>
      </c>
      <c r="G489" t="str">
        <f t="shared" si="46"/>
        <v>28780.502</v>
      </c>
      <c r="H489" s="33">
        <f t="shared" si="47"/>
        <v>-6105</v>
      </c>
      <c r="I489" s="59" t="s">
        <v>1648</v>
      </c>
      <c r="J489" s="60" t="s">
        <v>1649</v>
      </c>
      <c r="K489" s="59">
        <v>-6105</v>
      </c>
      <c r="L489" s="59" t="s">
        <v>1290</v>
      </c>
      <c r="M489" s="60" t="s">
        <v>340</v>
      </c>
      <c r="N489" s="60"/>
      <c r="O489" s="61" t="s">
        <v>1650</v>
      </c>
      <c r="P489" s="61" t="s">
        <v>126</v>
      </c>
    </row>
    <row r="490" spans="1:16" x14ac:dyDescent="0.2">
      <c r="A490" s="33" t="str">
        <f t="shared" si="42"/>
        <v> AN 267.325 </v>
      </c>
      <c r="B490" s="2" t="str">
        <f t="shared" si="43"/>
        <v>I</v>
      </c>
      <c r="C490" s="33">
        <f t="shared" si="44"/>
        <v>28838.644</v>
      </c>
      <c r="D490" t="str">
        <f t="shared" si="45"/>
        <v>vis</v>
      </c>
      <c r="E490">
        <f>VLOOKUP(C490,'Active 1'!C$21:E$968,3,FALSE)</f>
        <v>-9096.0460145513916</v>
      </c>
      <c r="F490" s="2" t="s">
        <v>336</v>
      </c>
      <c r="G490" t="str">
        <f t="shared" si="46"/>
        <v>28838.644</v>
      </c>
      <c r="H490" s="33">
        <f t="shared" si="47"/>
        <v>-6084</v>
      </c>
      <c r="I490" s="59" t="s">
        <v>1651</v>
      </c>
      <c r="J490" s="60" t="s">
        <v>1652</v>
      </c>
      <c r="K490" s="59">
        <v>-6084</v>
      </c>
      <c r="L490" s="59" t="s">
        <v>1635</v>
      </c>
      <c r="M490" s="60" t="s">
        <v>340</v>
      </c>
      <c r="N490" s="60"/>
      <c r="O490" s="61" t="s">
        <v>1498</v>
      </c>
      <c r="P490" s="61" t="s">
        <v>119</v>
      </c>
    </row>
    <row r="491" spans="1:16" x14ac:dyDescent="0.2">
      <c r="A491" s="33" t="str">
        <f t="shared" si="42"/>
        <v> AN 267.325 </v>
      </c>
      <c r="B491" s="2" t="str">
        <f t="shared" si="43"/>
        <v>I</v>
      </c>
      <c r="C491" s="33">
        <f t="shared" si="44"/>
        <v>28866.332999999999</v>
      </c>
      <c r="D491" t="str">
        <f t="shared" si="45"/>
        <v>vis</v>
      </c>
      <c r="E491">
        <f>VLOOKUP(C491,'Active 1'!C$21:E$968,3,FALSE)</f>
        <v>-9086.0456306296874</v>
      </c>
      <c r="F491" s="2" t="s">
        <v>336</v>
      </c>
      <c r="G491" t="str">
        <f t="shared" si="46"/>
        <v>28866.333</v>
      </c>
      <c r="H491" s="33">
        <f t="shared" si="47"/>
        <v>-6074</v>
      </c>
      <c r="I491" s="59" t="s">
        <v>1653</v>
      </c>
      <c r="J491" s="60" t="s">
        <v>1654</v>
      </c>
      <c r="K491" s="59">
        <v>-6074</v>
      </c>
      <c r="L491" s="59" t="s">
        <v>1635</v>
      </c>
      <c r="M491" s="60" t="s">
        <v>340</v>
      </c>
      <c r="N491" s="60"/>
      <c r="O491" s="61" t="s">
        <v>1498</v>
      </c>
      <c r="P491" s="61" t="s">
        <v>119</v>
      </c>
    </row>
    <row r="492" spans="1:16" x14ac:dyDescent="0.2">
      <c r="A492" s="33" t="str">
        <f t="shared" si="42"/>
        <v> AN 267.325 </v>
      </c>
      <c r="B492" s="2" t="str">
        <f t="shared" si="43"/>
        <v>I</v>
      </c>
      <c r="C492" s="33">
        <f t="shared" si="44"/>
        <v>28902.327000000001</v>
      </c>
      <c r="D492" t="str">
        <f t="shared" si="45"/>
        <v>vis</v>
      </c>
      <c r="E492">
        <f>VLOOKUP(C492,'Active 1'!C$21:E$968,3,FALSE)</f>
        <v>-9073.0457455172636</v>
      </c>
      <c r="F492" s="2" t="s">
        <v>336</v>
      </c>
      <c r="G492" t="str">
        <f t="shared" si="46"/>
        <v>28902.327</v>
      </c>
      <c r="H492" s="33">
        <f t="shared" si="47"/>
        <v>-6061</v>
      </c>
      <c r="I492" s="59" t="s">
        <v>1655</v>
      </c>
      <c r="J492" s="60" t="s">
        <v>1656</v>
      </c>
      <c r="K492" s="59">
        <v>-6061</v>
      </c>
      <c r="L492" s="59" t="s">
        <v>1635</v>
      </c>
      <c r="M492" s="60" t="s">
        <v>340</v>
      </c>
      <c r="N492" s="60"/>
      <c r="O492" s="61" t="s">
        <v>1498</v>
      </c>
      <c r="P492" s="61" t="s">
        <v>119</v>
      </c>
    </row>
    <row r="493" spans="1:16" x14ac:dyDescent="0.2">
      <c r="A493" s="33" t="str">
        <f t="shared" si="42"/>
        <v> AN 267.325 </v>
      </c>
      <c r="B493" s="2" t="str">
        <f t="shared" si="43"/>
        <v>I</v>
      </c>
      <c r="C493" s="33">
        <f t="shared" si="44"/>
        <v>28913.402999999998</v>
      </c>
      <c r="D493" t="str">
        <f t="shared" si="45"/>
        <v>vis</v>
      </c>
      <c r="E493">
        <f>VLOOKUP(C493,'Active 1'!C$21:E$968,3,FALSE)</f>
        <v>-9069.0454474813359</v>
      </c>
      <c r="F493" s="2" t="s">
        <v>336</v>
      </c>
      <c r="G493" t="str">
        <f t="shared" si="46"/>
        <v>28913.403</v>
      </c>
      <c r="H493" s="33">
        <f t="shared" si="47"/>
        <v>-6057</v>
      </c>
      <c r="I493" s="59" t="s">
        <v>1657</v>
      </c>
      <c r="J493" s="60" t="s">
        <v>1658</v>
      </c>
      <c r="K493" s="59">
        <v>-6057</v>
      </c>
      <c r="L493" s="59" t="s">
        <v>1635</v>
      </c>
      <c r="M493" s="60" t="s">
        <v>340</v>
      </c>
      <c r="N493" s="60"/>
      <c r="O493" s="61" t="s">
        <v>1498</v>
      </c>
      <c r="P493" s="61" t="s">
        <v>119</v>
      </c>
    </row>
    <row r="494" spans="1:16" x14ac:dyDescent="0.2">
      <c r="A494" s="33" t="str">
        <f t="shared" si="42"/>
        <v> AN 267.325 </v>
      </c>
      <c r="B494" s="2" t="str">
        <f t="shared" si="43"/>
        <v>I</v>
      </c>
      <c r="C494" s="33">
        <f t="shared" si="44"/>
        <v>28927.244999999999</v>
      </c>
      <c r="D494" t="str">
        <f t="shared" si="45"/>
        <v>vis</v>
      </c>
      <c r="E494">
        <f>VLOOKUP(C494,'Active 1'!C$21:E$968,3,FALSE)</f>
        <v>-9064.0461584407694</v>
      </c>
      <c r="F494" s="2" t="s">
        <v>336</v>
      </c>
      <c r="G494" t="str">
        <f t="shared" si="46"/>
        <v>28927.245</v>
      </c>
      <c r="H494" s="33">
        <f t="shared" si="47"/>
        <v>-6052</v>
      </c>
      <c r="I494" s="59" t="s">
        <v>1659</v>
      </c>
      <c r="J494" s="60" t="s">
        <v>1660</v>
      </c>
      <c r="K494" s="59">
        <v>-6052</v>
      </c>
      <c r="L494" s="59" t="s">
        <v>1278</v>
      </c>
      <c r="M494" s="60" t="s">
        <v>340</v>
      </c>
      <c r="N494" s="60"/>
      <c r="O494" s="61" t="s">
        <v>1498</v>
      </c>
      <c r="P494" s="61" t="s">
        <v>119</v>
      </c>
    </row>
    <row r="495" spans="1:16" x14ac:dyDescent="0.2">
      <c r="A495" s="33" t="str">
        <f t="shared" si="42"/>
        <v> AN 267.325 </v>
      </c>
      <c r="B495" s="2" t="str">
        <f t="shared" si="43"/>
        <v>I</v>
      </c>
      <c r="C495" s="33">
        <f t="shared" si="44"/>
        <v>28963.241999999998</v>
      </c>
      <c r="D495" t="str">
        <f t="shared" si="45"/>
        <v>vis</v>
      </c>
      <c r="E495">
        <f>VLOOKUP(C495,'Active 1'!C$21:E$968,3,FALSE)</f>
        <v>-9051.0451898240026</v>
      </c>
      <c r="F495" s="2" t="s">
        <v>336</v>
      </c>
      <c r="G495" t="str">
        <f t="shared" si="46"/>
        <v>28963.242</v>
      </c>
      <c r="H495" s="33">
        <f t="shared" si="47"/>
        <v>-6039</v>
      </c>
      <c r="I495" s="59" t="s">
        <v>1661</v>
      </c>
      <c r="J495" s="60" t="s">
        <v>1662</v>
      </c>
      <c r="K495" s="59">
        <v>-6039</v>
      </c>
      <c r="L495" s="59" t="s">
        <v>1635</v>
      </c>
      <c r="M495" s="60" t="s">
        <v>340</v>
      </c>
      <c r="N495" s="60"/>
      <c r="O495" s="61" t="s">
        <v>1498</v>
      </c>
      <c r="P495" s="61" t="s">
        <v>119</v>
      </c>
    </row>
    <row r="496" spans="1:16" x14ac:dyDescent="0.2">
      <c r="A496" s="33" t="str">
        <f t="shared" si="42"/>
        <v> AN 267.325 </v>
      </c>
      <c r="B496" s="2" t="str">
        <f t="shared" si="43"/>
        <v>I</v>
      </c>
      <c r="C496" s="33">
        <f t="shared" si="44"/>
        <v>28974.315999999999</v>
      </c>
      <c r="D496" t="str">
        <f t="shared" si="45"/>
        <v>vis</v>
      </c>
      <c r="E496">
        <f>VLOOKUP(C496,'Active 1'!C$21:E$968,3,FALSE)</f>
        <v>-9047.045614124303</v>
      </c>
      <c r="F496" s="2" t="s">
        <v>336</v>
      </c>
      <c r="G496" t="str">
        <f t="shared" si="46"/>
        <v>28974.316</v>
      </c>
      <c r="H496" s="33">
        <f t="shared" si="47"/>
        <v>-6035</v>
      </c>
      <c r="I496" s="59" t="s">
        <v>1663</v>
      </c>
      <c r="J496" s="60" t="s">
        <v>1664</v>
      </c>
      <c r="K496" s="59">
        <v>-6035</v>
      </c>
      <c r="L496" s="59" t="s">
        <v>1608</v>
      </c>
      <c r="M496" s="60" t="s">
        <v>340</v>
      </c>
      <c r="N496" s="60"/>
      <c r="O496" s="61" t="s">
        <v>1498</v>
      </c>
      <c r="P496" s="61" t="s">
        <v>119</v>
      </c>
    </row>
    <row r="497" spans="1:16" x14ac:dyDescent="0.2">
      <c r="A497" s="33" t="str">
        <f t="shared" si="42"/>
        <v> AA 26.344 </v>
      </c>
      <c r="B497" s="2" t="str">
        <f t="shared" si="43"/>
        <v>I</v>
      </c>
      <c r="C497" s="33">
        <f t="shared" si="44"/>
        <v>29284.421999999999</v>
      </c>
      <c r="D497" t="str">
        <f t="shared" si="45"/>
        <v>vis</v>
      </c>
      <c r="E497">
        <f>VLOOKUP(C497,'Active 1'!C$21:E$968,3,FALSE)</f>
        <v>-8935.045214816837</v>
      </c>
      <c r="F497" s="2" t="s">
        <v>336</v>
      </c>
      <c r="G497" t="str">
        <f t="shared" si="46"/>
        <v>29284.422</v>
      </c>
      <c r="H497" s="33">
        <f t="shared" si="47"/>
        <v>-5923</v>
      </c>
      <c r="I497" s="59" t="s">
        <v>1665</v>
      </c>
      <c r="J497" s="60" t="s">
        <v>1666</v>
      </c>
      <c r="K497" s="59">
        <v>-5923</v>
      </c>
      <c r="L497" s="59" t="s">
        <v>1275</v>
      </c>
      <c r="M497" s="60" t="s">
        <v>340</v>
      </c>
      <c r="N497" s="60"/>
      <c r="O497" s="61" t="s">
        <v>1650</v>
      </c>
      <c r="P497" s="61" t="s">
        <v>127</v>
      </c>
    </row>
    <row r="498" spans="1:16" x14ac:dyDescent="0.2">
      <c r="A498" s="33" t="str">
        <f t="shared" si="42"/>
        <v> AA 26.344 </v>
      </c>
      <c r="B498" s="2" t="str">
        <f t="shared" si="43"/>
        <v>I</v>
      </c>
      <c r="C498" s="33">
        <f t="shared" si="44"/>
        <v>29287.190999999999</v>
      </c>
      <c r="D498" t="str">
        <f t="shared" si="45"/>
        <v>vis</v>
      </c>
      <c r="E498">
        <f>VLOOKUP(C498,'Active 1'!C$21:E$968,3,FALSE)</f>
        <v>-8934.045140307855</v>
      </c>
      <c r="F498" s="2" t="s">
        <v>336</v>
      </c>
      <c r="G498" t="str">
        <f t="shared" si="46"/>
        <v>29287.191</v>
      </c>
      <c r="H498" s="33">
        <f t="shared" si="47"/>
        <v>-5922</v>
      </c>
      <c r="I498" s="59" t="s">
        <v>1667</v>
      </c>
      <c r="J498" s="60" t="s">
        <v>1668</v>
      </c>
      <c r="K498" s="59">
        <v>-5922</v>
      </c>
      <c r="L498" s="59" t="s">
        <v>1275</v>
      </c>
      <c r="M498" s="60" t="s">
        <v>340</v>
      </c>
      <c r="N498" s="60"/>
      <c r="O498" s="61" t="s">
        <v>1650</v>
      </c>
      <c r="P498" s="61" t="s">
        <v>127</v>
      </c>
    </row>
    <row r="499" spans="1:16" x14ac:dyDescent="0.2">
      <c r="A499" s="33" t="str">
        <f t="shared" si="42"/>
        <v> BAN 9.176 </v>
      </c>
      <c r="B499" s="2" t="str">
        <f t="shared" si="43"/>
        <v>I</v>
      </c>
      <c r="C499" s="33">
        <f t="shared" si="44"/>
        <v>29558.534</v>
      </c>
      <c r="D499" t="str">
        <f t="shared" si="45"/>
        <v>vis</v>
      </c>
      <c r="E499">
        <f>VLOOKUP(C499,'Active 1'!C$21:E$968,3,FALSE)</f>
        <v>-8836.044700621791</v>
      </c>
      <c r="F499" s="2" t="s">
        <v>336</v>
      </c>
      <c r="G499" t="str">
        <f t="shared" si="46"/>
        <v>29558.534</v>
      </c>
      <c r="H499" s="33">
        <f t="shared" si="47"/>
        <v>-5824</v>
      </c>
      <c r="I499" s="59" t="s">
        <v>1669</v>
      </c>
      <c r="J499" s="60" t="s">
        <v>1670</v>
      </c>
      <c r="K499" s="59">
        <v>-5824</v>
      </c>
      <c r="L499" s="59" t="s">
        <v>1261</v>
      </c>
      <c r="M499" s="60" t="s">
        <v>350</v>
      </c>
      <c r="N499" s="60"/>
      <c r="O499" s="61" t="s">
        <v>1671</v>
      </c>
      <c r="P499" s="61" t="s">
        <v>115</v>
      </c>
    </row>
    <row r="500" spans="1:16" x14ac:dyDescent="0.2">
      <c r="A500" s="33" t="str">
        <f t="shared" si="42"/>
        <v> BAN 9.176 </v>
      </c>
      <c r="B500" s="2" t="str">
        <f t="shared" si="43"/>
        <v>I</v>
      </c>
      <c r="C500" s="33">
        <f t="shared" si="44"/>
        <v>29630.522000000001</v>
      </c>
      <c r="D500" t="str">
        <f t="shared" si="45"/>
        <v>vis</v>
      </c>
      <c r="E500">
        <f>VLOOKUP(C500,'Active 1'!C$21:E$968,3,FALSE)</f>
        <v>-8810.0449303969453</v>
      </c>
      <c r="F500" s="2" t="s">
        <v>336</v>
      </c>
      <c r="G500" t="str">
        <f t="shared" si="46"/>
        <v>29630.522</v>
      </c>
      <c r="H500" s="33">
        <f t="shared" si="47"/>
        <v>-5798</v>
      </c>
      <c r="I500" s="59" t="s">
        <v>1672</v>
      </c>
      <c r="J500" s="60" t="s">
        <v>1673</v>
      </c>
      <c r="K500" s="59">
        <v>-5798</v>
      </c>
      <c r="L500" s="59" t="s">
        <v>1674</v>
      </c>
      <c r="M500" s="60" t="s">
        <v>350</v>
      </c>
      <c r="N500" s="60"/>
      <c r="O500" s="61" t="s">
        <v>1671</v>
      </c>
      <c r="P500" s="61" t="s">
        <v>115</v>
      </c>
    </row>
    <row r="501" spans="1:16" x14ac:dyDescent="0.2">
      <c r="A501" s="33" t="str">
        <f t="shared" si="42"/>
        <v> BAN 9.176 </v>
      </c>
      <c r="B501" s="2" t="str">
        <f t="shared" si="43"/>
        <v>I</v>
      </c>
      <c r="C501" s="33">
        <f t="shared" si="44"/>
        <v>29633.291000000001</v>
      </c>
      <c r="D501" t="str">
        <f t="shared" si="45"/>
        <v>vis</v>
      </c>
      <c r="E501">
        <f>VLOOKUP(C501,'Active 1'!C$21:E$968,3,FALSE)</f>
        <v>-8809.0448558879634</v>
      </c>
      <c r="F501" s="2" t="s">
        <v>336</v>
      </c>
      <c r="G501" t="str">
        <f t="shared" si="46"/>
        <v>29633.291</v>
      </c>
      <c r="H501" s="33">
        <f t="shared" si="47"/>
        <v>-5797</v>
      </c>
      <c r="I501" s="59" t="s">
        <v>1675</v>
      </c>
      <c r="J501" s="60" t="s">
        <v>1676</v>
      </c>
      <c r="K501" s="59">
        <v>-5797</v>
      </c>
      <c r="L501" s="59" t="s">
        <v>1674</v>
      </c>
      <c r="M501" s="60" t="s">
        <v>350</v>
      </c>
      <c r="N501" s="60"/>
      <c r="O501" s="61" t="s">
        <v>1671</v>
      </c>
      <c r="P501" s="61" t="s">
        <v>115</v>
      </c>
    </row>
    <row r="502" spans="1:16" x14ac:dyDescent="0.2">
      <c r="A502" s="33" t="str">
        <f t="shared" si="42"/>
        <v> BAN 9.176 </v>
      </c>
      <c r="B502" s="2" t="str">
        <f t="shared" si="43"/>
        <v>I</v>
      </c>
      <c r="C502" s="33">
        <f t="shared" si="44"/>
        <v>29641.598000000002</v>
      </c>
      <c r="D502" t="str">
        <f t="shared" si="45"/>
        <v>vis</v>
      </c>
      <c r="E502">
        <f>VLOOKUP(C502,'Active 1'!C$21:E$968,3,FALSE)</f>
        <v>-8806.0446323610176</v>
      </c>
      <c r="F502" s="2" t="s">
        <v>336</v>
      </c>
      <c r="G502" t="str">
        <f t="shared" si="46"/>
        <v>29641.598</v>
      </c>
      <c r="H502" s="33">
        <f t="shared" si="47"/>
        <v>-5794</v>
      </c>
      <c r="I502" s="59" t="s">
        <v>1677</v>
      </c>
      <c r="J502" s="60" t="s">
        <v>1678</v>
      </c>
      <c r="K502" s="59">
        <v>-5794</v>
      </c>
      <c r="L502" s="59" t="s">
        <v>1674</v>
      </c>
      <c r="M502" s="60" t="s">
        <v>350</v>
      </c>
      <c r="N502" s="60"/>
      <c r="O502" s="61" t="s">
        <v>1671</v>
      </c>
      <c r="P502" s="61" t="s">
        <v>115</v>
      </c>
    </row>
    <row r="503" spans="1:16" x14ac:dyDescent="0.2">
      <c r="A503" s="33" t="str">
        <f t="shared" si="42"/>
        <v> BAN 9.176 </v>
      </c>
      <c r="B503" s="2" t="str">
        <f t="shared" si="43"/>
        <v>I</v>
      </c>
      <c r="C503" s="33">
        <f t="shared" si="44"/>
        <v>29669.285</v>
      </c>
      <c r="D503" t="str">
        <f t="shared" si="45"/>
        <v>vis</v>
      </c>
      <c r="E503">
        <f>VLOOKUP(C503,'Active 1'!C$21:E$968,3,FALSE)</f>
        <v>-8796.0449707755415</v>
      </c>
      <c r="F503" s="2" t="s">
        <v>336</v>
      </c>
      <c r="G503" t="str">
        <f t="shared" si="46"/>
        <v>29669.285</v>
      </c>
      <c r="H503" s="33">
        <f t="shared" si="47"/>
        <v>-5784</v>
      </c>
      <c r="I503" s="59" t="s">
        <v>1679</v>
      </c>
      <c r="J503" s="60" t="s">
        <v>1680</v>
      </c>
      <c r="K503" s="59">
        <v>-5784</v>
      </c>
      <c r="L503" s="59" t="s">
        <v>1681</v>
      </c>
      <c r="M503" s="60" t="s">
        <v>350</v>
      </c>
      <c r="N503" s="60"/>
      <c r="O503" s="61" t="s">
        <v>1671</v>
      </c>
      <c r="P503" s="61" t="s">
        <v>115</v>
      </c>
    </row>
    <row r="504" spans="1:16" x14ac:dyDescent="0.2">
      <c r="A504" s="33" t="str">
        <f t="shared" si="42"/>
        <v> AC 13 </v>
      </c>
      <c r="B504" s="2" t="str">
        <f t="shared" si="43"/>
        <v>I</v>
      </c>
      <c r="C504" s="33">
        <f t="shared" si="44"/>
        <v>29871.409</v>
      </c>
      <c r="D504" t="str">
        <f t="shared" si="45"/>
        <v>vis</v>
      </c>
      <c r="E504">
        <f>VLOOKUP(C504,'Active 1'!C$21:E$968,3,FALSE)</f>
        <v>-8723.0442268053412</v>
      </c>
      <c r="F504" s="2" t="s">
        <v>336</v>
      </c>
      <c r="G504" t="str">
        <f t="shared" si="46"/>
        <v>29871.409</v>
      </c>
      <c r="H504" s="33">
        <f t="shared" si="47"/>
        <v>-5711</v>
      </c>
      <c r="I504" s="59" t="s">
        <v>1682</v>
      </c>
      <c r="J504" s="60" t="s">
        <v>1683</v>
      </c>
      <c r="K504" s="59">
        <v>-5711</v>
      </c>
      <c r="L504" s="59" t="s">
        <v>1684</v>
      </c>
      <c r="M504" s="60" t="s">
        <v>340</v>
      </c>
      <c r="N504" s="60"/>
      <c r="O504" s="61" t="s">
        <v>1571</v>
      </c>
      <c r="P504" s="61" t="s">
        <v>128</v>
      </c>
    </row>
    <row r="505" spans="1:16" x14ac:dyDescent="0.2">
      <c r="A505" s="33" t="str">
        <f t="shared" si="42"/>
        <v> AA 26.344 </v>
      </c>
      <c r="B505" s="2" t="str">
        <f t="shared" si="43"/>
        <v>I</v>
      </c>
      <c r="C505" s="33">
        <f t="shared" si="44"/>
        <v>30267.355</v>
      </c>
      <c r="D505" t="str">
        <f t="shared" si="45"/>
        <v>vis</v>
      </c>
      <c r="E505">
        <f>VLOOKUP(C505,'Active 1'!C$21:E$968,3,FALSE)</f>
        <v>-8580.0411565513168</v>
      </c>
      <c r="F505" s="2" t="s">
        <v>336</v>
      </c>
      <c r="G505" t="str">
        <f t="shared" si="46"/>
        <v>30267.355</v>
      </c>
      <c r="H505" s="33">
        <f t="shared" si="47"/>
        <v>-5568</v>
      </c>
      <c r="I505" s="59" t="s">
        <v>1685</v>
      </c>
      <c r="J505" s="60" t="s">
        <v>1686</v>
      </c>
      <c r="K505" s="59">
        <v>-5568</v>
      </c>
      <c r="L505" s="59" t="s">
        <v>1687</v>
      </c>
      <c r="M505" s="60" t="s">
        <v>340</v>
      </c>
      <c r="N505" s="60"/>
      <c r="O505" s="61" t="s">
        <v>1650</v>
      </c>
      <c r="P505" s="61" t="s">
        <v>127</v>
      </c>
    </row>
    <row r="506" spans="1:16" x14ac:dyDescent="0.2">
      <c r="A506" s="33" t="str">
        <f t="shared" si="42"/>
        <v> IODE 4.3.28 </v>
      </c>
      <c r="B506" s="2" t="str">
        <f t="shared" si="43"/>
        <v>I</v>
      </c>
      <c r="C506" s="33">
        <f t="shared" si="44"/>
        <v>30613.457999999999</v>
      </c>
      <c r="D506" t="str">
        <f t="shared" si="45"/>
        <v>vis</v>
      </c>
      <c r="E506">
        <f>VLOOKUP(C506,'Active 1'!C$21:E$968,3,FALSE)</f>
        <v>-8455.0397886270839</v>
      </c>
      <c r="F506" s="2" t="s">
        <v>336</v>
      </c>
      <c r="G506" t="str">
        <f t="shared" si="46"/>
        <v>30613.458</v>
      </c>
      <c r="H506" s="33">
        <f t="shared" si="47"/>
        <v>-5443</v>
      </c>
      <c r="I506" s="59" t="s">
        <v>1688</v>
      </c>
      <c r="J506" s="60" t="s">
        <v>1689</v>
      </c>
      <c r="K506" s="59">
        <v>-5443</v>
      </c>
      <c r="L506" s="59" t="s">
        <v>1681</v>
      </c>
      <c r="M506" s="60" t="s">
        <v>340</v>
      </c>
      <c r="N506" s="60"/>
      <c r="O506" s="61" t="s">
        <v>1690</v>
      </c>
      <c r="P506" s="61" t="s">
        <v>129</v>
      </c>
    </row>
    <row r="507" spans="1:16" x14ac:dyDescent="0.2">
      <c r="A507" s="33" t="str">
        <f t="shared" si="42"/>
        <v> AA 26.344 </v>
      </c>
      <c r="B507" s="2" t="str">
        <f t="shared" si="43"/>
        <v>I</v>
      </c>
      <c r="C507" s="33">
        <f t="shared" si="44"/>
        <v>30638.378000000001</v>
      </c>
      <c r="D507" t="str">
        <f t="shared" si="45"/>
        <v>vis</v>
      </c>
      <c r="E507">
        <f>VLOOKUP(C507,'Active 1'!C$21:E$968,3,FALSE)</f>
        <v>-8446.0394792143597</v>
      </c>
      <c r="F507" s="2" t="s">
        <v>336</v>
      </c>
      <c r="G507" t="str">
        <f t="shared" si="46"/>
        <v>30638.378</v>
      </c>
      <c r="H507" s="33">
        <f t="shared" si="47"/>
        <v>-5434</v>
      </c>
      <c r="I507" s="59" t="s">
        <v>1691</v>
      </c>
      <c r="J507" s="60" t="s">
        <v>1692</v>
      </c>
      <c r="K507" s="59">
        <v>-5434</v>
      </c>
      <c r="L507" s="59" t="s">
        <v>1674</v>
      </c>
      <c r="M507" s="60" t="s">
        <v>340</v>
      </c>
      <c r="N507" s="60"/>
      <c r="O507" s="61" t="s">
        <v>1650</v>
      </c>
      <c r="P507" s="61" t="s">
        <v>127</v>
      </c>
    </row>
    <row r="508" spans="1:16" x14ac:dyDescent="0.2">
      <c r="A508" s="33" t="str">
        <f t="shared" si="42"/>
        <v> AA 26.344 </v>
      </c>
      <c r="B508" s="2" t="str">
        <f t="shared" si="43"/>
        <v>I</v>
      </c>
      <c r="C508" s="33">
        <f t="shared" si="44"/>
        <v>30663.296999999999</v>
      </c>
      <c r="D508" t="str">
        <f t="shared" si="45"/>
        <v>vis</v>
      </c>
      <c r="E508">
        <f>VLOOKUP(C508,'Active 1'!C$21:E$968,3,FALSE)</f>
        <v>-8437.0395309697524</v>
      </c>
      <c r="F508" s="2" t="s">
        <v>336</v>
      </c>
      <c r="G508" t="str">
        <f t="shared" si="46"/>
        <v>30663.297</v>
      </c>
      <c r="H508" s="33">
        <f t="shared" si="47"/>
        <v>-5425</v>
      </c>
      <c r="I508" s="59" t="s">
        <v>1693</v>
      </c>
      <c r="J508" s="60" t="s">
        <v>1694</v>
      </c>
      <c r="K508" s="59">
        <v>-5425</v>
      </c>
      <c r="L508" s="59" t="s">
        <v>1681</v>
      </c>
      <c r="M508" s="60" t="s">
        <v>340</v>
      </c>
      <c r="N508" s="60"/>
      <c r="O508" s="61" t="s">
        <v>1650</v>
      </c>
      <c r="P508" s="61" t="s">
        <v>127</v>
      </c>
    </row>
    <row r="509" spans="1:16" x14ac:dyDescent="0.2">
      <c r="A509" s="33" t="str">
        <f t="shared" si="42"/>
        <v> AC 13 </v>
      </c>
      <c r="B509" s="2" t="str">
        <f t="shared" si="43"/>
        <v>I</v>
      </c>
      <c r="C509" s="33">
        <f t="shared" si="44"/>
        <v>30760.205999999998</v>
      </c>
      <c r="D509" t="str">
        <f t="shared" si="45"/>
        <v>vis</v>
      </c>
      <c r="E509">
        <f>VLOOKUP(C509,'Active 1'!C$21:E$968,3,FALSE)</f>
        <v>-8402.0390901640676</v>
      </c>
      <c r="F509" s="2" t="s">
        <v>336</v>
      </c>
      <c r="G509" t="str">
        <f t="shared" si="46"/>
        <v>30760.206</v>
      </c>
      <c r="H509" s="33">
        <f t="shared" si="47"/>
        <v>-5390</v>
      </c>
      <c r="I509" s="59" t="s">
        <v>1695</v>
      </c>
      <c r="J509" s="60" t="s">
        <v>1696</v>
      </c>
      <c r="K509" s="59">
        <v>-5390</v>
      </c>
      <c r="L509" s="59" t="s">
        <v>1681</v>
      </c>
      <c r="M509" s="60" t="s">
        <v>340</v>
      </c>
      <c r="N509" s="60"/>
      <c r="O509" s="61" t="s">
        <v>1571</v>
      </c>
      <c r="P509" s="61" t="s">
        <v>128</v>
      </c>
    </row>
    <row r="510" spans="1:16" x14ac:dyDescent="0.2">
      <c r="A510" s="33" t="str">
        <f t="shared" si="42"/>
        <v> AA 26.344 </v>
      </c>
      <c r="B510" s="2" t="str">
        <f t="shared" si="43"/>
        <v>I</v>
      </c>
      <c r="C510" s="33">
        <f t="shared" si="44"/>
        <v>30973.406999999999</v>
      </c>
      <c r="D510" t="str">
        <f t="shared" si="45"/>
        <v>vis</v>
      </c>
      <c r="E510">
        <f>VLOOKUP(C510,'Active 1'!C$21:E$968,3,FALSE)</f>
        <v>-8325.0376869898264</v>
      </c>
      <c r="F510" s="2" t="s">
        <v>336</v>
      </c>
      <c r="G510" t="str">
        <f t="shared" si="46"/>
        <v>30973.407</v>
      </c>
      <c r="H510" s="33">
        <f t="shared" si="47"/>
        <v>-5313</v>
      </c>
      <c r="I510" s="59" t="s">
        <v>1697</v>
      </c>
      <c r="J510" s="60" t="s">
        <v>1698</v>
      </c>
      <c r="K510" s="59">
        <v>-5313</v>
      </c>
      <c r="L510" s="59" t="s">
        <v>1674</v>
      </c>
      <c r="M510" s="60" t="s">
        <v>340</v>
      </c>
      <c r="N510" s="60"/>
      <c r="O510" s="61" t="s">
        <v>1650</v>
      </c>
      <c r="P510" s="61" t="s">
        <v>127</v>
      </c>
    </row>
    <row r="511" spans="1:16" x14ac:dyDescent="0.2">
      <c r="A511" s="33" t="str">
        <f t="shared" si="42"/>
        <v> AAC 4.83 </v>
      </c>
      <c r="B511" s="2" t="str">
        <f t="shared" si="43"/>
        <v>I</v>
      </c>
      <c r="C511" s="33">
        <f t="shared" si="44"/>
        <v>32468.561000000002</v>
      </c>
      <c r="D511" t="str">
        <f t="shared" si="45"/>
        <v>vis</v>
      </c>
      <c r="E511">
        <f>VLOOKUP(C511,'Active 1'!C$21:E$968,3,FALSE)</f>
        <v>-7785.035735959671</v>
      </c>
      <c r="F511" s="2" t="s">
        <v>336</v>
      </c>
      <c r="G511" t="str">
        <f t="shared" si="46"/>
        <v>32468.561</v>
      </c>
      <c r="H511" s="33">
        <f t="shared" si="47"/>
        <v>-4773</v>
      </c>
      <c r="I511" s="59" t="s">
        <v>1699</v>
      </c>
      <c r="J511" s="60" t="s">
        <v>1700</v>
      </c>
      <c r="K511" s="59">
        <v>-4773</v>
      </c>
      <c r="L511" s="59" t="s">
        <v>414</v>
      </c>
      <c r="M511" s="60" t="s">
        <v>340</v>
      </c>
      <c r="N511" s="60"/>
      <c r="O511" s="61" t="s">
        <v>1701</v>
      </c>
      <c r="P511" s="61" t="s">
        <v>130</v>
      </c>
    </row>
    <row r="512" spans="1:16" x14ac:dyDescent="0.2">
      <c r="A512" s="33" t="str">
        <f t="shared" si="42"/>
        <v> AAC 4.115 </v>
      </c>
      <c r="B512" s="2" t="str">
        <f t="shared" si="43"/>
        <v>I</v>
      </c>
      <c r="C512" s="33">
        <f t="shared" si="44"/>
        <v>32493.481</v>
      </c>
      <c r="D512" t="str">
        <f t="shared" si="45"/>
        <v>vis</v>
      </c>
      <c r="E512">
        <f>VLOOKUP(C512,'Active 1'!C$21:E$968,3,FALSE)</f>
        <v>-7776.0354265469477</v>
      </c>
      <c r="F512" s="2" t="s">
        <v>336</v>
      </c>
      <c r="G512" t="str">
        <f t="shared" si="46"/>
        <v>32493.481</v>
      </c>
      <c r="H512" s="33">
        <f t="shared" si="47"/>
        <v>-4764</v>
      </c>
      <c r="I512" s="59" t="s">
        <v>1702</v>
      </c>
      <c r="J512" s="60" t="s">
        <v>1703</v>
      </c>
      <c r="K512" s="59">
        <v>-4764</v>
      </c>
      <c r="L512" s="59" t="s">
        <v>425</v>
      </c>
      <c r="M512" s="60" t="s">
        <v>340</v>
      </c>
      <c r="N512" s="60"/>
      <c r="O512" s="61" t="s">
        <v>1701</v>
      </c>
      <c r="P512" s="61" t="s">
        <v>131</v>
      </c>
    </row>
    <row r="513" spans="1:16" x14ac:dyDescent="0.2">
      <c r="A513" s="33" t="str">
        <f t="shared" si="42"/>
        <v> AAC 4.115 </v>
      </c>
      <c r="B513" s="2" t="str">
        <f t="shared" si="43"/>
        <v>I</v>
      </c>
      <c r="C513" s="33">
        <f t="shared" si="44"/>
        <v>32850.665000000001</v>
      </c>
      <c r="D513" t="str">
        <f t="shared" si="45"/>
        <v>vis</v>
      </c>
      <c r="E513">
        <f>VLOOKUP(C513,'Active 1'!C$21:E$968,3,FALSE)</f>
        <v>-7647.0319547462132</v>
      </c>
      <c r="F513" s="2" t="s">
        <v>336</v>
      </c>
      <c r="G513" t="str">
        <f t="shared" si="46"/>
        <v>32850.665</v>
      </c>
      <c r="H513" s="33">
        <f t="shared" si="47"/>
        <v>-4635</v>
      </c>
      <c r="I513" s="59" t="s">
        <v>1704</v>
      </c>
      <c r="J513" s="60" t="s">
        <v>1705</v>
      </c>
      <c r="K513" s="59">
        <v>-4635</v>
      </c>
      <c r="L513" s="59" t="s">
        <v>437</v>
      </c>
      <c r="M513" s="60" t="s">
        <v>340</v>
      </c>
      <c r="N513" s="60"/>
      <c r="O513" s="61" t="s">
        <v>1701</v>
      </c>
      <c r="P513" s="61" t="s">
        <v>131</v>
      </c>
    </row>
    <row r="514" spans="1:16" x14ac:dyDescent="0.2">
      <c r="A514" s="33" t="str">
        <f t="shared" si="42"/>
        <v> AC 103 </v>
      </c>
      <c r="B514" s="2" t="str">
        <f t="shared" si="43"/>
        <v>I</v>
      </c>
      <c r="C514" s="33">
        <f t="shared" si="44"/>
        <v>32881.123</v>
      </c>
      <c r="D514" t="str">
        <f t="shared" si="45"/>
        <v>vis</v>
      </c>
      <c r="E514">
        <f>VLOOKUP(C514,'Active 1'!C$21:E$968,3,FALSE)</f>
        <v>-7636.0314963155261</v>
      </c>
      <c r="F514" s="2" t="s">
        <v>336</v>
      </c>
      <c r="G514" t="str">
        <f t="shared" si="46"/>
        <v>32881.123</v>
      </c>
      <c r="H514" s="33">
        <f t="shared" si="47"/>
        <v>-4624</v>
      </c>
      <c r="I514" s="59" t="s">
        <v>1706</v>
      </c>
      <c r="J514" s="60" t="s">
        <v>1707</v>
      </c>
      <c r="K514" s="59">
        <v>-4624</v>
      </c>
      <c r="L514" s="59" t="s">
        <v>478</v>
      </c>
      <c r="M514" s="60" t="s">
        <v>340</v>
      </c>
      <c r="N514" s="60"/>
      <c r="O514" s="61" t="s">
        <v>1708</v>
      </c>
      <c r="P514" s="61" t="s">
        <v>132</v>
      </c>
    </row>
    <row r="515" spans="1:16" x14ac:dyDescent="0.2">
      <c r="A515" s="33" t="str">
        <f t="shared" si="42"/>
        <v> AAC 4.132 </v>
      </c>
      <c r="B515" s="2" t="str">
        <f t="shared" si="43"/>
        <v>I</v>
      </c>
      <c r="C515" s="33">
        <f t="shared" si="44"/>
        <v>32889.430399999997</v>
      </c>
      <c r="D515" t="str">
        <f t="shared" si="45"/>
        <v>vis</v>
      </c>
      <c r="E515">
        <f>VLOOKUP(C515,'Active 1'!C$21:E$968,3,FALSE)</f>
        <v>-7633.031128321335</v>
      </c>
      <c r="F515" s="2" t="s">
        <v>336</v>
      </c>
      <c r="G515" t="str">
        <f t="shared" si="46"/>
        <v>32889.4304</v>
      </c>
      <c r="H515" s="33">
        <f t="shared" si="47"/>
        <v>-4621</v>
      </c>
      <c r="I515" s="59" t="s">
        <v>1709</v>
      </c>
      <c r="J515" s="60" t="s">
        <v>1710</v>
      </c>
      <c r="K515" s="59">
        <v>-4621</v>
      </c>
      <c r="L515" s="59" t="s">
        <v>1711</v>
      </c>
      <c r="M515" s="60" t="s">
        <v>381</v>
      </c>
      <c r="N515" s="60" t="s">
        <v>382</v>
      </c>
      <c r="O515" s="61" t="s">
        <v>1712</v>
      </c>
      <c r="P515" s="61" t="s">
        <v>133</v>
      </c>
    </row>
    <row r="516" spans="1:16" x14ac:dyDescent="0.2">
      <c r="A516" s="33" t="str">
        <f t="shared" si="42"/>
        <v> AAC 5.6 </v>
      </c>
      <c r="B516" s="2" t="str">
        <f t="shared" si="43"/>
        <v>I</v>
      </c>
      <c r="C516" s="33">
        <f t="shared" si="44"/>
        <v>33249.377</v>
      </c>
      <c r="D516" t="str">
        <f t="shared" si="45"/>
        <v>vis</v>
      </c>
      <c r="E516">
        <f>VLOOKUP(C516,'Active 1'!C$21:E$968,3,FALSE)</f>
        <v>-7503.0298934875509</v>
      </c>
      <c r="F516" s="2" t="s">
        <v>336</v>
      </c>
      <c r="G516" t="str">
        <f t="shared" si="46"/>
        <v>33249.377</v>
      </c>
      <c r="H516" s="33">
        <f t="shared" si="47"/>
        <v>-4491</v>
      </c>
      <c r="I516" s="59" t="s">
        <v>1713</v>
      </c>
      <c r="J516" s="60" t="s">
        <v>1714</v>
      </c>
      <c r="K516" s="59">
        <v>-4491</v>
      </c>
      <c r="L516" s="59" t="s">
        <v>437</v>
      </c>
      <c r="M516" s="60" t="s">
        <v>340</v>
      </c>
      <c r="N516" s="60"/>
      <c r="O516" s="61" t="s">
        <v>1701</v>
      </c>
      <c r="P516" s="61" t="s">
        <v>134</v>
      </c>
    </row>
    <row r="517" spans="1:16" x14ac:dyDescent="0.2">
      <c r="A517" s="33" t="str">
        <f t="shared" si="42"/>
        <v> AAC 5.9 </v>
      </c>
      <c r="B517" s="2" t="str">
        <f t="shared" si="43"/>
        <v>I</v>
      </c>
      <c r="C517" s="33">
        <f t="shared" si="44"/>
        <v>33570.561999999998</v>
      </c>
      <c r="D517" t="str">
        <f t="shared" si="45"/>
        <v>vis</v>
      </c>
      <c r="E517">
        <f>VLOOKUP(C517,'Active 1'!C$21:E$968,3,FALSE)</f>
        <v>-7387.0281126398122</v>
      </c>
      <c r="F517" s="2" t="s">
        <v>336</v>
      </c>
      <c r="G517" t="str">
        <f t="shared" si="46"/>
        <v>33570.562</v>
      </c>
      <c r="H517" s="33">
        <f t="shared" si="47"/>
        <v>-4375</v>
      </c>
      <c r="I517" s="59" t="s">
        <v>1715</v>
      </c>
      <c r="J517" s="60" t="s">
        <v>1716</v>
      </c>
      <c r="K517" s="59">
        <v>-4375</v>
      </c>
      <c r="L517" s="59" t="s">
        <v>437</v>
      </c>
      <c r="M517" s="60" t="s">
        <v>340</v>
      </c>
      <c r="N517" s="60"/>
      <c r="O517" s="61" t="s">
        <v>1701</v>
      </c>
      <c r="P517" s="61" t="s">
        <v>135</v>
      </c>
    </row>
    <row r="518" spans="1:16" x14ac:dyDescent="0.2">
      <c r="A518" s="33" t="str">
        <f t="shared" si="42"/>
        <v> JO 34.19 </v>
      </c>
      <c r="B518" s="2" t="str">
        <f t="shared" si="43"/>
        <v>I</v>
      </c>
      <c r="C518" s="33">
        <f t="shared" si="44"/>
        <v>33620.397900000004</v>
      </c>
      <c r="D518" t="str">
        <f t="shared" si="45"/>
        <v>vis</v>
      </c>
      <c r="E518">
        <f>VLOOKUP(C518,'Active 1'!C$21:E$968,3,FALSE)</f>
        <v>-7369.0289746036324</v>
      </c>
      <c r="F518" s="2" t="s">
        <v>336</v>
      </c>
      <c r="G518" t="str">
        <f t="shared" si="46"/>
        <v>33620.3979</v>
      </c>
      <c r="H518" s="33">
        <f t="shared" si="47"/>
        <v>-4357</v>
      </c>
      <c r="I518" s="59" t="s">
        <v>1717</v>
      </c>
      <c r="J518" s="60" t="s">
        <v>1718</v>
      </c>
      <c r="K518" s="59">
        <v>-4357</v>
      </c>
      <c r="L518" s="59" t="s">
        <v>1719</v>
      </c>
      <c r="M518" s="60" t="s">
        <v>340</v>
      </c>
      <c r="N518" s="60"/>
      <c r="O518" s="61" t="s">
        <v>1720</v>
      </c>
      <c r="P518" s="61" t="s">
        <v>136</v>
      </c>
    </row>
    <row r="519" spans="1:16" x14ac:dyDescent="0.2">
      <c r="A519" s="33" t="str">
        <f t="shared" si="42"/>
        <v> AAC 5.12 </v>
      </c>
      <c r="B519" s="2" t="str">
        <f t="shared" si="43"/>
        <v>I</v>
      </c>
      <c r="C519" s="33">
        <f t="shared" si="44"/>
        <v>33681.313000000002</v>
      </c>
      <c r="D519" t="str">
        <f t="shared" si="45"/>
        <v>vis</v>
      </c>
      <c r="E519">
        <f>VLOOKUP(C519,'Active 1'!C$21:E$968,3,FALSE)</f>
        <v>-7347.0283827935609</v>
      </c>
      <c r="F519" s="2" t="s">
        <v>336</v>
      </c>
      <c r="G519" t="str">
        <f t="shared" si="46"/>
        <v>33681.313</v>
      </c>
      <c r="H519" s="33">
        <f t="shared" si="47"/>
        <v>-4335</v>
      </c>
      <c r="I519" s="59" t="s">
        <v>1721</v>
      </c>
      <c r="J519" s="60" t="s">
        <v>1722</v>
      </c>
      <c r="K519" s="59">
        <v>-4335</v>
      </c>
      <c r="L519" s="59" t="s">
        <v>434</v>
      </c>
      <c r="M519" s="60" t="s">
        <v>340</v>
      </c>
      <c r="N519" s="60"/>
      <c r="O519" s="61" t="s">
        <v>1701</v>
      </c>
      <c r="P519" s="61" t="s">
        <v>137</v>
      </c>
    </row>
    <row r="520" spans="1:16" x14ac:dyDescent="0.2">
      <c r="A520" s="33" t="str">
        <f t="shared" si="42"/>
        <v> JO 37.141 </v>
      </c>
      <c r="B520" s="2" t="str">
        <f t="shared" si="43"/>
        <v>I</v>
      </c>
      <c r="C520" s="33">
        <f t="shared" si="44"/>
        <v>34423.359600000003</v>
      </c>
      <c r="D520" t="str">
        <f t="shared" si="45"/>
        <v>vis</v>
      </c>
      <c r="E520">
        <f>VLOOKUP(C520,'Active 1'!C$21:E$968,3,FALSE)</f>
        <v>-7079.0248114187771</v>
      </c>
      <c r="F520" s="2" t="s">
        <v>336</v>
      </c>
      <c r="G520" t="str">
        <f t="shared" si="46"/>
        <v>34423.3596</v>
      </c>
      <c r="H520" s="33">
        <f t="shared" si="47"/>
        <v>-4067</v>
      </c>
      <c r="I520" s="59" t="s">
        <v>1723</v>
      </c>
      <c r="J520" s="60" t="s">
        <v>1724</v>
      </c>
      <c r="K520" s="59">
        <v>-4067</v>
      </c>
      <c r="L520" s="59" t="s">
        <v>1725</v>
      </c>
      <c r="M520" s="60" t="s">
        <v>381</v>
      </c>
      <c r="N520" s="60" t="s">
        <v>382</v>
      </c>
      <c r="O520" s="61" t="s">
        <v>1726</v>
      </c>
      <c r="P520" s="61" t="s">
        <v>138</v>
      </c>
    </row>
    <row r="521" spans="1:16" x14ac:dyDescent="0.2">
      <c r="A521" s="33" t="str">
        <f t="shared" si="42"/>
        <v> AAC 5.192 </v>
      </c>
      <c r="B521" s="2" t="str">
        <f t="shared" si="43"/>
        <v>I</v>
      </c>
      <c r="C521" s="33">
        <f t="shared" si="44"/>
        <v>34661.476999999999</v>
      </c>
      <c r="D521" t="str">
        <f t="shared" si="45"/>
        <v>vis</v>
      </c>
      <c r="E521">
        <f>VLOOKUP(C521,'Active 1'!C$21:E$968,3,FALSE)</f>
        <v>-6993.0243990370254</v>
      </c>
      <c r="F521" s="2" t="s">
        <v>336</v>
      </c>
      <c r="G521" t="str">
        <f t="shared" si="46"/>
        <v>34661.477</v>
      </c>
      <c r="H521" s="33">
        <f t="shared" si="47"/>
        <v>-3981</v>
      </c>
      <c r="I521" s="59" t="s">
        <v>1727</v>
      </c>
      <c r="J521" s="60" t="s">
        <v>1728</v>
      </c>
      <c r="K521" s="59">
        <v>-3981</v>
      </c>
      <c r="L521" s="59" t="s">
        <v>539</v>
      </c>
      <c r="M521" s="60" t="s">
        <v>340</v>
      </c>
      <c r="N521" s="60"/>
      <c r="O521" s="61" t="s">
        <v>1701</v>
      </c>
      <c r="P521" s="61" t="s">
        <v>139</v>
      </c>
    </row>
    <row r="522" spans="1:16" x14ac:dyDescent="0.2">
      <c r="A522" s="33" t="str">
        <f t="shared" si="42"/>
        <v> AA 6.145 </v>
      </c>
      <c r="B522" s="2" t="str">
        <f t="shared" si="43"/>
        <v>I</v>
      </c>
      <c r="C522" s="33">
        <f t="shared" si="44"/>
        <v>34661.478000000003</v>
      </c>
      <c r="D522" t="str">
        <f t="shared" si="45"/>
        <v>vis</v>
      </c>
      <c r="E522">
        <f>VLOOKUP(C522,'Active 1'!C$21:E$968,3,FALSE)</f>
        <v>-6993.0240378689095</v>
      </c>
      <c r="F522" s="2" t="s">
        <v>336</v>
      </c>
      <c r="G522" t="str">
        <f t="shared" si="46"/>
        <v>34661.478</v>
      </c>
      <c r="H522" s="33">
        <f t="shared" si="47"/>
        <v>-3981</v>
      </c>
      <c r="I522" s="59" t="s">
        <v>1729</v>
      </c>
      <c r="J522" s="60" t="s">
        <v>1730</v>
      </c>
      <c r="K522" s="59">
        <v>-3981</v>
      </c>
      <c r="L522" s="59" t="s">
        <v>414</v>
      </c>
      <c r="M522" s="60" t="s">
        <v>340</v>
      </c>
      <c r="N522" s="60"/>
      <c r="O522" s="61" t="s">
        <v>1731</v>
      </c>
      <c r="P522" s="61" t="s">
        <v>140</v>
      </c>
    </row>
    <row r="523" spans="1:16" x14ac:dyDescent="0.2">
      <c r="A523" s="33" t="str">
        <f t="shared" ref="A523:A586" si="48">P523</f>
        <v> AAC 5.195 </v>
      </c>
      <c r="B523" s="2" t="str">
        <f t="shared" ref="B523:B586" si="49">IF(H523=INT(H523),"I","II")</f>
        <v>I</v>
      </c>
      <c r="C523" s="33">
        <f t="shared" ref="C523:C586" si="50">1*G523</f>
        <v>35010.351999999999</v>
      </c>
      <c r="D523" t="str">
        <f t="shared" ref="D523:D586" si="51">VLOOKUP(F523,I$1:J$5,2,FALSE)</f>
        <v>vis</v>
      </c>
      <c r="E523">
        <f>VLOOKUP(C523,'Active 1'!C$21:E$968,3,FALSE)</f>
        <v>-6867.0218730994666</v>
      </c>
      <c r="F523" s="2" t="s">
        <v>336</v>
      </c>
      <c r="G523" t="str">
        <f t="shared" ref="G523:G586" si="52">MID(I523,3,LEN(I523)-3)</f>
        <v>35010.352</v>
      </c>
      <c r="H523" s="33">
        <f t="shared" ref="H523:H586" si="53">1*K523</f>
        <v>-3855</v>
      </c>
      <c r="I523" s="59" t="s">
        <v>1732</v>
      </c>
      <c r="J523" s="60" t="s">
        <v>1733</v>
      </c>
      <c r="K523" s="59">
        <v>-3855</v>
      </c>
      <c r="L523" s="59" t="s">
        <v>414</v>
      </c>
      <c r="M523" s="60" t="s">
        <v>340</v>
      </c>
      <c r="N523" s="60"/>
      <c r="O523" s="61" t="s">
        <v>1701</v>
      </c>
      <c r="P523" s="61" t="s">
        <v>141</v>
      </c>
    </row>
    <row r="524" spans="1:16" x14ac:dyDescent="0.2">
      <c r="A524" s="33" t="str">
        <f t="shared" si="48"/>
        <v> AAC 5.195 </v>
      </c>
      <c r="B524" s="2" t="str">
        <f t="shared" si="49"/>
        <v>I</v>
      </c>
      <c r="C524" s="33">
        <f t="shared" si="50"/>
        <v>35071.262999999999</v>
      </c>
      <c r="D524" t="str">
        <f t="shared" si="51"/>
        <v>vis</v>
      </c>
      <c r="E524">
        <f>VLOOKUP(C524,'Active 1'!C$21:E$968,3,FALSE)</f>
        <v>-6845.0227620786636</v>
      </c>
      <c r="F524" s="2" t="s">
        <v>336</v>
      </c>
      <c r="G524" t="str">
        <f t="shared" si="52"/>
        <v>35071.263</v>
      </c>
      <c r="H524" s="33">
        <f t="shared" si="53"/>
        <v>-3833</v>
      </c>
      <c r="I524" s="59" t="s">
        <v>1734</v>
      </c>
      <c r="J524" s="60" t="s">
        <v>1735</v>
      </c>
      <c r="K524" s="59">
        <v>-3833</v>
      </c>
      <c r="L524" s="59" t="s">
        <v>407</v>
      </c>
      <c r="M524" s="60" t="s">
        <v>340</v>
      </c>
      <c r="N524" s="60"/>
      <c r="O524" s="61" t="s">
        <v>1701</v>
      </c>
      <c r="P524" s="61" t="s">
        <v>141</v>
      </c>
    </row>
    <row r="525" spans="1:16" x14ac:dyDescent="0.2">
      <c r="A525" s="33" t="str">
        <f t="shared" si="48"/>
        <v> AA 6.143 </v>
      </c>
      <c r="B525" s="2" t="str">
        <f t="shared" si="49"/>
        <v>I</v>
      </c>
      <c r="C525" s="33">
        <f t="shared" si="50"/>
        <v>35129.408000000003</v>
      </c>
      <c r="D525" t="str">
        <f t="shared" si="51"/>
        <v>vis</v>
      </c>
      <c r="E525">
        <f>VLOOKUP(C525,'Active 1'!C$21:E$968,3,FALSE)</f>
        <v>-6824.0226420624977</v>
      </c>
      <c r="F525" s="2" t="s">
        <v>336</v>
      </c>
      <c r="G525" t="str">
        <f t="shared" si="52"/>
        <v>35129.408</v>
      </c>
      <c r="H525" s="33">
        <f t="shared" si="53"/>
        <v>-3812</v>
      </c>
      <c r="I525" s="59" t="s">
        <v>1736</v>
      </c>
      <c r="J525" s="60" t="s">
        <v>1737</v>
      </c>
      <c r="K525" s="59">
        <v>-3812</v>
      </c>
      <c r="L525" s="59" t="s">
        <v>565</v>
      </c>
      <c r="M525" s="60" t="s">
        <v>340</v>
      </c>
      <c r="N525" s="60"/>
      <c r="O525" s="61" t="s">
        <v>1701</v>
      </c>
      <c r="P525" s="61" t="s">
        <v>142</v>
      </c>
    </row>
    <row r="526" spans="1:16" x14ac:dyDescent="0.2">
      <c r="A526" s="33" t="str">
        <f t="shared" si="48"/>
        <v> AA 6.143 </v>
      </c>
      <c r="B526" s="2" t="str">
        <f t="shared" si="49"/>
        <v>I</v>
      </c>
      <c r="C526" s="33">
        <f t="shared" si="50"/>
        <v>35190.322999999997</v>
      </c>
      <c r="D526" t="str">
        <f t="shared" si="51"/>
        <v>vis</v>
      </c>
      <c r="E526">
        <f>VLOOKUP(C526,'Active 1'!C$21:E$968,3,FALSE)</f>
        <v>-6802.0220863692393</v>
      </c>
      <c r="F526" s="2" t="s">
        <v>336</v>
      </c>
      <c r="G526" t="str">
        <f t="shared" si="52"/>
        <v>35190.323</v>
      </c>
      <c r="H526" s="33">
        <f t="shared" si="53"/>
        <v>-3790</v>
      </c>
      <c r="I526" s="59" t="s">
        <v>1738</v>
      </c>
      <c r="J526" s="60" t="s">
        <v>1739</v>
      </c>
      <c r="K526" s="59">
        <v>-3790</v>
      </c>
      <c r="L526" s="59" t="s">
        <v>407</v>
      </c>
      <c r="M526" s="60" t="s">
        <v>340</v>
      </c>
      <c r="N526" s="60"/>
      <c r="O526" s="61" t="s">
        <v>1701</v>
      </c>
      <c r="P526" s="61" t="s">
        <v>142</v>
      </c>
    </row>
    <row r="527" spans="1:16" x14ac:dyDescent="0.2">
      <c r="A527" s="33" t="str">
        <f t="shared" si="48"/>
        <v> AC 175.19 </v>
      </c>
      <c r="B527" s="2" t="str">
        <f t="shared" si="49"/>
        <v>I</v>
      </c>
      <c r="C527" s="33">
        <f t="shared" si="50"/>
        <v>35392.446000000004</v>
      </c>
      <c r="D527" t="str">
        <f t="shared" si="51"/>
        <v>vis</v>
      </c>
      <c r="E527">
        <f>VLOOKUP(C527,'Active 1'!C$21:E$968,3,FALSE)</f>
        <v>-6729.0217035671521</v>
      </c>
      <c r="F527" s="2" t="s">
        <v>336</v>
      </c>
      <c r="G527" t="str">
        <f t="shared" si="52"/>
        <v>35392.446</v>
      </c>
      <c r="H527" s="33">
        <f t="shared" si="53"/>
        <v>-3717</v>
      </c>
      <c r="I527" s="59" t="s">
        <v>1740</v>
      </c>
      <c r="J527" s="60" t="s">
        <v>1741</v>
      </c>
      <c r="K527" s="59">
        <v>-3717</v>
      </c>
      <c r="L527" s="59" t="s">
        <v>349</v>
      </c>
      <c r="M527" s="60" t="s">
        <v>340</v>
      </c>
      <c r="N527" s="60"/>
      <c r="O527" s="61" t="s">
        <v>1571</v>
      </c>
      <c r="P527" s="61" t="s">
        <v>121</v>
      </c>
    </row>
    <row r="528" spans="1:16" x14ac:dyDescent="0.2">
      <c r="A528" s="33" t="str">
        <f t="shared" si="48"/>
        <v> AC 167.22 </v>
      </c>
      <c r="B528" s="2" t="str">
        <f t="shared" si="49"/>
        <v>I</v>
      </c>
      <c r="C528" s="33">
        <f t="shared" si="50"/>
        <v>35392.447</v>
      </c>
      <c r="D528" t="str">
        <f t="shared" si="51"/>
        <v>vis</v>
      </c>
      <c r="E528">
        <f>VLOOKUP(C528,'Active 1'!C$21:E$968,3,FALSE)</f>
        <v>-6729.021342399039</v>
      </c>
      <c r="F528" s="2" t="s">
        <v>336</v>
      </c>
      <c r="G528" t="str">
        <f t="shared" si="52"/>
        <v>35392.447</v>
      </c>
      <c r="H528" s="33">
        <f t="shared" si="53"/>
        <v>-3717</v>
      </c>
      <c r="I528" s="59" t="s">
        <v>1742</v>
      </c>
      <c r="J528" s="60" t="s">
        <v>1743</v>
      </c>
      <c r="K528" s="59">
        <v>-3717</v>
      </c>
      <c r="L528" s="59" t="s">
        <v>565</v>
      </c>
      <c r="M528" s="60" t="s">
        <v>340</v>
      </c>
      <c r="N528" s="60"/>
      <c r="O528" s="61" t="s">
        <v>1744</v>
      </c>
      <c r="P528" s="61" t="s">
        <v>143</v>
      </c>
    </row>
    <row r="529" spans="1:16" x14ac:dyDescent="0.2">
      <c r="A529" s="33" t="str">
        <f t="shared" si="48"/>
        <v> APJ 129.62 </v>
      </c>
      <c r="B529" s="2" t="str">
        <f t="shared" si="49"/>
        <v>I</v>
      </c>
      <c r="C529" s="33">
        <f t="shared" si="50"/>
        <v>35411.825599999996</v>
      </c>
      <c r="D529" t="str">
        <f t="shared" si="51"/>
        <v>vis</v>
      </c>
      <c r="E529">
        <f>VLOOKUP(C529,'Active 1'!C$21:E$968,3,FALSE)</f>
        <v>-6722.0224099758698</v>
      </c>
      <c r="F529" s="2" t="s">
        <v>336</v>
      </c>
      <c r="G529" t="str">
        <f t="shared" si="52"/>
        <v>35411.8256</v>
      </c>
      <c r="H529" s="33">
        <f t="shared" si="53"/>
        <v>-3710</v>
      </c>
      <c r="I529" s="59" t="s">
        <v>1745</v>
      </c>
      <c r="J529" s="60" t="s">
        <v>1746</v>
      </c>
      <c r="K529" s="59">
        <v>-3710</v>
      </c>
      <c r="L529" s="59" t="s">
        <v>1747</v>
      </c>
      <c r="M529" s="60" t="s">
        <v>381</v>
      </c>
      <c r="N529" s="60" t="s">
        <v>382</v>
      </c>
      <c r="O529" s="61" t="s">
        <v>1748</v>
      </c>
      <c r="P529" s="61" t="s">
        <v>144</v>
      </c>
    </row>
    <row r="530" spans="1:16" x14ac:dyDescent="0.2">
      <c r="A530" s="33" t="str">
        <f t="shared" si="48"/>
        <v> APJ 129.62 </v>
      </c>
      <c r="B530" s="2" t="str">
        <f t="shared" si="49"/>
        <v>I</v>
      </c>
      <c r="C530" s="33">
        <f t="shared" si="50"/>
        <v>35436.745199999998</v>
      </c>
      <c r="D530" t="str">
        <f t="shared" si="51"/>
        <v>vis</v>
      </c>
      <c r="E530">
        <f>VLOOKUP(C530,'Active 1'!C$21:E$968,3,FALSE)</f>
        <v>-6713.0222450303909</v>
      </c>
      <c r="F530" s="2" t="s">
        <v>336</v>
      </c>
      <c r="G530" t="str">
        <f t="shared" si="52"/>
        <v>35436.7452</v>
      </c>
      <c r="H530" s="33">
        <f t="shared" si="53"/>
        <v>-3701</v>
      </c>
      <c r="I530" s="59" t="s">
        <v>1749</v>
      </c>
      <c r="J530" s="60" t="s">
        <v>1750</v>
      </c>
      <c r="K530" s="59">
        <v>-3701</v>
      </c>
      <c r="L530" s="59" t="s">
        <v>1751</v>
      </c>
      <c r="M530" s="60" t="s">
        <v>381</v>
      </c>
      <c r="N530" s="60" t="s">
        <v>382</v>
      </c>
      <c r="O530" s="61" t="s">
        <v>1748</v>
      </c>
      <c r="P530" s="61" t="s">
        <v>144</v>
      </c>
    </row>
    <row r="531" spans="1:16" x14ac:dyDescent="0.2">
      <c r="A531" s="33" t="str">
        <f t="shared" si="48"/>
        <v> AC 175.19 </v>
      </c>
      <c r="B531" s="2" t="str">
        <f t="shared" si="49"/>
        <v>I</v>
      </c>
      <c r="C531" s="33">
        <f t="shared" si="50"/>
        <v>35442.284</v>
      </c>
      <c r="D531" t="str">
        <f t="shared" si="51"/>
        <v>vis</v>
      </c>
      <c r="E531">
        <f>VLOOKUP(C531,'Active 1'!C$21:E$968,3,FALSE)</f>
        <v>-6711.0218070779347</v>
      </c>
      <c r="F531" s="2" t="s">
        <v>336</v>
      </c>
      <c r="G531" t="str">
        <f t="shared" si="52"/>
        <v>35442.284</v>
      </c>
      <c r="H531" s="33">
        <f t="shared" si="53"/>
        <v>-3699</v>
      </c>
      <c r="I531" s="59" t="s">
        <v>1752</v>
      </c>
      <c r="J531" s="60" t="s">
        <v>1753</v>
      </c>
      <c r="K531" s="59">
        <v>-3699</v>
      </c>
      <c r="L531" s="59" t="s">
        <v>404</v>
      </c>
      <c r="M531" s="60" t="s">
        <v>340</v>
      </c>
      <c r="N531" s="60"/>
      <c r="O531" s="61" t="s">
        <v>1571</v>
      </c>
      <c r="P531" s="61" t="s">
        <v>121</v>
      </c>
    </row>
    <row r="532" spans="1:16" x14ac:dyDescent="0.2">
      <c r="A532" s="33" t="str">
        <f t="shared" si="48"/>
        <v> APJ 129.62 </v>
      </c>
      <c r="B532" s="2" t="str">
        <f t="shared" si="49"/>
        <v>I</v>
      </c>
      <c r="C532" s="33">
        <f t="shared" si="50"/>
        <v>35447.820800000001</v>
      </c>
      <c r="D532" t="str">
        <f t="shared" si="51"/>
        <v>vis</v>
      </c>
      <c r="E532">
        <f>VLOOKUP(C532,'Active 1'!C$21:E$968,3,FALSE)</f>
        <v>-6709.0220914617075</v>
      </c>
      <c r="F532" s="2" t="s">
        <v>336</v>
      </c>
      <c r="G532" t="str">
        <f t="shared" si="52"/>
        <v>35447.8208</v>
      </c>
      <c r="H532" s="33">
        <f t="shared" si="53"/>
        <v>-3697</v>
      </c>
      <c r="I532" s="59" t="s">
        <v>1754</v>
      </c>
      <c r="J532" s="60" t="s">
        <v>1755</v>
      </c>
      <c r="K532" s="59">
        <v>-3697</v>
      </c>
      <c r="L532" s="59" t="s">
        <v>1756</v>
      </c>
      <c r="M532" s="60" t="s">
        <v>381</v>
      </c>
      <c r="N532" s="60" t="s">
        <v>382</v>
      </c>
      <c r="O532" s="61" t="s">
        <v>1748</v>
      </c>
      <c r="P532" s="61" t="s">
        <v>144</v>
      </c>
    </row>
    <row r="533" spans="1:16" x14ac:dyDescent="0.2">
      <c r="A533" s="33" t="str">
        <f t="shared" si="48"/>
        <v> AC 177.17 </v>
      </c>
      <c r="B533" s="2" t="str">
        <f t="shared" si="49"/>
        <v>I</v>
      </c>
      <c r="C533" s="33">
        <f t="shared" si="50"/>
        <v>35489.360999999997</v>
      </c>
      <c r="D533" t="str">
        <f t="shared" si="51"/>
        <v>vis</v>
      </c>
      <c r="E533">
        <f>VLOOKUP(C533,'Active 1'!C$21:E$968,3,FALSE)</f>
        <v>-6694.0190957527839</v>
      </c>
      <c r="F533" s="2" t="s">
        <v>336</v>
      </c>
      <c r="G533" t="str">
        <f t="shared" si="52"/>
        <v>35489.361</v>
      </c>
      <c r="H533" s="33">
        <f t="shared" si="53"/>
        <v>-3682</v>
      </c>
      <c r="I533" s="59" t="s">
        <v>1757</v>
      </c>
      <c r="J533" s="60" t="s">
        <v>1758</v>
      </c>
      <c r="K533" s="59">
        <v>-3682</v>
      </c>
      <c r="L533" s="59" t="s">
        <v>425</v>
      </c>
      <c r="M533" s="60" t="s">
        <v>340</v>
      </c>
      <c r="N533" s="60"/>
      <c r="O533" s="61" t="s">
        <v>1744</v>
      </c>
      <c r="P533" s="61" t="s">
        <v>145</v>
      </c>
    </row>
    <row r="534" spans="1:16" x14ac:dyDescent="0.2">
      <c r="A534" s="33" t="str">
        <f t="shared" si="48"/>
        <v> AC 175.20 </v>
      </c>
      <c r="B534" s="2" t="str">
        <f t="shared" si="49"/>
        <v>I</v>
      </c>
      <c r="C534" s="33">
        <f t="shared" si="50"/>
        <v>35727.472000000002</v>
      </c>
      <c r="D534" t="str">
        <f t="shared" si="51"/>
        <v>vis</v>
      </c>
      <c r="E534">
        <f>VLOOKUP(C534,'Active 1'!C$21:E$968,3,FALSE)</f>
        <v>-6608.0209948469619</v>
      </c>
      <c r="F534" s="2" t="s">
        <v>336</v>
      </c>
      <c r="G534" t="str">
        <f t="shared" si="52"/>
        <v>35727.472</v>
      </c>
      <c r="H534" s="33">
        <f t="shared" si="53"/>
        <v>-3596</v>
      </c>
      <c r="I534" s="59" t="s">
        <v>1759</v>
      </c>
      <c r="J534" s="60" t="s">
        <v>1760</v>
      </c>
      <c r="K534" s="59">
        <v>-3596</v>
      </c>
      <c r="L534" s="59" t="s">
        <v>391</v>
      </c>
      <c r="M534" s="60" t="s">
        <v>340</v>
      </c>
      <c r="N534" s="60"/>
      <c r="O534" s="61" t="s">
        <v>1761</v>
      </c>
      <c r="P534" s="61" t="s">
        <v>146</v>
      </c>
    </row>
    <row r="535" spans="1:16" x14ac:dyDescent="0.2">
      <c r="A535" s="33" t="str">
        <f t="shared" si="48"/>
        <v> AC 175.19 </v>
      </c>
      <c r="B535" s="2" t="str">
        <f t="shared" si="49"/>
        <v>I</v>
      </c>
      <c r="C535" s="33">
        <f t="shared" si="50"/>
        <v>35727.472000000002</v>
      </c>
      <c r="D535" t="str">
        <f t="shared" si="51"/>
        <v>vis</v>
      </c>
      <c r="E535">
        <f>VLOOKUP(C535,'Active 1'!C$21:E$968,3,FALSE)</f>
        <v>-6608.0209948469619</v>
      </c>
      <c r="F535" s="2" t="s">
        <v>336</v>
      </c>
      <c r="G535" t="str">
        <f t="shared" si="52"/>
        <v>35727.472</v>
      </c>
      <c r="H535" s="33">
        <f t="shared" si="53"/>
        <v>-3596</v>
      </c>
      <c r="I535" s="59" t="s">
        <v>1759</v>
      </c>
      <c r="J535" s="60" t="s">
        <v>1760</v>
      </c>
      <c r="K535" s="59">
        <v>-3596</v>
      </c>
      <c r="L535" s="59" t="s">
        <v>391</v>
      </c>
      <c r="M535" s="60" t="s">
        <v>340</v>
      </c>
      <c r="N535" s="60"/>
      <c r="O535" s="61" t="s">
        <v>1571</v>
      </c>
      <c r="P535" s="61" t="s">
        <v>121</v>
      </c>
    </row>
    <row r="536" spans="1:16" x14ac:dyDescent="0.2">
      <c r="A536" s="33" t="str">
        <f t="shared" si="48"/>
        <v> AA 8.192 </v>
      </c>
      <c r="B536" s="2" t="str">
        <f t="shared" si="49"/>
        <v>I</v>
      </c>
      <c r="C536" s="33">
        <f t="shared" si="50"/>
        <v>35860.381999999998</v>
      </c>
      <c r="D536" t="str">
        <f t="shared" si="51"/>
        <v>vis</v>
      </c>
      <c r="E536">
        <f>VLOOKUP(C536,'Active 1'!C$21:E$968,3,FALSE)</f>
        <v>-6560.0181407520549</v>
      </c>
      <c r="F536" s="2" t="s">
        <v>336</v>
      </c>
      <c r="G536" t="str">
        <f t="shared" si="52"/>
        <v>35860.382</v>
      </c>
      <c r="H536" s="33">
        <f t="shared" si="53"/>
        <v>-3548</v>
      </c>
      <c r="I536" s="59" t="s">
        <v>1762</v>
      </c>
      <c r="J536" s="60" t="s">
        <v>1763</v>
      </c>
      <c r="K536" s="59">
        <v>-3548</v>
      </c>
      <c r="L536" s="59" t="s">
        <v>545</v>
      </c>
      <c r="M536" s="60" t="s">
        <v>340</v>
      </c>
      <c r="N536" s="60"/>
      <c r="O536" s="61" t="s">
        <v>1701</v>
      </c>
      <c r="P536" s="61" t="s">
        <v>147</v>
      </c>
    </row>
    <row r="537" spans="1:16" x14ac:dyDescent="0.2">
      <c r="A537" s="33" t="str">
        <f t="shared" si="48"/>
        <v> MVS 2.126 </v>
      </c>
      <c r="B537" s="2" t="str">
        <f t="shared" si="49"/>
        <v>I</v>
      </c>
      <c r="C537" s="33">
        <f t="shared" si="50"/>
        <v>35921.322999999997</v>
      </c>
      <c r="D537" t="str">
        <f t="shared" si="51"/>
        <v>vis</v>
      </c>
      <c r="E537">
        <f>VLOOKUP(C537,'Active 1'!C$21:E$968,3,FALSE)</f>
        <v>-6538.0081946878181</v>
      </c>
      <c r="F537" s="2" t="s">
        <v>336</v>
      </c>
      <c r="G537" t="str">
        <f t="shared" si="52"/>
        <v>35921.323</v>
      </c>
      <c r="H537" s="33">
        <f t="shared" si="53"/>
        <v>-3526</v>
      </c>
      <c r="I537" s="59" t="s">
        <v>1764</v>
      </c>
      <c r="J537" s="60" t="s">
        <v>1765</v>
      </c>
      <c r="K537" s="59">
        <v>-3526</v>
      </c>
      <c r="L537" s="59" t="s">
        <v>1264</v>
      </c>
      <c r="M537" s="60" t="s">
        <v>1766</v>
      </c>
      <c r="N537" s="60"/>
      <c r="O537" s="61" t="s">
        <v>1767</v>
      </c>
      <c r="P537" s="61" t="s">
        <v>148</v>
      </c>
    </row>
    <row r="538" spans="1:16" x14ac:dyDescent="0.2">
      <c r="A538" s="33" t="str">
        <f t="shared" si="48"/>
        <v> AC 200.16 </v>
      </c>
      <c r="B538" s="2" t="str">
        <f t="shared" si="49"/>
        <v>I</v>
      </c>
      <c r="C538" s="33">
        <f t="shared" si="50"/>
        <v>36544.273999999998</v>
      </c>
      <c r="D538" t="str">
        <f t="shared" si="51"/>
        <v>vis</v>
      </c>
      <c r="E538">
        <f>VLOOKUP(C538,'Active 1'!C$21:E$968,3,FALSE)</f>
        <v>-6313.0181566073352</v>
      </c>
      <c r="F538" s="2" t="s">
        <v>336</v>
      </c>
      <c r="G538" t="str">
        <f t="shared" si="52"/>
        <v>36544.274</v>
      </c>
      <c r="H538" s="33">
        <f t="shared" si="53"/>
        <v>-3301</v>
      </c>
      <c r="I538" s="59" t="s">
        <v>1768</v>
      </c>
      <c r="J538" s="60" t="s">
        <v>1769</v>
      </c>
      <c r="K538" s="59">
        <v>-3301</v>
      </c>
      <c r="L538" s="59" t="s">
        <v>339</v>
      </c>
      <c r="M538" s="60" t="s">
        <v>340</v>
      </c>
      <c r="N538" s="60"/>
      <c r="O538" s="61" t="s">
        <v>1571</v>
      </c>
      <c r="P538" s="61" t="s">
        <v>149</v>
      </c>
    </row>
    <row r="539" spans="1:16" x14ac:dyDescent="0.2">
      <c r="A539" s="33" t="str">
        <f t="shared" si="48"/>
        <v> AA 9.49 </v>
      </c>
      <c r="B539" s="2" t="str">
        <f t="shared" si="49"/>
        <v>I</v>
      </c>
      <c r="C539" s="33">
        <f t="shared" si="50"/>
        <v>36555.353999999999</v>
      </c>
      <c r="D539" t="str">
        <f t="shared" si="51"/>
        <v>vis</v>
      </c>
      <c r="E539">
        <f>VLOOKUP(C539,'Active 1'!C$21:E$968,3,FALSE)</f>
        <v>-6309.0164138989485</v>
      </c>
      <c r="F539" s="2" t="s">
        <v>336</v>
      </c>
      <c r="G539" t="str">
        <f t="shared" si="52"/>
        <v>36555.354</v>
      </c>
      <c r="H539" s="33">
        <f t="shared" si="53"/>
        <v>-3297</v>
      </c>
      <c r="I539" s="59" t="s">
        <v>1770</v>
      </c>
      <c r="J539" s="60" t="s">
        <v>1771</v>
      </c>
      <c r="K539" s="59">
        <v>-3297</v>
      </c>
      <c r="L539" s="59" t="s">
        <v>391</v>
      </c>
      <c r="M539" s="60" t="s">
        <v>340</v>
      </c>
      <c r="N539" s="60"/>
      <c r="O539" s="61" t="s">
        <v>1701</v>
      </c>
      <c r="P539" s="61" t="s">
        <v>150</v>
      </c>
    </row>
    <row r="540" spans="1:16" x14ac:dyDescent="0.2">
      <c r="A540" s="33" t="str">
        <f t="shared" si="48"/>
        <v> AC 200.16 </v>
      </c>
      <c r="B540" s="2" t="str">
        <f t="shared" si="49"/>
        <v>I</v>
      </c>
      <c r="C540" s="33">
        <f t="shared" si="50"/>
        <v>36569.192999999999</v>
      </c>
      <c r="D540" t="str">
        <f t="shared" si="51"/>
        <v>vis</v>
      </c>
      <c r="E540">
        <f>VLOOKUP(C540,'Active 1'!C$21:E$968,3,FALSE)</f>
        <v>-6304.0182083627251</v>
      </c>
      <c r="F540" s="2" t="s">
        <v>336</v>
      </c>
      <c r="G540" t="str">
        <f t="shared" si="52"/>
        <v>36569.193</v>
      </c>
      <c r="H540" s="33">
        <f t="shared" si="53"/>
        <v>-3292</v>
      </c>
      <c r="I540" s="59" t="s">
        <v>1772</v>
      </c>
      <c r="J540" s="60" t="s">
        <v>1773</v>
      </c>
      <c r="K540" s="59">
        <v>-3292</v>
      </c>
      <c r="L540" s="59" t="s">
        <v>339</v>
      </c>
      <c r="M540" s="60" t="s">
        <v>340</v>
      </c>
      <c r="N540" s="60"/>
      <c r="O540" s="61" t="s">
        <v>1571</v>
      </c>
      <c r="P540" s="61" t="s">
        <v>149</v>
      </c>
    </row>
    <row r="541" spans="1:16" x14ac:dyDescent="0.2">
      <c r="A541" s="33" t="str">
        <f t="shared" si="48"/>
        <v> AA 10.70 </v>
      </c>
      <c r="B541" s="2" t="str">
        <f t="shared" si="49"/>
        <v>I</v>
      </c>
      <c r="C541" s="33">
        <f t="shared" si="50"/>
        <v>36638.413999999997</v>
      </c>
      <c r="D541" t="str">
        <f t="shared" si="51"/>
        <v>vis</v>
      </c>
      <c r="E541">
        <f>VLOOKUP(C541,'Active 1'!C$21:E$968,3,FALSE)</f>
        <v>-6279.0177903106342</v>
      </c>
      <c r="F541" s="2" t="s">
        <v>336</v>
      </c>
      <c r="G541" t="str">
        <f t="shared" si="52"/>
        <v>36638.414</v>
      </c>
      <c r="H541" s="33">
        <f t="shared" si="53"/>
        <v>-3267</v>
      </c>
      <c r="I541" s="59" t="s">
        <v>1774</v>
      </c>
      <c r="J541" s="60" t="s">
        <v>1775</v>
      </c>
      <c r="K541" s="59">
        <v>-3267</v>
      </c>
      <c r="L541" s="59" t="s">
        <v>339</v>
      </c>
      <c r="M541" s="60" t="s">
        <v>340</v>
      </c>
      <c r="N541" s="60"/>
      <c r="O541" s="61" t="s">
        <v>1701</v>
      </c>
      <c r="P541" s="61" t="s">
        <v>151</v>
      </c>
    </row>
    <row r="542" spans="1:16" x14ac:dyDescent="0.2">
      <c r="A542" s="33" t="str">
        <f t="shared" si="48"/>
        <v> MVS 2.126 </v>
      </c>
      <c r="B542" s="2" t="str">
        <f t="shared" si="49"/>
        <v>I</v>
      </c>
      <c r="C542" s="33">
        <f t="shared" si="50"/>
        <v>36815.597000000002</v>
      </c>
      <c r="D542" t="str">
        <f t="shared" si="51"/>
        <v>vis</v>
      </c>
      <c r="E542">
        <f>VLOOKUP(C542,'Active 1'!C$21:E$968,3,FALSE)</f>
        <v>-6215.0249402835607</v>
      </c>
      <c r="F542" s="2" t="s">
        <v>336</v>
      </c>
      <c r="G542" t="str">
        <f t="shared" si="52"/>
        <v>36815.597</v>
      </c>
      <c r="H542" s="33">
        <f t="shared" si="53"/>
        <v>-3203</v>
      </c>
      <c r="I542" s="59" t="s">
        <v>1776</v>
      </c>
      <c r="J542" s="60" t="s">
        <v>1777</v>
      </c>
      <c r="K542" s="59">
        <v>-3203</v>
      </c>
      <c r="L542" s="59" t="s">
        <v>1185</v>
      </c>
      <c r="M542" s="60" t="s">
        <v>1766</v>
      </c>
      <c r="N542" s="60"/>
      <c r="O542" s="61" t="s">
        <v>1767</v>
      </c>
      <c r="P542" s="61" t="s">
        <v>148</v>
      </c>
    </row>
    <row r="543" spans="1:16" x14ac:dyDescent="0.2">
      <c r="A543" s="33" t="str">
        <f t="shared" si="48"/>
        <v> MVS 2.126 </v>
      </c>
      <c r="B543" s="2" t="str">
        <f t="shared" si="49"/>
        <v>I</v>
      </c>
      <c r="C543" s="33">
        <f t="shared" si="50"/>
        <v>36851.614000000001</v>
      </c>
      <c r="D543" t="str">
        <f t="shared" si="51"/>
        <v>vis</v>
      </c>
      <c r="E543">
        <f>VLOOKUP(C543,'Active 1'!C$21:E$968,3,FALSE)</f>
        <v>-6202.0167483045052</v>
      </c>
      <c r="F543" s="2" t="s">
        <v>336</v>
      </c>
      <c r="G543" t="str">
        <f t="shared" si="52"/>
        <v>36851.614</v>
      </c>
      <c r="H543" s="33">
        <f t="shared" si="53"/>
        <v>-3190</v>
      </c>
      <c r="I543" s="59" t="s">
        <v>1778</v>
      </c>
      <c r="J543" s="60" t="s">
        <v>1779</v>
      </c>
      <c r="K543" s="59">
        <v>-3190</v>
      </c>
      <c r="L543" s="59" t="s">
        <v>339</v>
      </c>
      <c r="M543" s="60" t="s">
        <v>1766</v>
      </c>
      <c r="N543" s="60"/>
      <c r="O543" s="61" t="s">
        <v>1767</v>
      </c>
      <c r="P543" s="61" t="s">
        <v>148</v>
      </c>
    </row>
    <row r="544" spans="1:16" x14ac:dyDescent="0.2">
      <c r="A544" s="33" t="str">
        <f t="shared" si="48"/>
        <v> AC 209.24 </v>
      </c>
      <c r="B544" s="2" t="str">
        <f t="shared" si="49"/>
        <v>I</v>
      </c>
      <c r="C544" s="33">
        <f t="shared" si="50"/>
        <v>36901.451999999997</v>
      </c>
      <c r="D544" t="str">
        <f t="shared" si="51"/>
        <v>vis</v>
      </c>
      <c r="E544">
        <f>VLOOKUP(C544,'Active 1'!C$21:E$968,3,FALSE)</f>
        <v>-6184.0168518152886</v>
      </c>
      <c r="F544" s="2" t="s">
        <v>336</v>
      </c>
      <c r="G544" t="str">
        <f t="shared" si="52"/>
        <v>36901.452</v>
      </c>
      <c r="H544" s="33">
        <f t="shared" si="53"/>
        <v>-3172</v>
      </c>
      <c r="I544" s="59" t="s">
        <v>1780</v>
      </c>
      <c r="J544" s="60" t="s">
        <v>1781</v>
      </c>
      <c r="K544" s="59">
        <v>-3172</v>
      </c>
      <c r="L544" s="59" t="s">
        <v>731</v>
      </c>
      <c r="M544" s="60" t="s">
        <v>340</v>
      </c>
      <c r="N544" s="60"/>
      <c r="O544" s="61" t="s">
        <v>1571</v>
      </c>
      <c r="P544" s="61" t="s">
        <v>124</v>
      </c>
    </row>
    <row r="545" spans="1:16" x14ac:dyDescent="0.2">
      <c r="A545" s="33" t="str">
        <f t="shared" si="48"/>
        <v> AC 217.12 </v>
      </c>
      <c r="B545" s="2" t="str">
        <f t="shared" si="49"/>
        <v>I</v>
      </c>
      <c r="C545" s="33">
        <f t="shared" si="50"/>
        <v>37164.489000000001</v>
      </c>
      <c r="D545" t="str">
        <f t="shared" si="51"/>
        <v>vis</v>
      </c>
      <c r="E545">
        <f>VLOOKUP(C545,'Active 1'!C$21:E$968,3,FALSE)</f>
        <v>-6089.0162744880554</v>
      </c>
      <c r="F545" s="2" t="s">
        <v>336</v>
      </c>
      <c r="G545" t="str">
        <f t="shared" si="52"/>
        <v>37164.489</v>
      </c>
      <c r="H545" s="33">
        <f t="shared" si="53"/>
        <v>-3077</v>
      </c>
      <c r="I545" s="59" t="s">
        <v>1782</v>
      </c>
      <c r="J545" s="60" t="s">
        <v>1783</v>
      </c>
      <c r="K545" s="59">
        <v>-3077</v>
      </c>
      <c r="L545" s="59" t="s">
        <v>1207</v>
      </c>
      <c r="M545" s="60" t="s">
        <v>340</v>
      </c>
      <c r="N545" s="60"/>
      <c r="O545" s="61" t="s">
        <v>1571</v>
      </c>
      <c r="P545" s="61" t="s">
        <v>152</v>
      </c>
    </row>
    <row r="546" spans="1:16" x14ac:dyDescent="0.2">
      <c r="A546" s="33" t="str">
        <f t="shared" si="48"/>
        <v> AA 18.322 </v>
      </c>
      <c r="B546" s="2" t="str">
        <f t="shared" si="49"/>
        <v>I</v>
      </c>
      <c r="C546" s="33">
        <f t="shared" si="50"/>
        <v>37546.576000000001</v>
      </c>
      <c r="D546" t="str">
        <f t="shared" si="51"/>
        <v>vis</v>
      </c>
      <c r="E546">
        <f>VLOOKUP(C546,'Active 1'!C$21:E$968,3,FALSE)</f>
        <v>-5951.018633132544</v>
      </c>
      <c r="F546" s="2" t="s">
        <v>336</v>
      </c>
      <c r="G546" t="str">
        <f t="shared" si="52"/>
        <v>37546.576</v>
      </c>
      <c r="H546" s="33">
        <f t="shared" si="53"/>
        <v>-2939</v>
      </c>
      <c r="I546" s="59" t="s">
        <v>1784</v>
      </c>
      <c r="J546" s="60" t="s">
        <v>1785</v>
      </c>
      <c r="K546" s="59">
        <v>-2939</v>
      </c>
      <c r="L546" s="59" t="s">
        <v>826</v>
      </c>
      <c r="M546" s="60" t="s">
        <v>340</v>
      </c>
      <c r="N546" s="60"/>
      <c r="O546" s="61" t="s">
        <v>1786</v>
      </c>
      <c r="P546" s="61" t="s">
        <v>153</v>
      </c>
    </row>
    <row r="547" spans="1:16" x14ac:dyDescent="0.2">
      <c r="A547" s="33" t="str">
        <f t="shared" si="48"/>
        <v> AA 18.322 </v>
      </c>
      <c r="B547" s="2" t="str">
        <f t="shared" si="49"/>
        <v>I</v>
      </c>
      <c r="C547" s="33">
        <f t="shared" si="50"/>
        <v>37546.582999999999</v>
      </c>
      <c r="D547" t="str">
        <f t="shared" si="51"/>
        <v>vis</v>
      </c>
      <c r="E547">
        <f>VLOOKUP(C547,'Active 1'!C$21:E$968,3,FALSE)</f>
        <v>-5951.0161049557437</v>
      </c>
      <c r="F547" s="2" t="s">
        <v>336</v>
      </c>
      <c r="G547" t="str">
        <f t="shared" si="52"/>
        <v>37546.583</v>
      </c>
      <c r="H547" s="33">
        <f t="shared" si="53"/>
        <v>-2939</v>
      </c>
      <c r="I547" s="59" t="s">
        <v>1787</v>
      </c>
      <c r="J547" s="60" t="s">
        <v>1788</v>
      </c>
      <c r="K547" s="59">
        <v>-2939</v>
      </c>
      <c r="L547" s="59" t="s">
        <v>1202</v>
      </c>
      <c r="M547" s="60" t="s">
        <v>340</v>
      </c>
      <c r="N547" s="60"/>
      <c r="O547" s="61" t="s">
        <v>1789</v>
      </c>
      <c r="P547" s="61" t="s">
        <v>153</v>
      </c>
    </row>
    <row r="548" spans="1:16" x14ac:dyDescent="0.2">
      <c r="A548" s="33" t="str">
        <f t="shared" si="48"/>
        <v> AA 17.62 </v>
      </c>
      <c r="B548" s="2" t="str">
        <f t="shared" si="49"/>
        <v>I</v>
      </c>
      <c r="C548" s="33">
        <f t="shared" si="50"/>
        <v>37546.584000000003</v>
      </c>
      <c r="D548" t="str">
        <f t="shared" si="51"/>
        <v>vis</v>
      </c>
      <c r="E548">
        <f>VLOOKUP(C548,'Active 1'!C$21:E$968,3,FALSE)</f>
        <v>-5951.0157437876278</v>
      </c>
      <c r="F548" s="2" t="s">
        <v>336</v>
      </c>
      <c r="G548" t="str">
        <f t="shared" si="52"/>
        <v>37546.584</v>
      </c>
      <c r="H548" s="33">
        <f t="shared" si="53"/>
        <v>-2939</v>
      </c>
      <c r="I548" s="59" t="s">
        <v>1790</v>
      </c>
      <c r="J548" s="60" t="s">
        <v>1791</v>
      </c>
      <c r="K548" s="59">
        <v>-2939</v>
      </c>
      <c r="L548" s="59" t="s">
        <v>790</v>
      </c>
      <c r="M548" s="60" t="s">
        <v>340</v>
      </c>
      <c r="N548" s="60"/>
      <c r="O548" s="61" t="s">
        <v>1792</v>
      </c>
      <c r="P548" s="61" t="s">
        <v>154</v>
      </c>
    </row>
    <row r="549" spans="1:16" x14ac:dyDescent="0.2">
      <c r="A549" s="33" t="str">
        <f t="shared" si="48"/>
        <v> AC 228.24 </v>
      </c>
      <c r="B549" s="2" t="str">
        <f t="shared" si="49"/>
        <v>I</v>
      </c>
      <c r="C549" s="33">
        <f t="shared" si="50"/>
        <v>37560.43</v>
      </c>
      <c r="D549" t="str">
        <f t="shared" si="51"/>
        <v>vis</v>
      </c>
      <c r="E549">
        <f>VLOOKUP(C549,'Active 1'!C$21:E$968,3,FALSE)</f>
        <v>-5946.0150100746041</v>
      </c>
      <c r="F549" s="2" t="s">
        <v>336</v>
      </c>
      <c r="G549" t="str">
        <f t="shared" si="52"/>
        <v>37560.430</v>
      </c>
      <c r="H549" s="33">
        <f t="shared" si="53"/>
        <v>-2934</v>
      </c>
      <c r="I549" s="59" t="s">
        <v>1793</v>
      </c>
      <c r="J549" s="60" t="s">
        <v>1794</v>
      </c>
      <c r="K549" s="59">
        <v>-2934</v>
      </c>
      <c r="L549" s="59" t="s">
        <v>778</v>
      </c>
      <c r="M549" s="60" t="s">
        <v>340</v>
      </c>
      <c r="N549" s="60"/>
      <c r="O549" s="61" t="s">
        <v>1571</v>
      </c>
      <c r="P549" s="61" t="s">
        <v>155</v>
      </c>
    </row>
    <row r="550" spans="1:16" x14ac:dyDescent="0.2">
      <c r="A550" s="33" t="str">
        <f t="shared" si="48"/>
        <v>BAVM 15 </v>
      </c>
      <c r="B550" s="2" t="str">
        <f t="shared" si="49"/>
        <v>I</v>
      </c>
      <c r="C550" s="33">
        <f t="shared" si="50"/>
        <v>37668.419000000002</v>
      </c>
      <c r="D550" t="str">
        <f t="shared" si="51"/>
        <v>vis</v>
      </c>
      <c r="E550">
        <f>VLOOKUP(C550,'Active 1'!C$21:E$968,3,FALSE)</f>
        <v>-5907.0128265605344</v>
      </c>
      <c r="F550" s="2" t="s">
        <v>336</v>
      </c>
      <c r="G550" t="str">
        <f t="shared" si="52"/>
        <v>37668.419</v>
      </c>
      <c r="H550" s="33">
        <f t="shared" si="53"/>
        <v>-2895</v>
      </c>
      <c r="I550" s="59" t="s">
        <v>1795</v>
      </c>
      <c r="J550" s="60" t="s">
        <v>1796</v>
      </c>
      <c r="K550" s="59">
        <v>-2895</v>
      </c>
      <c r="L550" s="59" t="s">
        <v>761</v>
      </c>
      <c r="M550" s="60" t="s">
        <v>340</v>
      </c>
      <c r="N550" s="60"/>
      <c r="O550" s="61" t="s">
        <v>1797</v>
      </c>
      <c r="P550" s="62" t="s">
        <v>156</v>
      </c>
    </row>
    <row r="551" spans="1:16" x14ac:dyDescent="0.2">
      <c r="A551" s="33" t="str">
        <f t="shared" si="48"/>
        <v> BRNO 6 </v>
      </c>
      <c r="B551" s="2" t="str">
        <f t="shared" si="49"/>
        <v>I</v>
      </c>
      <c r="C551" s="33">
        <f t="shared" si="50"/>
        <v>38399.392999999996</v>
      </c>
      <c r="D551" t="str">
        <f t="shared" si="51"/>
        <v>vis</v>
      </c>
      <c r="E551">
        <f>VLOOKUP(C551,'Active 1'!C$21:E$968,3,FALSE)</f>
        <v>-5643.0083252500917</v>
      </c>
      <c r="F551" s="2" t="s">
        <v>336</v>
      </c>
      <c r="G551" t="str">
        <f t="shared" si="52"/>
        <v>38399.393</v>
      </c>
      <c r="H551" s="33">
        <f t="shared" si="53"/>
        <v>-2631</v>
      </c>
      <c r="I551" s="59" t="s">
        <v>1798</v>
      </c>
      <c r="J551" s="60" t="s">
        <v>1799</v>
      </c>
      <c r="K551" s="59">
        <v>-2631</v>
      </c>
      <c r="L551" s="59" t="s">
        <v>731</v>
      </c>
      <c r="M551" s="60" t="s">
        <v>340</v>
      </c>
      <c r="N551" s="60"/>
      <c r="O551" s="61" t="s">
        <v>1800</v>
      </c>
      <c r="P551" s="61" t="s">
        <v>158</v>
      </c>
    </row>
    <row r="552" spans="1:16" x14ac:dyDescent="0.2">
      <c r="A552" s="33" t="str">
        <f t="shared" si="48"/>
        <v> BRNO 6 </v>
      </c>
      <c r="B552" s="2" t="str">
        <f t="shared" si="49"/>
        <v>I</v>
      </c>
      <c r="C552" s="33">
        <f t="shared" si="50"/>
        <v>38399.394</v>
      </c>
      <c r="D552" t="str">
        <f t="shared" si="51"/>
        <v>vis</v>
      </c>
      <c r="E552">
        <f>VLOOKUP(C552,'Active 1'!C$21:E$968,3,FALSE)</f>
        <v>-5643.0079640819758</v>
      </c>
      <c r="F552" s="2" t="s">
        <v>336</v>
      </c>
      <c r="G552" t="str">
        <f t="shared" si="52"/>
        <v>38399.394</v>
      </c>
      <c r="H552" s="33">
        <f t="shared" si="53"/>
        <v>-2631</v>
      </c>
      <c r="I552" s="59" t="s">
        <v>1801</v>
      </c>
      <c r="J552" s="60" t="s">
        <v>1802</v>
      </c>
      <c r="K552" s="59">
        <v>-2631</v>
      </c>
      <c r="L552" s="59" t="s">
        <v>339</v>
      </c>
      <c r="M552" s="60" t="s">
        <v>340</v>
      </c>
      <c r="N552" s="60"/>
      <c r="O552" s="61" t="s">
        <v>1803</v>
      </c>
      <c r="P552" s="61" t="s">
        <v>158</v>
      </c>
    </row>
    <row r="553" spans="1:16" x14ac:dyDescent="0.2">
      <c r="A553" s="33" t="str">
        <f t="shared" si="48"/>
        <v> BRNO 6 </v>
      </c>
      <c r="B553" s="2" t="str">
        <f t="shared" si="49"/>
        <v>I</v>
      </c>
      <c r="C553" s="33">
        <f t="shared" si="50"/>
        <v>38399.394999999997</v>
      </c>
      <c r="D553" t="str">
        <f t="shared" si="51"/>
        <v>vis</v>
      </c>
      <c r="E553">
        <f>VLOOKUP(C553,'Active 1'!C$21:E$968,3,FALSE)</f>
        <v>-5643.0076029138627</v>
      </c>
      <c r="F553" s="2" t="s">
        <v>336</v>
      </c>
      <c r="G553" t="str">
        <f t="shared" si="52"/>
        <v>38399.395</v>
      </c>
      <c r="H553" s="33">
        <f t="shared" si="53"/>
        <v>-2631</v>
      </c>
      <c r="I553" s="59" t="s">
        <v>1804</v>
      </c>
      <c r="J553" s="60" t="s">
        <v>1805</v>
      </c>
      <c r="K553" s="59">
        <v>-2631</v>
      </c>
      <c r="L553" s="59" t="s">
        <v>360</v>
      </c>
      <c r="M553" s="60" t="s">
        <v>340</v>
      </c>
      <c r="N553" s="60"/>
      <c r="O553" s="61" t="s">
        <v>1806</v>
      </c>
      <c r="P553" s="61" t="s">
        <v>158</v>
      </c>
    </row>
    <row r="554" spans="1:16" x14ac:dyDescent="0.2">
      <c r="A554" s="33" t="str">
        <f t="shared" si="48"/>
        <v> BRNO 6 </v>
      </c>
      <c r="B554" s="2" t="str">
        <f t="shared" si="49"/>
        <v>I</v>
      </c>
      <c r="C554" s="33">
        <f t="shared" si="50"/>
        <v>38399.394999999997</v>
      </c>
      <c r="D554" t="str">
        <f t="shared" si="51"/>
        <v>vis</v>
      </c>
      <c r="E554">
        <f>VLOOKUP(C554,'Active 1'!C$21:E$968,3,FALSE)</f>
        <v>-5643.0076029138627</v>
      </c>
      <c r="F554" s="2" t="s">
        <v>336</v>
      </c>
      <c r="G554" t="str">
        <f t="shared" si="52"/>
        <v>38399.395</v>
      </c>
      <c r="H554" s="33">
        <f t="shared" si="53"/>
        <v>-2631</v>
      </c>
      <c r="I554" s="59" t="s">
        <v>1804</v>
      </c>
      <c r="J554" s="60" t="s">
        <v>1805</v>
      </c>
      <c r="K554" s="59">
        <v>-2631</v>
      </c>
      <c r="L554" s="59" t="s">
        <v>360</v>
      </c>
      <c r="M554" s="60" t="s">
        <v>340</v>
      </c>
      <c r="N554" s="60"/>
      <c r="O554" s="61" t="s">
        <v>1807</v>
      </c>
      <c r="P554" s="61" t="s">
        <v>158</v>
      </c>
    </row>
    <row r="555" spans="1:16" x14ac:dyDescent="0.2">
      <c r="A555" s="33" t="str">
        <f t="shared" si="48"/>
        <v> BRNO 6 </v>
      </c>
      <c r="B555" s="2" t="str">
        <f t="shared" si="49"/>
        <v>I</v>
      </c>
      <c r="C555" s="33">
        <f t="shared" si="50"/>
        <v>38399.394999999997</v>
      </c>
      <c r="D555" t="str">
        <f t="shared" si="51"/>
        <v>vis</v>
      </c>
      <c r="E555">
        <f>VLOOKUP(C555,'Active 1'!C$21:E$968,3,FALSE)</f>
        <v>-5643.0076029138627</v>
      </c>
      <c r="F555" s="2" t="s">
        <v>336</v>
      </c>
      <c r="G555" t="str">
        <f t="shared" si="52"/>
        <v>38399.395</v>
      </c>
      <c r="H555" s="33">
        <f t="shared" si="53"/>
        <v>-2631</v>
      </c>
      <c r="I555" s="59" t="s">
        <v>1804</v>
      </c>
      <c r="J555" s="60" t="s">
        <v>1805</v>
      </c>
      <c r="K555" s="59">
        <v>-2631</v>
      </c>
      <c r="L555" s="59" t="s">
        <v>360</v>
      </c>
      <c r="M555" s="60" t="s">
        <v>340</v>
      </c>
      <c r="N555" s="60"/>
      <c r="O555" s="61" t="s">
        <v>1808</v>
      </c>
      <c r="P555" s="61" t="s">
        <v>158</v>
      </c>
    </row>
    <row r="556" spans="1:16" x14ac:dyDescent="0.2">
      <c r="A556" s="33" t="str">
        <f t="shared" si="48"/>
        <v> BRNO 6 </v>
      </c>
      <c r="B556" s="2" t="str">
        <f t="shared" si="49"/>
        <v>I</v>
      </c>
      <c r="C556" s="33">
        <f t="shared" si="50"/>
        <v>38399.396000000001</v>
      </c>
      <c r="D556" t="str">
        <f t="shared" si="51"/>
        <v>vis</v>
      </c>
      <c r="E556">
        <f>VLOOKUP(C556,'Active 1'!C$21:E$968,3,FALSE)</f>
        <v>-5643.0072417457468</v>
      </c>
      <c r="F556" s="2" t="s">
        <v>336</v>
      </c>
      <c r="G556" t="str">
        <f t="shared" si="52"/>
        <v>38399.396</v>
      </c>
      <c r="H556" s="33">
        <f t="shared" si="53"/>
        <v>-2631</v>
      </c>
      <c r="I556" s="59" t="s">
        <v>1809</v>
      </c>
      <c r="J556" s="60" t="s">
        <v>1810</v>
      </c>
      <c r="K556" s="59">
        <v>-2631</v>
      </c>
      <c r="L556" s="59" t="s">
        <v>364</v>
      </c>
      <c r="M556" s="60" t="s">
        <v>340</v>
      </c>
      <c r="N556" s="60"/>
      <c r="O556" s="61" t="s">
        <v>1811</v>
      </c>
      <c r="P556" s="61" t="s">
        <v>158</v>
      </c>
    </row>
    <row r="557" spans="1:16" x14ac:dyDescent="0.2">
      <c r="A557" s="33" t="str">
        <f t="shared" si="48"/>
        <v> AA 16.158 </v>
      </c>
      <c r="B557" s="2" t="str">
        <f t="shared" si="49"/>
        <v>I</v>
      </c>
      <c r="C557" s="33">
        <f t="shared" si="50"/>
        <v>38673.508000000002</v>
      </c>
      <c r="D557" t="str">
        <f t="shared" si="51"/>
        <v>vis</v>
      </c>
      <c r="E557">
        <f>VLOOKUP(C557,'Active 1'!C$21:E$968,3,FALSE)</f>
        <v>-5544.0067275507017</v>
      </c>
      <c r="F557" s="2" t="s">
        <v>336</v>
      </c>
      <c r="G557" t="str">
        <f t="shared" si="52"/>
        <v>38673.508</v>
      </c>
      <c r="H557" s="33">
        <f t="shared" si="53"/>
        <v>-2532</v>
      </c>
      <c r="I557" s="59" t="s">
        <v>1812</v>
      </c>
      <c r="J557" s="60" t="s">
        <v>1813</v>
      </c>
      <c r="K557" s="59">
        <v>-2532</v>
      </c>
      <c r="L557" s="59" t="s">
        <v>339</v>
      </c>
      <c r="M557" s="60" t="s">
        <v>340</v>
      </c>
      <c r="N557" s="60"/>
      <c r="O557" s="61" t="s">
        <v>1701</v>
      </c>
      <c r="P557" s="61" t="s">
        <v>159</v>
      </c>
    </row>
    <row r="558" spans="1:16" x14ac:dyDescent="0.2">
      <c r="A558" s="33" t="str">
        <f t="shared" si="48"/>
        <v>BAVM 18 </v>
      </c>
      <c r="B558" s="2" t="str">
        <f t="shared" si="49"/>
        <v>I</v>
      </c>
      <c r="C558" s="33">
        <f t="shared" si="50"/>
        <v>39033.46</v>
      </c>
      <c r="D558" t="str">
        <f t="shared" si="51"/>
        <v>vis</v>
      </c>
      <c r="E558">
        <f>VLOOKUP(C558,'Active 1'!C$21:E$968,3,FALSE)</f>
        <v>-5414.0035424091011</v>
      </c>
      <c r="F558" s="2" t="s">
        <v>336</v>
      </c>
      <c r="G558" t="str">
        <f t="shared" si="52"/>
        <v>39033.460</v>
      </c>
      <c r="H558" s="33">
        <f t="shared" si="53"/>
        <v>-2402</v>
      </c>
      <c r="I558" s="59" t="s">
        <v>1814</v>
      </c>
      <c r="J558" s="60" t="s">
        <v>1815</v>
      </c>
      <c r="K558" s="59">
        <v>-2402</v>
      </c>
      <c r="L558" s="59" t="s">
        <v>344</v>
      </c>
      <c r="M558" s="60" t="s">
        <v>340</v>
      </c>
      <c r="N558" s="60"/>
      <c r="O558" s="61" t="s">
        <v>686</v>
      </c>
      <c r="P558" s="62" t="s">
        <v>163</v>
      </c>
    </row>
    <row r="559" spans="1:16" x14ac:dyDescent="0.2">
      <c r="A559" s="33" t="str">
        <f t="shared" si="48"/>
        <v> AA 16.158 </v>
      </c>
      <c r="B559" s="2" t="str">
        <f t="shared" si="49"/>
        <v>I</v>
      </c>
      <c r="C559" s="33">
        <f t="shared" si="50"/>
        <v>39058.379999999997</v>
      </c>
      <c r="D559" t="str">
        <f t="shared" si="51"/>
        <v>vis</v>
      </c>
      <c r="E559">
        <f>VLOOKUP(C559,'Active 1'!C$21:E$968,3,FALSE)</f>
        <v>-5405.0032329963778</v>
      </c>
      <c r="F559" s="2" t="s">
        <v>336</v>
      </c>
      <c r="G559" t="str">
        <f t="shared" si="52"/>
        <v>39058.380</v>
      </c>
      <c r="H559" s="33">
        <f t="shared" si="53"/>
        <v>-2393</v>
      </c>
      <c r="I559" s="59" t="s">
        <v>1816</v>
      </c>
      <c r="J559" s="60" t="s">
        <v>1817</v>
      </c>
      <c r="K559" s="59">
        <v>-2393</v>
      </c>
      <c r="L559" s="59" t="s">
        <v>355</v>
      </c>
      <c r="M559" s="60" t="s">
        <v>340</v>
      </c>
      <c r="N559" s="60"/>
      <c r="O559" s="61" t="s">
        <v>1701</v>
      </c>
      <c r="P559" s="61" t="s">
        <v>159</v>
      </c>
    </row>
    <row r="560" spans="1:16" x14ac:dyDescent="0.2">
      <c r="A560" s="33" t="str">
        <f t="shared" si="48"/>
        <v> AVSJ 3.66 </v>
      </c>
      <c r="B560" s="2" t="str">
        <f t="shared" si="49"/>
        <v>I</v>
      </c>
      <c r="C560" s="33">
        <f t="shared" si="50"/>
        <v>39916.716999999997</v>
      </c>
      <c r="D560" t="str">
        <f t="shared" si="51"/>
        <v>vis</v>
      </c>
      <c r="E560">
        <f>VLOOKUP(C560,'Active 1'!C$21:E$968,3,FALSE)</f>
        <v>-5094.9992771220204</v>
      </c>
      <c r="F560" s="2" t="s">
        <v>336</v>
      </c>
      <c r="G560" t="str">
        <f t="shared" si="52"/>
        <v>39916.717</v>
      </c>
      <c r="H560" s="33">
        <f t="shared" si="53"/>
        <v>-2083</v>
      </c>
      <c r="I560" s="59" t="s">
        <v>1818</v>
      </c>
      <c r="J560" s="60" t="s">
        <v>1819</v>
      </c>
      <c r="K560" s="59">
        <v>-2083</v>
      </c>
      <c r="L560" s="59" t="s">
        <v>364</v>
      </c>
      <c r="M560" s="60" t="s">
        <v>340</v>
      </c>
      <c r="N560" s="60"/>
      <c r="O560" s="61" t="s">
        <v>356</v>
      </c>
      <c r="P560" s="61" t="s">
        <v>171</v>
      </c>
    </row>
    <row r="561" spans="1:16" x14ac:dyDescent="0.2">
      <c r="A561" s="33" t="str">
        <f t="shared" si="48"/>
        <v> PASP 89.539 </v>
      </c>
      <c r="B561" s="2" t="str">
        <f t="shared" si="49"/>
        <v>I</v>
      </c>
      <c r="C561" s="33">
        <f t="shared" si="50"/>
        <v>40129.917500000003</v>
      </c>
      <c r="D561" t="str">
        <f t="shared" si="51"/>
        <v>vis</v>
      </c>
      <c r="E561">
        <f>VLOOKUP(C561,'Active 1'!C$21:E$968,3,FALSE)</f>
        <v>-5017.998054531834</v>
      </c>
      <c r="F561" s="2" t="s">
        <v>336</v>
      </c>
      <c r="G561" t="str">
        <f t="shared" si="52"/>
        <v>40129.9175</v>
      </c>
      <c r="H561" s="33">
        <f t="shared" si="53"/>
        <v>-2006</v>
      </c>
      <c r="I561" s="59" t="s">
        <v>1820</v>
      </c>
      <c r="J561" s="60" t="s">
        <v>1821</v>
      </c>
      <c r="K561" s="59">
        <v>-2006</v>
      </c>
      <c r="L561" s="59" t="s">
        <v>1822</v>
      </c>
      <c r="M561" s="60" t="s">
        <v>381</v>
      </c>
      <c r="N561" s="60" t="s">
        <v>382</v>
      </c>
      <c r="O561" s="61" t="s">
        <v>1823</v>
      </c>
      <c r="P561" s="61" t="s">
        <v>172</v>
      </c>
    </row>
    <row r="562" spans="1:16" x14ac:dyDescent="0.2">
      <c r="A562" s="33" t="str">
        <f t="shared" si="48"/>
        <v> AA 19.174 </v>
      </c>
      <c r="B562" s="2" t="str">
        <f t="shared" si="49"/>
        <v>I</v>
      </c>
      <c r="C562" s="33">
        <f t="shared" si="50"/>
        <v>40135.455999999998</v>
      </c>
      <c r="D562" t="str">
        <f t="shared" si="51"/>
        <v>vis</v>
      </c>
      <c r="E562">
        <f>VLOOKUP(C562,'Active 1'!C$21:E$968,3,FALSE)</f>
        <v>-5015.9977249298145</v>
      </c>
      <c r="F562" s="2" t="s">
        <v>336</v>
      </c>
      <c r="G562" t="str">
        <f t="shared" si="52"/>
        <v>40135.456</v>
      </c>
      <c r="H562" s="33">
        <f t="shared" si="53"/>
        <v>-2004</v>
      </c>
      <c r="I562" s="59" t="s">
        <v>1824</v>
      </c>
      <c r="J562" s="60" t="s">
        <v>1825</v>
      </c>
      <c r="K562" s="59">
        <v>-2004</v>
      </c>
      <c r="L562" s="59" t="s">
        <v>344</v>
      </c>
      <c r="M562" s="60" t="s">
        <v>340</v>
      </c>
      <c r="N562" s="60"/>
      <c r="O562" s="61" t="s">
        <v>1826</v>
      </c>
      <c r="P562" s="61" t="s">
        <v>173</v>
      </c>
    </row>
    <row r="563" spans="1:16" x14ac:dyDescent="0.2">
      <c r="A563" s="33" t="str">
        <f t="shared" si="48"/>
        <v> PASP 89.539 </v>
      </c>
      <c r="B563" s="2" t="str">
        <f t="shared" si="49"/>
        <v>I</v>
      </c>
      <c r="C563" s="33">
        <f t="shared" si="50"/>
        <v>40154.836799999997</v>
      </c>
      <c r="D563" t="str">
        <f t="shared" si="51"/>
        <v>vis</v>
      </c>
      <c r="E563">
        <f>VLOOKUP(C563,'Active 1'!C$21:E$968,3,FALSE)</f>
        <v>-5008.9979979367927</v>
      </c>
      <c r="F563" s="2" t="s">
        <v>336</v>
      </c>
      <c r="G563" t="str">
        <f t="shared" si="52"/>
        <v>40154.8368</v>
      </c>
      <c r="H563" s="33">
        <f t="shared" si="53"/>
        <v>-1997</v>
      </c>
      <c r="I563" s="59" t="s">
        <v>1827</v>
      </c>
      <c r="J563" s="60" t="s">
        <v>1828</v>
      </c>
      <c r="K563" s="59">
        <v>-1997</v>
      </c>
      <c r="L563" s="59" t="s">
        <v>1829</v>
      </c>
      <c r="M563" s="60" t="s">
        <v>381</v>
      </c>
      <c r="N563" s="60" t="s">
        <v>382</v>
      </c>
      <c r="O563" s="61" t="s">
        <v>1823</v>
      </c>
      <c r="P563" s="61" t="s">
        <v>172</v>
      </c>
    </row>
    <row r="564" spans="1:16" x14ac:dyDescent="0.2">
      <c r="A564" s="33" t="str">
        <f t="shared" si="48"/>
        <v> AVSJ 3.66 </v>
      </c>
      <c r="B564" s="2" t="str">
        <f t="shared" si="49"/>
        <v>I</v>
      </c>
      <c r="C564" s="33">
        <f t="shared" si="50"/>
        <v>40229.593999999997</v>
      </c>
      <c r="D564" t="str">
        <f t="shared" si="51"/>
        <v>vis</v>
      </c>
      <c r="E564">
        <f>VLOOKUP(C564,'Active 1'!C$21:E$968,3,FALSE)</f>
        <v>-4981.9980809693416</v>
      </c>
      <c r="F564" s="2" t="s">
        <v>336</v>
      </c>
      <c r="G564" t="str">
        <f t="shared" si="52"/>
        <v>40229.594</v>
      </c>
      <c r="H564" s="33">
        <f t="shared" si="53"/>
        <v>-1970</v>
      </c>
      <c r="I564" s="59" t="s">
        <v>1830</v>
      </c>
      <c r="J564" s="60" t="s">
        <v>1831</v>
      </c>
      <c r="K564" s="59">
        <v>-1970</v>
      </c>
      <c r="L564" s="59" t="s">
        <v>339</v>
      </c>
      <c r="M564" s="60" t="s">
        <v>340</v>
      </c>
      <c r="N564" s="60"/>
      <c r="O564" s="61" t="s">
        <v>1832</v>
      </c>
      <c r="P564" s="61" t="s">
        <v>171</v>
      </c>
    </row>
    <row r="565" spans="1:16" x14ac:dyDescent="0.2">
      <c r="A565" s="33" t="str">
        <f t="shared" si="48"/>
        <v> BRNO 9 </v>
      </c>
      <c r="B565" s="2" t="str">
        <f t="shared" si="49"/>
        <v>I</v>
      </c>
      <c r="C565" s="33">
        <f t="shared" si="50"/>
        <v>40506.483</v>
      </c>
      <c r="D565" t="str">
        <f t="shared" si="51"/>
        <v>vis</v>
      </c>
      <c r="E565">
        <f>VLOOKUP(C565,'Active 1'!C$21:E$968,3,FALSE)</f>
        <v>-4881.9946029203984</v>
      </c>
      <c r="F565" s="2" t="s">
        <v>336</v>
      </c>
      <c r="G565" t="str">
        <f t="shared" si="52"/>
        <v>40506.483</v>
      </c>
      <c r="H565" s="33">
        <f t="shared" si="53"/>
        <v>-1870</v>
      </c>
      <c r="I565" s="59" t="s">
        <v>1833</v>
      </c>
      <c r="J565" s="60" t="s">
        <v>1834</v>
      </c>
      <c r="K565" s="59">
        <v>-1870</v>
      </c>
      <c r="L565" s="59" t="s">
        <v>371</v>
      </c>
      <c r="M565" s="60" t="s">
        <v>340</v>
      </c>
      <c r="N565" s="60"/>
      <c r="O565" s="61" t="s">
        <v>827</v>
      </c>
      <c r="P565" s="61" t="s">
        <v>176</v>
      </c>
    </row>
    <row r="566" spans="1:16" x14ac:dyDescent="0.2">
      <c r="A566" s="33" t="str">
        <f t="shared" si="48"/>
        <v> BRNO 9 </v>
      </c>
      <c r="B566" s="2" t="str">
        <f t="shared" si="49"/>
        <v>I</v>
      </c>
      <c r="C566" s="33">
        <f t="shared" si="50"/>
        <v>40506.483</v>
      </c>
      <c r="D566" t="str">
        <f t="shared" si="51"/>
        <v>vis</v>
      </c>
      <c r="E566">
        <f>VLOOKUP(C566,'Active 1'!C$21:E$968,3,FALSE)</f>
        <v>-4881.9946029203984</v>
      </c>
      <c r="F566" s="2" t="s">
        <v>336</v>
      </c>
      <c r="G566" t="str">
        <f t="shared" si="52"/>
        <v>40506.483</v>
      </c>
      <c r="H566" s="33">
        <f t="shared" si="53"/>
        <v>-1870</v>
      </c>
      <c r="I566" s="59" t="s">
        <v>1833</v>
      </c>
      <c r="J566" s="60" t="s">
        <v>1834</v>
      </c>
      <c r="K566" s="59">
        <v>-1870</v>
      </c>
      <c r="L566" s="59" t="s">
        <v>371</v>
      </c>
      <c r="M566" s="60" t="s">
        <v>340</v>
      </c>
      <c r="N566" s="60"/>
      <c r="O566" s="61" t="s">
        <v>711</v>
      </c>
      <c r="P566" s="61" t="s">
        <v>176</v>
      </c>
    </row>
    <row r="567" spans="1:16" x14ac:dyDescent="0.2">
      <c r="A567" s="33" t="str">
        <f t="shared" si="48"/>
        <v> AVSJ 3.66 </v>
      </c>
      <c r="B567" s="2" t="str">
        <f t="shared" si="49"/>
        <v>I</v>
      </c>
      <c r="C567" s="33">
        <f t="shared" si="50"/>
        <v>40539.707999999999</v>
      </c>
      <c r="D567" t="str">
        <f t="shared" si="51"/>
        <v>vis</v>
      </c>
      <c r="E567">
        <f>VLOOKUP(C567,'Active 1'!C$21:E$968,3,FALSE)</f>
        <v>-4869.9947923169584</v>
      </c>
      <c r="F567" s="2" t="s">
        <v>336</v>
      </c>
      <c r="G567" t="str">
        <f t="shared" si="52"/>
        <v>40539.708</v>
      </c>
      <c r="H567" s="33">
        <f t="shared" si="53"/>
        <v>-1858</v>
      </c>
      <c r="I567" s="59" t="s">
        <v>1835</v>
      </c>
      <c r="J567" s="60" t="s">
        <v>1836</v>
      </c>
      <c r="K567" s="59">
        <v>-1858</v>
      </c>
      <c r="L567" s="59" t="s">
        <v>391</v>
      </c>
      <c r="M567" s="60" t="s">
        <v>340</v>
      </c>
      <c r="N567" s="60"/>
      <c r="O567" s="61" t="s">
        <v>356</v>
      </c>
      <c r="P567" s="61" t="s">
        <v>171</v>
      </c>
    </row>
    <row r="568" spans="1:16" x14ac:dyDescent="0.2">
      <c r="A568" s="33" t="str">
        <f t="shared" si="48"/>
        <v> AVSJ 5.38 </v>
      </c>
      <c r="B568" s="2" t="str">
        <f t="shared" si="49"/>
        <v>I</v>
      </c>
      <c r="C568" s="33">
        <f t="shared" si="50"/>
        <v>41245.771999999997</v>
      </c>
      <c r="D568" t="str">
        <f t="shared" si="51"/>
        <v>vis</v>
      </c>
      <c r="E568">
        <f>VLOOKUP(C568,'Active 1'!C$21:E$968,3,FALSE)</f>
        <v>-4614.9869887380928</v>
      </c>
      <c r="F568" s="2" t="s">
        <v>336</v>
      </c>
      <c r="G568" t="str">
        <f t="shared" si="52"/>
        <v>41245.772</v>
      </c>
      <c r="H568" s="33">
        <f t="shared" si="53"/>
        <v>-1603</v>
      </c>
      <c r="I568" s="59" t="s">
        <v>1837</v>
      </c>
      <c r="J568" s="60" t="s">
        <v>1838</v>
      </c>
      <c r="K568" s="59">
        <v>-1603</v>
      </c>
      <c r="L568" s="59" t="s">
        <v>434</v>
      </c>
      <c r="M568" s="60" t="s">
        <v>340</v>
      </c>
      <c r="N568" s="60"/>
      <c r="O568" s="61" t="s">
        <v>1839</v>
      </c>
      <c r="P568" s="61" t="s">
        <v>183</v>
      </c>
    </row>
    <row r="569" spans="1:16" x14ac:dyDescent="0.2">
      <c r="A569" s="33" t="str">
        <f t="shared" si="48"/>
        <v> AVSJ 5.38 </v>
      </c>
      <c r="B569" s="2" t="str">
        <f t="shared" si="49"/>
        <v>I</v>
      </c>
      <c r="C569" s="33">
        <f t="shared" si="50"/>
        <v>41248.538</v>
      </c>
      <c r="D569" t="str">
        <f t="shared" si="51"/>
        <v>vis</v>
      </c>
      <c r="E569">
        <f>VLOOKUP(C569,'Active 1'!C$21:E$968,3,FALSE)</f>
        <v>-4613.9879977334531</v>
      </c>
      <c r="F569" s="2" t="s">
        <v>336</v>
      </c>
      <c r="G569" t="str">
        <f t="shared" si="52"/>
        <v>41248.538</v>
      </c>
      <c r="H569" s="33">
        <f t="shared" si="53"/>
        <v>-1602</v>
      </c>
      <c r="I569" s="59" t="s">
        <v>1840</v>
      </c>
      <c r="J569" s="60" t="s">
        <v>1841</v>
      </c>
      <c r="K569" s="59">
        <v>-1602</v>
      </c>
      <c r="L569" s="59" t="s">
        <v>414</v>
      </c>
      <c r="M569" s="60" t="s">
        <v>340</v>
      </c>
      <c r="N569" s="60"/>
      <c r="O569" s="61" t="s">
        <v>356</v>
      </c>
      <c r="P569" s="61" t="s">
        <v>183</v>
      </c>
    </row>
    <row r="570" spans="1:16" x14ac:dyDescent="0.2">
      <c r="A570" s="33" t="str">
        <f t="shared" si="48"/>
        <v>BAVM 25 </v>
      </c>
      <c r="B570" s="2" t="str">
        <f t="shared" si="49"/>
        <v>I</v>
      </c>
      <c r="C570" s="33">
        <f t="shared" si="50"/>
        <v>41248.542000000001</v>
      </c>
      <c r="D570" t="str">
        <f t="shared" si="51"/>
        <v>vis</v>
      </c>
      <c r="E570">
        <f>VLOOKUP(C570,'Active 1'!C$21:E$968,3,FALSE)</f>
        <v>-4613.986553060995</v>
      </c>
      <c r="F570" s="2" t="s">
        <v>336</v>
      </c>
      <c r="G570" t="str">
        <f t="shared" si="52"/>
        <v>41248.542</v>
      </c>
      <c r="H570" s="33">
        <f t="shared" si="53"/>
        <v>-1602</v>
      </c>
      <c r="I570" s="59" t="s">
        <v>1842</v>
      </c>
      <c r="J570" s="60" t="s">
        <v>1843</v>
      </c>
      <c r="K570" s="59">
        <v>-1602</v>
      </c>
      <c r="L570" s="59" t="s">
        <v>473</v>
      </c>
      <c r="M570" s="60" t="s">
        <v>340</v>
      </c>
      <c r="N570" s="60"/>
      <c r="O570" s="61" t="s">
        <v>1844</v>
      </c>
      <c r="P570" s="62" t="s">
        <v>185</v>
      </c>
    </row>
    <row r="571" spans="1:16" x14ac:dyDescent="0.2">
      <c r="A571" s="33" t="str">
        <f t="shared" si="48"/>
        <v>BAVM 26 </v>
      </c>
      <c r="B571" s="2" t="str">
        <f t="shared" si="49"/>
        <v>I</v>
      </c>
      <c r="C571" s="33">
        <f t="shared" si="50"/>
        <v>41594.644999999997</v>
      </c>
      <c r="D571" t="str">
        <f t="shared" si="51"/>
        <v>vis</v>
      </c>
      <c r="E571">
        <f>VLOOKUP(C571,'Active 1'!C$21:E$968,3,FALSE)</f>
        <v>-4488.985185136763</v>
      </c>
      <c r="F571" s="2" t="s">
        <v>336</v>
      </c>
      <c r="G571" t="str">
        <f t="shared" si="52"/>
        <v>41594.645</v>
      </c>
      <c r="H571" s="33">
        <f t="shared" si="53"/>
        <v>-1477</v>
      </c>
      <c r="I571" s="59" t="s">
        <v>1845</v>
      </c>
      <c r="J571" s="60" t="s">
        <v>1846</v>
      </c>
      <c r="K571" s="59">
        <v>-1477</v>
      </c>
      <c r="L571" s="59" t="s">
        <v>434</v>
      </c>
      <c r="M571" s="60" t="s">
        <v>381</v>
      </c>
      <c r="N571" s="60" t="s">
        <v>1012</v>
      </c>
      <c r="O571" s="61" t="s">
        <v>1847</v>
      </c>
      <c r="P571" s="62" t="s">
        <v>187</v>
      </c>
    </row>
    <row r="572" spans="1:16" x14ac:dyDescent="0.2">
      <c r="A572" s="33" t="str">
        <f t="shared" si="48"/>
        <v> AVSJ 5.89 </v>
      </c>
      <c r="B572" s="2" t="str">
        <f t="shared" si="49"/>
        <v>I</v>
      </c>
      <c r="C572" s="33">
        <f t="shared" si="50"/>
        <v>41702.627999999997</v>
      </c>
      <c r="D572" t="str">
        <f t="shared" si="51"/>
        <v>vis</v>
      </c>
      <c r="E572">
        <f>VLOOKUP(C572,'Active 1'!C$21:E$968,3,FALSE)</f>
        <v>-4449.9851686313805</v>
      </c>
      <c r="F572" s="2" t="s">
        <v>336</v>
      </c>
      <c r="G572" t="str">
        <f t="shared" si="52"/>
        <v>41702.628</v>
      </c>
      <c r="H572" s="33">
        <f t="shared" si="53"/>
        <v>-1438</v>
      </c>
      <c r="I572" s="59" t="s">
        <v>1848</v>
      </c>
      <c r="J572" s="60" t="s">
        <v>1849</v>
      </c>
      <c r="K572" s="59">
        <v>-1438</v>
      </c>
      <c r="L572" s="59" t="s">
        <v>425</v>
      </c>
      <c r="M572" s="60" t="s">
        <v>340</v>
      </c>
      <c r="N572" s="60"/>
      <c r="O572" s="61" t="s">
        <v>1850</v>
      </c>
      <c r="P572" s="61" t="s">
        <v>190</v>
      </c>
    </row>
    <row r="573" spans="1:16" x14ac:dyDescent="0.2">
      <c r="A573" s="33" t="str">
        <f t="shared" si="48"/>
        <v> AVSJ 5.89 </v>
      </c>
      <c r="B573" s="2" t="str">
        <f t="shared" si="49"/>
        <v>I</v>
      </c>
      <c r="C573" s="33">
        <f t="shared" si="50"/>
        <v>41705.4</v>
      </c>
      <c r="D573" t="str">
        <f t="shared" si="51"/>
        <v>vis</v>
      </c>
      <c r="E573">
        <f>VLOOKUP(C573,'Active 1'!C$21:E$968,3,FALSE)</f>
        <v>-4448.9840106180536</v>
      </c>
      <c r="F573" s="2" t="s">
        <v>336</v>
      </c>
      <c r="G573" t="str">
        <f t="shared" si="52"/>
        <v>41705.400</v>
      </c>
      <c r="H573" s="33">
        <f t="shared" si="53"/>
        <v>-1437</v>
      </c>
      <c r="I573" s="59" t="s">
        <v>1851</v>
      </c>
      <c r="J573" s="60" t="s">
        <v>1852</v>
      </c>
      <c r="K573" s="59">
        <v>-1437</v>
      </c>
      <c r="L573" s="59" t="s">
        <v>473</v>
      </c>
      <c r="M573" s="60" t="s">
        <v>340</v>
      </c>
      <c r="N573" s="60"/>
      <c r="O573" s="61" t="s">
        <v>356</v>
      </c>
      <c r="P573" s="61" t="s">
        <v>190</v>
      </c>
    </row>
    <row r="574" spans="1:16" x14ac:dyDescent="0.2">
      <c r="A574" s="33" t="str">
        <f t="shared" si="48"/>
        <v> MVS 7.32 </v>
      </c>
      <c r="B574" s="2" t="str">
        <f t="shared" si="49"/>
        <v>I</v>
      </c>
      <c r="C574" s="33">
        <f t="shared" si="50"/>
        <v>41741.394</v>
      </c>
      <c r="D574" t="str">
        <f t="shared" si="51"/>
        <v>vis</v>
      </c>
      <c r="E574">
        <f>VLOOKUP(C574,'Active 1'!C$21:E$968,3,FALSE)</f>
        <v>-4435.9841255056308</v>
      </c>
      <c r="F574" s="2" t="s">
        <v>336</v>
      </c>
      <c r="G574" t="str">
        <f t="shared" si="52"/>
        <v>41741.394</v>
      </c>
      <c r="H574" s="33">
        <f t="shared" si="53"/>
        <v>-1424</v>
      </c>
      <c r="I574" s="59" t="s">
        <v>1853</v>
      </c>
      <c r="J574" s="60" t="s">
        <v>1854</v>
      </c>
      <c r="K574" s="59">
        <v>-1424</v>
      </c>
      <c r="L574" s="59" t="s">
        <v>418</v>
      </c>
      <c r="M574" s="60" t="s">
        <v>340</v>
      </c>
      <c r="N574" s="60"/>
      <c r="O574" s="61" t="s">
        <v>582</v>
      </c>
      <c r="P574" s="61" t="s">
        <v>192</v>
      </c>
    </row>
    <row r="575" spans="1:16" x14ac:dyDescent="0.2">
      <c r="A575" s="33" t="str">
        <f t="shared" si="48"/>
        <v> BRNO 17 </v>
      </c>
      <c r="B575" s="2" t="str">
        <f t="shared" si="49"/>
        <v>I</v>
      </c>
      <c r="C575" s="33">
        <f t="shared" si="50"/>
        <v>42040.461000000003</v>
      </c>
      <c r="D575" t="str">
        <f t="shared" si="51"/>
        <v>vis</v>
      </c>
      <c r="E575">
        <f>VLOOKUP(C575,'Active 1'!C$21:E$968,3,FALSE)</f>
        <v>-4327.9706610138555</v>
      </c>
      <c r="F575" s="2" t="s">
        <v>336</v>
      </c>
      <c r="G575" t="str">
        <f t="shared" si="52"/>
        <v>42040.461</v>
      </c>
      <c r="H575" s="33">
        <f t="shared" si="53"/>
        <v>-1316</v>
      </c>
      <c r="I575" s="59" t="s">
        <v>1855</v>
      </c>
      <c r="J575" s="60" t="s">
        <v>1856</v>
      </c>
      <c r="K575" s="59">
        <v>-1316</v>
      </c>
      <c r="L575" s="59" t="s">
        <v>1303</v>
      </c>
      <c r="M575" s="60" t="s">
        <v>340</v>
      </c>
      <c r="N575" s="60"/>
      <c r="O575" s="61" t="s">
        <v>1857</v>
      </c>
      <c r="P575" s="61" t="s">
        <v>196</v>
      </c>
    </row>
    <row r="576" spans="1:16" x14ac:dyDescent="0.2">
      <c r="A576" s="33" t="str">
        <f t="shared" si="48"/>
        <v>IBVS 953 </v>
      </c>
      <c r="B576" s="2" t="str">
        <f t="shared" si="49"/>
        <v>I</v>
      </c>
      <c r="C576" s="33">
        <f t="shared" si="50"/>
        <v>42123.498</v>
      </c>
      <c r="D576" t="str">
        <f t="shared" si="51"/>
        <v>vis</v>
      </c>
      <c r="E576">
        <f>VLOOKUP(C576,'Active 1'!C$21:E$968,3,FALSE)</f>
        <v>-4297.9803442921739</v>
      </c>
      <c r="F576" s="2" t="s">
        <v>336</v>
      </c>
      <c r="G576" t="str">
        <f t="shared" si="52"/>
        <v>42123.498</v>
      </c>
      <c r="H576" s="33">
        <f t="shared" si="53"/>
        <v>-1286</v>
      </c>
      <c r="I576" s="59" t="s">
        <v>1858</v>
      </c>
      <c r="J576" s="60" t="s">
        <v>1859</v>
      </c>
      <c r="K576" s="59">
        <v>-1286</v>
      </c>
      <c r="L576" s="59" t="s">
        <v>430</v>
      </c>
      <c r="M576" s="60" t="s">
        <v>381</v>
      </c>
      <c r="N576" s="60" t="s">
        <v>382</v>
      </c>
      <c r="O576" s="61" t="s">
        <v>1860</v>
      </c>
      <c r="P576" s="62" t="s">
        <v>1861</v>
      </c>
    </row>
    <row r="577" spans="1:16" x14ac:dyDescent="0.2">
      <c r="A577" s="33" t="str">
        <f t="shared" si="48"/>
        <v> JBAA 85.446 </v>
      </c>
      <c r="B577" s="2" t="str">
        <f t="shared" si="49"/>
        <v>I</v>
      </c>
      <c r="C577" s="33">
        <f t="shared" si="50"/>
        <v>42278.559999999998</v>
      </c>
      <c r="D577" t="str">
        <f t="shared" si="51"/>
        <v>vis</v>
      </c>
      <c r="E577">
        <f>VLOOKUP(C577,'Active 1'!C$21:E$968,3,FALSE)</f>
        <v>-4241.9768941254106</v>
      </c>
      <c r="F577" s="2" t="s">
        <v>336</v>
      </c>
      <c r="G577" t="str">
        <f t="shared" si="52"/>
        <v>42278.560</v>
      </c>
      <c r="H577" s="33">
        <f t="shared" si="53"/>
        <v>-1230</v>
      </c>
      <c r="I577" s="59" t="s">
        <v>1862</v>
      </c>
      <c r="J577" s="60" t="s">
        <v>1863</v>
      </c>
      <c r="K577" s="59">
        <v>-1230</v>
      </c>
      <c r="L577" s="59" t="s">
        <v>1864</v>
      </c>
      <c r="M577" s="60" t="s">
        <v>340</v>
      </c>
      <c r="N577" s="60"/>
      <c r="O577" s="61" t="s">
        <v>1865</v>
      </c>
      <c r="P577" s="61" t="s">
        <v>199</v>
      </c>
    </row>
    <row r="578" spans="1:16" x14ac:dyDescent="0.2">
      <c r="A578" s="33" t="str">
        <f t="shared" si="48"/>
        <v> JBAA 85.446 </v>
      </c>
      <c r="B578" s="2" t="str">
        <f t="shared" si="49"/>
        <v>I</v>
      </c>
      <c r="C578" s="33">
        <f t="shared" si="50"/>
        <v>42314.544000000002</v>
      </c>
      <c r="D578" t="str">
        <f t="shared" si="51"/>
        <v>vis</v>
      </c>
      <c r="E578">
        <f>VLOOKUP(C578,'Active 1'!C$21:E$968,3,FALSE)</f>
        <v>-4228.9806206941312</v>
      </c>
      <c r="F578" s="2" t="s">
        <v>336</v>
      </c>
      <c r="G578" t="str">
        <f t="shared" si="52"/>
        <v>42314.544</v>
      </c>
      <c r="H578" s="33">
        <f t="shared" si="53"/>
        <v>-1217</v>
      </c>
      <c r="I578" s="59" t="s">
        <v>1866</v>
      </c>
      <c r="J578" s="60" t="s">
        <v>1867</v>
      </c>
      <c r="K578" s="59">
        <v>-1217</v>
      </c>
      <c r="L578" s="59" t="s">
        <v>473</v>
      </c>
      <c r="M578" s="60" t="s">
        <v>340</v>
      </c>
      <c r="N578" s="60"/>
      <c r="O578" s="61" t="s">
        <v>1865</v>
      </c>
      <c r="P578" s="61" t="s">
        <v>199</v>
      </c>
    </row>
    <row r="579" spans="1:16" x14ac:dyDescent="0.2">
      <c r="A579" s="33" t="str">
        <f t="shared" si="48"/>
        <v>IBVS 953 </v>
      </c>
      <c r="B579" s="2" t="str">
        <f t="shared" si="49"/>
        <v>I</v>
      </c>
      <c r="C579" s="33">
        <f t="shared" si="50"/>
        <v>42372.690199999997</v>
      </c>
      <c r="D579" t="str">
        <f t="shared" si="51"/>
        <v>vis</v>
      </c>
      <c r="E579">
        <f>VLOOKUP(C579,'Active 1'!C$21:E$968,3,FALSE)</f>
        <v>-4207.9800672762303</v>
      </c>
      <c r="F579" s="2" t="s">
        <v>336</v>
      </c>
      <c r="G579" t="str">
        <f t="shared" si="52"/>
        <v>42372.6902</v>
      </c>
      <c r="H579" s="33">
        <f t="shared" si="53"/>
        <v>-1196</v>
      </c>
      <c r="I579" s="59" t="s">
        <v>1868</v>
      </c>
      <c r="J579" s="60" t="s">
        <v>1869</v>
      </c>
      <c r="K579" s="59">
        <v>-1196</v>
      </c>
      <c r="L579" s="59" t="s">
        <v>1870</v>
      </c>
      <c r="M579" s="60" t="s">
        <v>381</v>
      </c>
      <c r="N579" s="60" t="s">
        <v>382</v>
      </c>
      <c r="O579" s="61" t="s">
        <v>1860</v>
      </c>
      <c r="P579" s="62" t="s">
        <v>1861</v>
      </c>
    </row>
    <row r="580" spans="1:16" x14ac:dyDescent="0.2">
      <c r="A580" s="33" t="str">
        <f t="shared" si="48"/>
        <v> AVSJ 7.40 </v>
      </c>
      <c r="B580" s="2" t="str">
        <f t="shared" si="49"/>
        <v>I</v>
      </c>
      <c r="C580" s="33">
        <f t="shared" si="50"/>
        <v>42433.603000000003</v>
      </c>
      <c r="D580" t="str">
        <f t="shared" si="51"/>
        <v>vis</v>
      </c>
      <c r="E580">
        <f>VLOOKUP(C580,'Active 1'!C$21:E$968,3,FALSE)</f>
        <v>-4185.9803061528191</v>
      </c>
      <c r="F580" s="2" t="s">
        <v>336</v>
      </c>
      <c r="G580" t="str">
        <f t="shared" si="52"/>
        <v>42433.603</v>
      </c>
      <c r="H580" s="33">
        <f t="shared" si="53"/>
        <v>-1174</v>
      </c>
      <c r="I580" s="59" t="s">
        <v>1871</v>
      </c>
      <c r="J580" s="60" t="s">
        <v>1872</v>
      </c>
      <c r="K580" s="59">
        <v>-1174</v>
      </c>
      <c r="L580" s="59" t="s">
        <v>418</v>
      </c>
      <c r="M580" s="60" t="s">
        <v>340</v>
      </c>
      <c r="N580" s="60"/>
      <c r="O580" s="61" t="s">
        <v>356</v>
      </c>
      <c r="P580" s="61" t="s">
        <v>204</v>
      </c>
    </row>
    <row r="581" spans="1:16" x14ac:dyDescent="0.2">
      <c r="A581" s="33" t="str">
        <f t="shared" si="48"/>
        <v> AVSJ 7.40 </v>
      </c>
      <c r="B581" s="2" t="str">
        <f t="shared" si="49"/>
        <v>I</v>
      </c>
      <c r="C581" s="33">
        <f t="shared" si="50"/>
        <v>42469.601999999999</v>
      </c>
      <c r="D581" t="str">
        <f t="shared" si="51"/>
        <v>vis</v>
      </c>
      <c r="E581">
        <f>VLOOKUP(C581,'Active 1'!C$21:E$968,3,FALSE)</f>
        <v>-4172.978615199826</v>
      </c>
      <c r="F581" s="2" t="s">
        <v>336</v>
      </c>
      <c r="G581" t="str">
        <f t="shared" si="52"/>
        <v>42469.602</v>
      </c>
      <c r="H581" s="33">
        <f t="shared" si="53"/>
        <v>-1161</v>
      </c>
      <c r="I581" s="59" t="s">
        <v>1873</v>
      </c>
      <c r="J581" s="60" t="s">
        <v>1874</v>
      </c>
      <c r="K581" s="59">
        <v>-1161</v>
      </c>
      <c r="L581" s="59" t="s">
        <v>490</v>
      </c>
      <c r="M581" s="60" t="s">
        <v>340</v>
      </c>
      <c r="N581" s="60"/>
      <c r="O581" s="61" t="s">
        <v>1875</v>
      </c>
      <c r="P581" s="61" t="s">
        <v>204</v>
      </c>
    </row>
    <row r="582" spans="1:16" x14ac:dyDescent="0.2">
      <c r="A582" s="33" t="str">
        <f t="shared" si="48"/>
        <v> AVSJ 7.40 </v>
      </c>
      <c r="B582" s="2" t="str">
        <f t="shared" si="49"/>
        <v>I</v>
      </c>
      <c r="C582" s="33">
        <f t="shared" si="50"/>
        <v>42469.605000000003</v>
      </c>
      <c r="D582" t="str">
        <f t="shared" si="51"/>
        <v>vis</v>
      </c>
      <c r="E582">
        <f>VLOOKUP(C582,'Active 1'!C$21:E$968,3,FALSE)</f>
        <v>-4172.977531695481</v>
      </c>
      <c r="F582" s="2" t="s">
        <v>336</v>
      </c>
      <c r="G582" t="str">
        <f t="shared" si="52"/>
        <v>42469.605</v>
      </c>
      <c r="H582" s="33">
        <f t="shared" si="53"/>
        <v>-1161</v>
      </c>
      <c r="I582" s="59" t="s">
        <v>1876</v>
      </c>
      <c r="J582" s="60" t="s">
        <v>1877</v>
      </c>
      <c r="K582" s="59">
        <v>-1161</v>
      </c>
      <c r="L582" s="59" t="s">
        <v>1250</v>
      </c>
      <c r="M582" s="60" t="s">
        <v>340</v>
      </c>
      <c r="N582" s="60"/>
      <c r="O582" s="61" t="s">
        <v>1878</v>
      </c>
      <c r="P582" s="61" t="s">
        <v>204</v>
      </c>
    </row>
    <row r="583" spans="1:16" x14ac:dyDescent="0.2">
      <c r="A583" s="33" t="str">
        <f t="shared" si="48"/>
        <v> AVSJ 7.40 </v>
      </c>
      <c r="B583" s="2" t="str">
        <f t="shared" si="49"/>
        <v>I</v>
      </c>
      <c r="C583" s="33">
        <f t="shared" si="50"/>
        <v>42682.802000000003</v>
      </c>
      <c r="D583" t="str">
        <f t="shared" si="51"/>
        <v>vis</v>
      </c>
      <c r="E583">
        <f>VLOOKUP(C583,'Active 1'!C$21:E$968,3,FALSE)</f>
        <v>-4095.977573193697</v>
      </c>
      <c r="F583" s="2" t="s">
        <v>336</v>
      </c>
      <c r="G583" t="str">
        <f t="shared" si="52"/>
        <v>42682.802</v>
      </c>
      <c r="H583" s="33">
        <f t="shared" si="53"/>
        <v>-1084</v>
      </c>
      <c r="I583" s="59" t="s">
        <v>1879</v>
      </c>
      <c r="J583" s="60" t="s">
        <v>1880</v>
      </c>
      <c r="K583" s="59">
        <v>-1084</v>
      </c>
      <c r="L583" s="59" t="s">
        <v>490</v>
      </c>
      <c r="M583" s="60" t="s">
        <v>340</v>
      </c>
      <c r="N583" s="60"/>
      <c r="O583" s="61" t="s">
        <v>530</v>
      </c>
      <c r="P583" s="61" t="s">
        <v>204</v>
      </c>
    </row>
    <row r="584" spans="1:16" x14ac:dyDescent="0.2">
      <c r="A584" s="33" t="str">
        <f t="shared" si="48"/>
        <v> AVSJ 7.40 </v>
      </c>
      <c r="B584" s="2" t="str">
        <f t="shared" si="49"/>
        <v>I</v>
      </c>
      <c r="C584" s="33">
        <f t="shared" si="50"/>
        <v>42693.877999999997</v>
      </c>
      <c r="D584" t="str">
        <f t="shared" si="51"/>
        <v>vis</v>
      </c>
      <c r="E584">
        <f>VLOOKUP(C584,'Active 1'!C$21:E$968,3,FALSE)</f>
        <v>-4091.9772751577711</v>
      </c>
      <c r="F584" s="2" t="s">
        <v>336</v>
      </c>
      <c r="G584" t="str">
        <f t="shared" si="52"/>
        <v>42693.878</v>
      </c>
      <c r="H584" s="33">
        <f t="shared" si="53"/>
        <v>-1080</v>
      </c>
      <c r="I584" s="59" t="s">
        <v>1881</v>
      </c>
      <c r="J584" s="60" t="s">
        <v>1882</v>
      </c>
      <c r="K584" s="59">
        <v>-1080</v>
      </c>
      <c r="L584" s="59" t="s">
        <v>490</v>
      </c>
      <c r="M584" s="60" t="s">
        <v>340</v>
      </c>
      <c r="N584" s="60"/>
      <c r="O584" s="61" t="s">
        <v>758</v>
      </c>
      <c r="P584" s="61" t="s">
        <v>204</v>
      </c>
    </row>
    <row r="585" spans="1:16" x14ac:dyDescent="0.2">
      <c r="A585" s="33" t="str">
        <f t="shared" si="48"/>
        <v> AVSJ 7.40 </v>
      </c>
      <c r="B585" s="2" t="str">
        <f t="shared" si="49"/>
        <v>I</v>
      </c>
      <c r="C585" s="33">
        <f t="shared" si="50"/>
        <v>42732.637000000002</v>
      </c>
      <c r="D585" t="str">
        <f t="shared" si="51"/>
        <v>vis</v>
      </c>
      <c r="E585">
        <f>VLOOKUP(C585,'Active 1'!C$21:E$968,3,FALSE)</f>
        <v>-4077.9787602088222</v>
      </c>
      <c r="F585" s="2" t="s">
        <v>336</v>
      </c>
      <c r="G585" t="str">
        <f t="shared" si="52"/>
        <v>42732.637</v>
      </c>
      <c r="H585" s="33">
        <f t="shared" si="53"/>
        <v>-1066</v>
      </c>
      <c r="I585" s="59" t="s">
        <v>1883</v>
      </c>
      <c r="J585" s="60" t="s">
        <v>1884</v>
      </c>
      <c r="K585" s="59">
        <v>-1066</v>
      </c>
      <c r="L585" s="59" t="s">
        <v>418</v>
      </c>
      <c r="M585" s="60" t="s">
        <v>340</v>
      </c>
      <c r="N585" s="60"/>
      <c r="O585" s="61" t="s">
        <v>1885</v>
      </c>
      <c r="P585" s="61" t="s">
        <v>204</v>
      </c>
    </row>
    <row r="586" spans="1:16" x14ac:dyDescent="0.2">
      <c r="A586" s="33" t="str">
        <f t="shared" si="48"/>
        <v> AVSJ 7.40 </v>
      </c>
      <c r="B586" s="2" t="str">
        <f t="shared" si="49"/>
        <v>I</v>
      </c>
      <c r="C586" s="33">
        <f t="shared" si="50"/>
        <v>42768.631000000001</v>
      </c>
      <c r="D586" t="str">
        <f t="shared" si="51"/>
        <v>vis</v>
      </c>
      <c r="E586">
        <f>VLOOKUP(C586,'Active 1'!C$21:E$968,3,FALSE)</f>
        <v>-4064.9788750963999</v>
      </c>
      <c r="F586" s="2" t="s">
        <v>336</v>
      </c>
      <c r="G586" t="str">
        <f t="shared" si="52"/>
        <v>42768.631</v>
      </c>
      <c r="H586" s="33">
        <f t="shared" si="53"/>
        <v>-1053</v>
      </c>
      <c r="I586" s="59" t="s">
        <v>1886</v>
      </c>
      <c r="J586" s="60" t="s">
        <v>1887</v>
      </c>
      <c r="K586" s="59">
        <v>-1053</v>
      </c>
      <c r="L586" s="59" t="s">
        <v>434</v>
      </c>
      <c r="M586" s="60" t="s">
        <v>340</v>
      </c>
      <c r="N586" s="60"/>
      <c r="O586" s="61" t="s">
        <v>530</v>
      </c>
      <c r="P586" s="61" t="s">
        <v>204</v>
      </c>
    </row>
    <row r="587" spans="1:16" x14ac:dyDescent="0.2">
      <c r="A587" s="33" t="str">
        <f t="shared" ref="A587:A647" si="54">P587</f>
        <v> AOEB 1 </v>
      </c>
      <c r="B587" s="2" t="str">
        <f t="shared" ref="B587:B647" si="55">IF(H587=INT(H587),"I","II")</f>
        <v>I</v>
      </c>
      <c r="C587" s="33">
        <f t="shared" ref="C587:C647" si="56">1*G587</f>
        <v>43017.826999999997</v>
      </c>
      <c r="D587" t="str">
        <f t="shared" ref="D587:D647" si="57">VLOOKUP(F587,I$1:J$5,2,FALSE)</f>
        <v>vis</v>
      </c>
      <c r="E587">
        <f>VLOOKUP(C587,'Active 1'!C$21:E$968,3,FALSE)</f>
        <v>-3974.9772256416227</v>
      </c>
      <c r="F587" s="2" t="s">
        <v>336</v>
      </c>
      <c r="G587" t="str">
        <f t="shared" ref="G587:G647" si="58">MID(I587,3,LEN(I587)-3)</f>
        <v>43017.827</v>
      </c>
      <c r="H587" s="33">
        <f t="shared" ref="H587:H647" si="59">1*K587</f>
        <v>-963</v>
      </c>
      <c r="I587" s="59" t="s">
        <v>1888</v>
      </c>
      <c r="J587" s="60" t="s">
        <v>1889</v>
      </c>
      <c r="K587" s="59">
        <v>-963</v>
      </c>
      <c r="L587" s="59" t="s">
        <v>418</v>
      </c>
      <c r="M587" s="60" t="s">
        <v>340</v>
      </c>
      <c r="N587" s="60"/>
      <c r="O587" s="61" t="s">
        <v>1890</v>
      </c>
      <c r="P587" s="61" t="s">
        <v>208</v>
      </c>
    </row>
    <row r="588" spans="1:16" x14ac:dyDescent="0.2">
      <c r="A588" s="33" t="str">
        <f t="shared" si="54"/>
        <v> AOEB 1 </v>
      </c>
      <c r="B588" s="2" t="str">
        <f t="shared" si="55"/>
        <v>I</v>
      </c>
      <c r="C588" s="33">
        <f t="shared" si="56"/>
        <v>43139.659</v>
      </c>
      <c r="D588" t="str">
        <f t="shared" si="57"/>
        <v>vis</v>
      </c>
      <c r="E588">
        <f>VLOOKUP(C588,'Active 1'!C$21:E$968,3,FALSE)</f>
        <v>-3930.9753919188711</v>
      </c>
      <c r="F588" s="2" t="s">
        <v>336</v>
      </c>
      <c r="G588" t="str">
        <f t="shared" si="58"/>
        <v>43139.659</v>
      </c>
      <c r="H588" s="33">
        <f t="shared" si="59"/>
        <v>-919</v>
      </c>
      <c r="I588" s="59" t="s">
        <v>1891</v>
      </c>
      <c r="J588" s="60" t="s">
        <v>1892</v>
      </c>
      <c r="K588" s="59">
        <v>-919</v>
      </c>
      <c r="L588" s="59" t="s">
        <v>478</v>
      </c>
      <c r="M588" s="60" t="s">
        <v>340</v>
      </c>
      <c r="N588" s="60"/>
      <c r="O588" s="61" t="s">
        <v>1893</v>
      </c>
      <c r="P588" s="61" t="s">
        <v>208</v>
      </c>
    </row>
    <row r="589" spans="1:16" x14ac:dyDescent="0.2">
      <c r="A589" s="33" t="str">
        <f t="shared" si="54"/>
        <v>BAVM 29 </v>
      </c>
      <c r="B589" s="2" t="str">
        <f t="shared" si="55"/>
        <v>I</v>
      </c>
      <c r="C589" s="33">
        <f t="shared" si="56"/>
        <v>43142.421999999999</v>
      </c>
      <c r="D589" t="str">
        <f t="shared" si="57"/>
        <v>vis</v>
      </c>
      <c r="E589">
        <f>VLOOKUP(C589,'Active 1'!C$21:E$968,3,FALSE)</f>
        <v>-3929.9774844185763</v>
      </c>
      <c r="F589" s="2" t="s">
        <v>336</v>
      </c>
      <c r="G589" t="str">
        <f t="shared" si="58"/>
        <v>43142.422</v>
      </c>
      <c r="H589" s="33">
        <f t="shared" si="59"/>
        <v>-918</v>
      </c>
      <c r="I589" s="59" t="s">
        <v>1894</v>
      </c>
      <c r="J589" s="60" t="s">
        <v>1895</v>
      </c>
      <c r="K589" s="59">
        <v>-918</v>
      </c>
      <c r="L589" s="59" t="s">
        <v>414</v>
      </c>
      <c r="M589" s="60" t="s">
        <v>340</v>
      </c>
      <c r="N589" s="60"/>
      <c r="O589" s="61" t="s">
        <v>1896</v>
      </c>
      <c r="P589" s="62" t="s">
        <v>209</v>
      </c>
    </row>
    <row r="590" spans="1:16" x14ac:dyDescent="0.2">
      <c r="A590" s="33" t="str">
        <f t="shared" si="54"/>
        <v> MVS 8.79 </v>
      </c>
      <c r="B590" s="2" t="str">
        <f t="shared" si="55"/>
        <v>I</v>
      </c>
      <c r="C590" s="33">
        <f t="shared" si="56"/>
        <v>43380.542000000001</v>
      </c>
      <c r="D590" t="str">
        <f t="shared" si="57"/>
        <v>vis</v>
      </c>
      <c r="E590">
        <f>VLOOKUP(C590,'Active 1'!C$21:E$968,3,FALSE)</f>
        <v>-3843.9761329997245</v>
      </c>
      <c r="F590" s="2" t="s">
        <v>336</v>
      </c>
      <c r="G590" t="str">
        <f t="shared" si="58"/>
        <v>43380.542</v>
      </c>
      <c r="H590" s="33">
        <f t="shared" si="59"/>
        <v>-832</v>
      </c>
      <c r="I590" s="59" t="s">
        <v>1897</v>
      </c>
      <c r="J590" s="60" t="s">
        <v>1898</v>
      </c>
      <c r="K590" s="59">
        <v>-832</v>
      </c>
      <c r="L590" s="59" t="s">
        <v>414</v>
      </c>
      <c r="M590" s="60" t="s">
        <v>340</v>
      </c>
      <c r="N590" s="60"/>
      <c r="O590" s="61" t="s">
        <v>582</v>
      </c>
      <c r="P590" s="61" t="s">
        <v>212</v>
      </c>
    </row>
    <row r="591" spans="1:16" x14ac:dyDescent="0.2">
      <c r="A591" s="33" t="str">
        <f t="shared" si="54"/>
        <v> MVS 8.79 </v>
      </c>
      <c r="B591" s="2" t="str">
        <f t="shared" si="55"/>
        <v>I</v>
      </c>
      <c r="C591" s="33">
        <f t="shared" si="56"/>
        <v>43488.523999999998</v>
      </c>
      <c r="D591" t="str">
        <f t="shared" si="57"/>
        <v>vis</v>
      </c>
      <c r="E591">
        <f>VLOOKUP(C591,'Active 1'!C$21:E$968,3,FALSE)</f>
        <v>-3804.9764776624575</v>
      </c>
      <c r="F591" s="2" t="s">
        <v>336</v>
      </c>
      <c r="G591" t="str">
        <f t="shared" si="58"/>
        <v>43488.524</v>
      </c>
      <c r="H591" s="33">
        <f t="shared" si="59"/>
        <v>-793</v>
      </c>
      <c r="I591" s="59" t="s">
        <v>1899</v>
      </c>
      <c r="J591" s="60" t="s">
        <v>1900</v>
      </c>
      <c r="K591" s="59">
        <v>-793</v>
      </c>
      <c r="L591" s="59" t="s">
        <v>545</v>
      </c>
      <c r="M591" s="60" t="s">
        <v>340</v>
      </c>
      <c r="N591" s="60"/>
      <c r="O591" s="61" t="s">
        <v>582</v>
      </c>
      <c r="P591" s="61" t="s">
        <v>212</v>
      </c>
    </row>
    <row r="592" spans="1:16" x14ac:dyDescent="0.2">
      <c r="A592" s="33" t="str">
        <f t="shared" si="54"/>
        <v> MVS 8.137 </v>
      </c>
      <c r="B592" s="2" t="str">
        <f t="shared" si="55"/>
        <v>I</v>
      </c>
      <c r="C592" s="33">
        <f t="shared" si="56"/>
        <v>43862.315999999999</v>
      </c>
      <c r="D592" t="str">
        <f t="shared" si="57"/>
        <v>vis</v>
      </c>
      <c r="E592">
        <f>VLOOKUP(C592,'Active 1'!C$21:E$968,3,FALSE)</f>
        <v>-3669.9747258165175</v>
      </c>
      <c r="F592" s="2" t="s">
        <v>336</v>
      </c>
      <c r="G592" t="str">
        <f t="shared" si="58"/>
        <v>43862.316</v>
      </c>
      <c r="H592" s="33">
        <f t="shared" si="59"/>
        <v>-658</v>
      </c>
      <c r="I592" s="59" t="s">
        <v>1901</v>
      </c>
      <c r="J592" s="60" t="s">
        <v>1902</v>
      </c>
      <c r="K592" s="59">
        <v>-658</v>
      </c>
      <c r="L592" s="59" t="s">
        <v>407</v>
      </c>
      <c r="M592" s="60" t="s">
        <v>340</v>
      </c>
      <c r="N592" s="60"/>
      <c r="O592" s="61" t="s">
        <v>582</v>
      </c>
      <c r="P592" s="61" t="s">
        <v>217</v>
      </c>
    </row>
    <row r="593" spans="1:16" x14ac:dyDescent="0.2">
      <c r="A593" s="33" t="str">
        <f t="shared" si="54"/>
        <v>IBVS 1938 </v>
      </c>
      <c r="B593" s="2" t="str">
        <f t="shared" si="55"/>
        <v>I</v>
      </c>
      <c r="C593" s="33">
        <f t="shared" si="56"/>
        <v>44587.751600000003</v>
      </c>
      <c r="D593" t="str">
        <f t="shared" si="57"/>
        <v>vis</v>
      </c>
      <c r="E593" t="e">
        <f>VLOOKUP(C593,'Active 1'!C$21:E$968,3,FALSE)</f>
        <v>#N/A</v>
      </c>
      <c r="F593" s="2" t="s">
        <v>336</v>
      </c>
      <c r="G593" t="str">
        <f t="shared" si="58"/>
        <v>44587.7516</v>
      </c>
      <c r="H593" s="33">
        <f t="shared" si="59"/>
        <v>-396</v>
      </c>
      <c r="I593" s="59" t="s">
        <v>1903</v>
      </c>
      <c r="J593" s="60" t="s">
        <v>1904</v>
      </c>
      <c r="K593" s="59">
        <v>-396</v>
      </c>
      <c r="L593" s="59" t="s">
        <v>1905</v>
      </c>
      <c r="M593" s="60" t="s">
        <v>381</v>
      </c>
      <c r="N593" s="60" t="s">
        <v>382</v>
      </c>
      <c r="O593" s="61" t="s">
        <v>569</v>
      </c>
      <c r="P593" s="62" t="s">
        <v>1906</v>
      </c>
    </row>
    <row r="594" spans="1:16" x14ac:dyDescent="0.2">
      <c r="A594" s="33" t="str">
        <f t="shared" si="54"/>
        <v> AOEB 1 </v>
      </c>
      <c r="B594" s="2" t="str">
        <f t="shared" si="55"/>
        <v>I</v>
      </c>
      <c r="C594" s="33">
        <f t="shared" si="56"/>
        <v>46038.614000000001</v>
      </c>
      <c r="D594" t="str">
        <f t="shared" si="57"/>
        <v>vis</v>
      </c>
      <c r="E594">
        <f>VLOOKUP(C594,'Active 1'!C$21:E$968,3,FALSE)</f>
        <v>-2883.9652806202207</v>
      </c>
      <c r="F594" s="2" t="s">
        <v>336</v>
      </c>
      <c r="G594" t="str">
        <f t="shared" si="58"/>
        <v>46038.614</v>
      </c>
      <c r="H594" s="33">
        <f t="shared" si="59"/>
        <v>128</v>
      </c>
      <c r="I594" s="59" t="s">
        <v>1907</v>
      </c>
      <c r="J594" s="60" t="s">
        <v>1908</v>
      </c>
      <c r="K594" s="59">
        <v>128</v>
      </c>
      <c r="L594" s="59" t="s">
        <v>344</v>
      </c>
      <c r="M594" s="60" t="s">
        <v>340</v>
      </c>
      <c r="N594" s="60"/>
      <c r="O594" s="61" t="s">
        <v>530</v>
      </c>
      <c r="P594" s="61" t="s">
        <v>208</v>
      </c>
    </row>
    <row r="595" spans="1:16" x14ac:dyDescent="0.2">
      <c r="A595" s="33" t="str">
        <f t="shared" si="54"/>
        <v> VSSC 68.34 </v>
      </c>
      <c r="B595" s="2" t="str">
        <f t="shared" si="55"/>
        <v>I</v>
      </c>
      <c r="C595" s="33">
        <f t="shared" si="56"/>
        <v>46113.37</v>
      </c>
      <c r="D595" t="str">
        <f t="shared" si="57"/>
        <v>vis</v>
      </c>
      <c r="E595">
        <f>VLOOKUP(C595,'Active 1'!C$21:E$968,3,FALSE)</f>
        <v>-2856.9657970545072</v>
      </c>
      <c r="F595" s="2" t="s">
        <v>336</v>
      </c>
      <c r="G595" t="str">
        <f t="shared" si="58"/>
        <v>46113.370</v>
      </c>
      <c r="H595" s="33">
        <f t="shared" si="59"/>
        <v>155</v>
      </c>
      <c r="I595" s="59" t="s">
        <v>1909</v>
      </c>
      <c r="J595" s="60" t="s">
        <v>1910</v>
      </c>
      <c r="K595" s="59">
        <v>155</v>
      </c>
      <c r="L595" s="59" t="s">
        <v>339</v>
      </c>
      <c r="M595" s="60" t="s">
        <v>340</v>
      </c>
      <c r="N595" s="60"/>
      <c r="O595" s="61" t="s">
        <v>1911</v>
      </c>
      <c r="P595" s="61" t="s">
        <v>244</v>
      </c>
    </row>
    <row r="596" spans="1:16" x14ac:dyDescent="0.2">
      <c r="A596" s="33" t="str">
        <f t="shared" si="54"/>
        <v> VSSC 68.34 </v>
      </c>
      <c r="B596" s="2" t="str">
        <f t="shared" si="55"/>
        <v>I</v>
      </c>
      <c r="C596" s="33">
        <f t="shared" si="56"/>
        <v>46113.373</v>
      </c>
      <c r="D596" t="str">
        <f t="shared" si="57"/>
        <v>vis</v>
      </c>
      <c r="E596">
        <f>VLOOKUP(C596,'Active 1'!C$21:E$968,3,FALSE)</f>
        <v>-2856.9647135501646</v>
      </c>
      <c r="F596" s="2" t="s">
        <v>336</v>
      </c>
      <c r="G596" t="str">
        <f t="shared" si="58"/>
        <v>46113.373</v>
      </c>
      <c r="H596" s="33">
        <f t="shared" si="59"/>
        <v>155</v>
      </c>
      <c r="I596" s="59" t="s">
        <v>1912</v>
      </c>
      <c r="J596" s="60" t="s">
        <v>1913</v>
      </c>
      <c r="K596" s="59">
        <v>155</v>
      </c>
      <c r="L596" s="59" t="s">
        <v>344</v>
      </c>
      <c r="M596" s="60" t="s">
        <v>340</v>
      </c>
      <c r="N596" s="60"/>
      <c r="O596" s="61" t="s">
        <v>703</v>
      </c>
      <c r="P596" s="61" t="s">
        <v>244</v>
      </c>
    </row>
    <row r="597" spans="1:16" x14ac:dyDescent="0.2">
      <c r="A597" s="33" t="str">
        <f t="shared" si="54"/>
        <v> VSSC 68.34 </v>
      </c>
      <c r="B597" s="2" t="str">
        <f t="shared" si="55"/>
        <v>I</v>
      </c>
      <c r="C597" s="33">
        <f t="shared" si="56"/>
        <v>46437.334000000003</v>
      </c>
      <c r="D597" t="str">
        <f t="shared" si="57"/>
        <v>vis</v>
      </c>
      <c r="E597">
        <f>VLOOKUP(C597,'Active 1'!C$21:E$968,3,FALSE)</f>
        <v>-2739.9603300166414</v>
      </c>
      <c r="F597" s="2" t="s">
        <v>336</v>
      </c>
      <c r="G597" t="str">
        <f t="shared" si="58"/>
        <v>46437.334</v>
      </c>
      <c r="H597" s="33">
        <f t="shared" si="59"/>
        <v>272</v>
      </c>
      <c r="I597" s="59" t="s">
        <v>1914</v>
      </c>
      <c r="J597" s="60" t="s">
        <v>1915</v>
      </c>
      <c r="K597" s="59">
        <v>272</v>
      </c>
      <c r="L597" s="59" t="s">
        <v>545</v>
      </c>
      <c r="M597" s="60" t="s">
        <v>340</v>
      </c>
      <c r="N597" s="60"/>
      <c r="O597" s="61" t="s">
        <v>1911</v>
      </c>
      <c r="P597" s="61" t="s">
        <v>244</v>
      </c>
    </row>
    <row r="598" spans="1:16" x14ac:dyDescent="0.2">
      <c r="A598" s="33" t="str">
        <f t="shared" si="54"/>
        <v> VSSC 68.34 </v>
      </c>
      <c r="B598" s="2" t="str">
        <f t="shared" si="55"/>
        <v>I</v>
      </c>
      <c r="C598" s="33">
        <f t="shared" si="56"/>
        <v>46473.328000000001</v>
      </c>
      <c r="D598" t="str">
        <f t="shared" si="57"/>
        <v>vis</v>
      </c>
      <c r="E598">
        <f>VLOOKUP(C598,'Active 1'!C$21:E$968,3,FALSE)</f>
        <v>-2726.960444904219</v>
      </c>
      <c r="F598" s="2" t="s">
        <v>336</v>
      </c>
      <c r="G598" t="str">
        <f t="shared" si="58"/>
        <v>46473.328</v>
      </c>
      <c r="H598" s="33">
        <f t="shared" si="59"/>
        <v>285</v>
      </c>
      <c r="I598" s="59" t="s">
        <v>1916</v>
      </c>
      <c r="J598" s="60" t="s">
        <v>1917</v>
      </c>
      <c r="K598" s="59">
        <v>285</v>
      </c>
      <c r="L598" s="59" t="s">
        <v>407</v>
      </c>
      <c r="M598" s="60" t="s">
        <v>340</v>
      </c>
      <c r="N598" s="60"/>
      <c r="O598" s="61" t="s">
        <v>1911</v>
      </c>
      <c r="P598" s="61" t="s">
        <v>244</v>
      </c>
    </row>
    <row r="599" spans="1:16" x14ac:dyDescent="0.2">
      <c r="A599" s="33" t="str">
        <f t="shared" si="54"/>
        <v> VSSC 68.34 </v>
      </c>
      <c r="B599" s="2" t="str">
        <f t="shared" si="55"/>
        <v>I</v>
      </c>
      <c r="C599" s="33">
        <f t="shared" si="56"/>
        <v>46484.39</v>
      </c>
      <c r="D599" t="str">
        <f t="shared" si="57"/>
        <v>vis</v>
      </c>
      <c r="E599">
        <f>VLOOKUP(C599,'Active 1'!C$21:E$968,3,FALSE)</f>
        <v>-2722.9652032218946</v>
      </c>
      <c r="F599" s="2" t="s">
        <v>336</v>
      </c>
      <c r="G599" t="str">
        <f t="shared" si="58"/>
        <v>46484.390</v>
      </c>
      <c r="H599" s="33">
        <f t="shared" si="59"/>
        <v>289</v>
      </c>
      <c r="I599" s="59" t="s">
        <v>1918</v>
      </c>
      <c r="J599" s="60" t="s">
        <v>1919</v>
      </c>
      <c r="K599" s="59">
        <v>289</v>
      </c>
      <c r="L599" s="59" t="s">
        <v>769</v>
      </c>
      <c r="M599" s="60" t="s">
        <v>340</v>
      </c>
      <c r="N599" s="60"/>
      <c r="O599" s="61" t="s">
        <v>1911</v>
      </c>
      <c r="P599" s="61" t="s">
        <v>244</v>
      </c>
    </row>
    <row r="600" spans="1:16" x14ac:dyDescent="0.2">
      <c r="A600" s="33" t="str">
        <f t="shared" si="54"/>
        <v>VSB 47 </v>
      </c>
      <c r="B600" s="2" t="str">
        <f t="shared" si="55"/>
        <v>I</v>
      </c>
      <c r="C600" s="33">
        <f t="shared" si="56"/>
        <v>49374.983</v>
      </c>
      <c r="D600" t="str">
        <f t="shared" si="57"/>
        <v>vis</v>
      </c>
      <c r="E600">
        <f>VLOOKUP(C600,'Active 1'!C$21:E$968,3,FALSE)</f>
        <v>-1678.9751796964865</v>
      </c>
      <c r="F600" s="2" t="s">
        <v>336</v>
      </c>
      <c r="G600" t="str">
        <f t="shared" si="58"/>
        <v>49374.983</v>
      </c>
      <c r="H600" s="33">
        <f t="shared" si="59"/>
        <v>1333</v>
      </c>
      <c r="I600" s="59" t="s">
        <v>1920</v>
      </c>
      <c r="J600" s="60" t="s">
        <v>1921</v>
      </c>
      <c r="K600" s="59">
        <v>1333</v>
      </c>
      <c r="L600" s="59" t="s">
        <v>1922</v>
      </c>
      <c r="M600" s="60" t="s">
        <v>340</v>
      </c>
      <c r="N600" s="60"/>
      <c r="O600" s="61" t="s">
        <v>1923</v>
      </c>
      <c r="P600" s="62" t="s">
        <v>270</v>
      </c>
    </row>
    <row r="601" spans="1:16" x14ac:dyDescent="0.2">
      <c r="A601" s="33" t="str">
        <f t="shared" si="54"/>
        <v>VSB 47 </v>
      </c>
      <c r="B601" s="2" t="str">
        <f t="shared" si="55"/>
        <v>I</v>
      </c>
      <c r="C601" s="33">
        <f t="shared" si="56"/>
        <v>49374.985000000001</v>
      </c>
      <c r="D601" t="str">
        <f t="shared" si="57"/>
        <v>vis</v>
      </c>
      <c r="E601">
        <f>VLOOKUP(C601,'Active 1'!C$21:E$968,3,FALSE)</f>
        <v>-1678.9744573602575</v>
      </c>
      <c r="F601" s="2" t="s">
        <v>336</v>
      </c>
      <c r="G601" t="str">
        <f t="shared" si="58"/>
        <v>49374.985</v>
      </c>
      <c r="H601" s="33">
        <f t="shared" si="59"/>
        <v>1333</v>
      </c>
      <c r="I601" s="59" t="s">
        <v>1924</v>
      </c>
      <c r="J601" s="60" t="s">
        <v>1925</v>
      </c>
      <c r="K601" s="59">
        <v>1333</v>
      </c>
      <c r="L601" s="59" t="s">
        <v>1926</v>
      </c>
      <c r="M601" s="60" t="s">
        <v>340</v>
      </c>
      <c r="N601" s="60"/>
      <c r="O601" s="61" t="s">
        <v>1927</v>
      </c>
      <c r="P601" s="62" t="s">
        <v>270</v>
      </c>
    </row>
    <row r="602" spans="1:16" x14ac:dyDescent="0.2">
      <c r="A602" s="33" t="str">
        <f t="shared" si="54"/>
        <v> VSOL 1995.5 </v>
      </c>
      <c r="B602" s="2" t="str">
        <f t="shared" si="55"/>
        <v>I</v>
      </c>
      <c r="C602" s="33">
        <f t="shared" si="56"/>
        <v>49599.254000000001</v>
      </c>
      <c r="D602" t="str">
        <f t="shared" si="57"/>
        <v>vis</v>
      </c>
      <c r="E602">
        <f>VLOOKUP(C602,'Active 1'!C$21:E$968,3,FALSE)</f>
        <v>-1597.9756454950036</v>
      </c>
      <c r="F602" s="2" t="s">
        <v>336</v>
      </c>
      <c r="G602" t="str">
        <f t="shared" si="58"/>
        <v>49599.254</v>
      </c>
      <c r="H602" s="33">
        <f t="shared" si="59"/>
        <v>1414</v>
      </c>
      <c r="I602" s="59" t="s">
        <v>1928</v>
      </c>
      <c r="J602" s="60" t="s">
        <v>1929</v>
      </c>
      <c r="K602" s="59">
        <v>1414</v>
      </c>
      <c r="L602" s="59" t="s">
        <v>1930</v>
      </c>
      <c r="M602" s="60" t="s">
        <v>340</v>
      </c>
      <c r="N602" s="60"/>
      <c r="O602" s="61" t="s">
        <v>1931</v>
      </c>
      <c r="P602" s="61" t="s">
        <v>271</v>
      </c>
    </row>
    <row r="603" spans="1:16" x14ac:dyDescent="0.2">
      <c r="A603" s="33" t="str">
        <f t="shared" si="54"/>
        <v>VSB 47 </v>
      </c>
      <c r="B603" s="2" t="str">
        <f t="shared" si="55"/>
        <v>I</v>
      </c>
      <c r="C603" s="33">
        <f t="shared" si="56"/>
        <v>49696.160000000003</v>
      </c>
      <c r="D603" t="str">
        <f t="shared" si="57"/>
        <v>vis</v>
      </c>
      <c r="E603">
        <f>VLOOKUP(C603,'Active 1'!C$21:E$968,3,FALSE)</f>
        <v>-1562.9762881936624</v>
      </c>
      <c r="F603" s="2" t="s">
        <v>336</v>
      </c>
      <c r="G603" t="str">
        <f t="shared" si="58"/>
        <v>49696.16</v>
      </c>
      <c r="H603" s="33">
        <f t="shared" si="59"/>
        <v>1449</v>
      </c>
      <c r="I603" s="59" t="s">
        <v>1932</v>
      </c>
      <c r="J603" s="60" t="s">
        <v>1933</v>
      </c>
      <c r="K603" s="59">
        <v>1449</v>
      </c>
      <c r="L603" s="59" t="s">
        <v>1934</v>
      </c>
      <c r="M603" s="60" t="s">
        <v>340</v>
      </c>
      <c r="N603" s="60"/>
      <c r="O603" s="61" t="s">
        <v>1927</v>
      </c>
      <c r="P603" s="62" t="s">
        <v>270</v>
      </c>
    </row>
    <row r="604" spans="1:16" x14ac:dyDescent="0.2">
      <c r="A604" s="33" t="str">
        <f t="shared" si="54"/>
        <v>VSB 47 </v>
      </c>
      <c r="B604" s="2" t="str">
        <f t="shared" si="55"/>
        <v>I</v>
      </c>
      <c r="C604" s="33">
        <f t="shared" si="56"/>
        <v>49710.004999999997</v>
      </c>
      <c r="D604" t="str">
        <f t="shared" si="57"/>
        <v>vis</v>
      </c>
      <c r="E604">
        <f>VLOOKUP(C604,'Active 1'!C$21:E$968,3,FALSE)</f>
        <v>-1557.9759156487544</v>
      </c>
      <c r="F604" s="2" t="s">
        <v>336</v>
      </c>
      <c r="G604" t="str">
        <f t="shared" si="58"/>
        <v>49710.005</v>
      </c>
      <c r="H604" s="33">
        <f t="shared" si="59"/>
        <v>1454</v>
      </c>
      <c r="I604" s="59" t="s">
        <v>1935</v>
      </c>
      <c r="J604" s="60" t="s">
        <v>1936</v>
      </c>
      <c r="K604" s="59">
        <v>1454</v>
      </c>
      <c r="L604" s="59" t="s">
        <v>937</v>
      </c>
      <c r="M604" s="60" t="s">
        <v>340</v>
      </c>
      <c r="N604" s="60"/>
      <c r="O604" s="61" t="s">
        <v>1937</v>
      </c>
      <c r="P604" s="62" t="s">
        <v>270</v>
      </c>
    </row>
    <row r="605" spans="1:16" x14ac:dyDescent="0.2">
      <c r="A605" s="33" t="str">
        <f t="shared" si="54"/>
        <v> IAPP 69.23 </v>
      </c>
      <c r="B605" s="2" t="str">
        <f t="shared" si="55"/>
        <v>I</v>
      </c>
      <c r="C605" s="33">
        <f t="shared" si="56"/>
        <v>49726.616699999999</v>
      </c>
      <c r="D605" t="str">
        <f t="shared" si="57"/>
        <v>vis</v>
      </c>
      <c r="E605">
        <f>VLOOKUP(C605,'Active 1'!C$21:E$968,3,FALSE)</f>
        <v>-1551.9762992815251</v>
      </c>
      <c r="F605" s="2" t="s">
        <v>336</v>
      </c>
      <c r="G605" t="str">
        <f t="shared" si="58"/>
        <v>49726.6167</v>
      </c>
      <c r="H605" s="33">
        <f t="shared" si="59"/>
        <v>1460</v>
      </c>
      <c r="I605" s="59" t="s">
        <v>1938</v>
      </c>
      <c r="J605" s="60" t="s">
        <v>1939</v>
      </c>
      <c r="K605" s="59">
        <v>1460</v>
      </c>
      <c r="L605" s="59" t="s">
        <v>1940</v>
      </c>
      <c r="M605" s="60" t="s">
        <v>381</v>
      </c>
      <c r="N605" s="60" t="s">
        <v>382</v>
      </c>
      <c r="O605" s="61" t="s">
        <v>1941</v>
      </c>
      <c r="P605" s="61" t="s">
        <v>273</v>
      </c>
    </row>
    <row r="606" spans="1:16" x14ac:dyDescent="0.2">
      <c r="A606" s="33" t="str">
        <f t="shared" si="54"/>
        <v>VSB 47 </v>
      </c>
      <c r="B606" s="2" t="str">
        <f t="shared" si="55"/>
        <v>I</v>
      </c>
      <c r="C606" s="33">
        <f t="shared" si="56"/>
        <v>50031.182000000001</v>
      </c>
      <c r="D606" t="str">
        <f t="shared" si="57"/>
        <v>vis</v>
      </c>
      <c r="E606">
        <f>VLOOKUP(C606,'Active 1'!C$21:E$968,3,FALSE)</f>
        <v>-1441.9770241459303</v>
      </c>
      <c r="F606" s="2" t="s">
        <v>336</v>
      </c>
      <c r="G606" t="str">
        <f t="shared" si="58"/>
        <v>50031.182</v>
      </c>
      <c r="H606" s="33">
        <f t="shared" si="59"/>
        <v>1570</v>
      </c>
      <c r="I606" s="59" t="s">
        <v>1942</v>
      </c>
      <c r="J606" s="60" t="s">
        <v>1943</v>
      </c>
      <c r="K606" s="59">
        <v>1570</v>
      </c>
      <c r="L606" s="59" t="s">
        <v>1944</v>
      </c>
      <c r="M606" s="60" t="s">
        <v>340</v>
      </c>
      <c r="N606" s="60"/>
      <c r="O606" s="61" t="s">
        <v>1927</v>
      </c>
      <c r="P606" s="62" t="s">
        <v>270</v>
      </c>
    </row>
    <row r="607" spans="1:16" x14ac:dyDescent="0.2">
      <c r="A607" s="33" t="str">
        <f t="shared" si="54"/>
        <v>VSB 23.1 </v>
      </c>
      <c r="B607" s="2" t="str">
        <f t="shared" si="55"/>
        <v>I</v>
      </c>
      <c r="C607" s="33">
        <f t="shared" si="56"/>
        <v>50416.035000000003</v>
      </c>
      <c r="D607" t="str">
        <f t="shared" si="57"/>
        <v>vis</v>
      </c>
      <c r="E607">
        <f>VLOOKUP(C607,'Active 1'!C$21:E$968,3,FALSE)</f>
        <v>-1302.9803917857789</v>
      </c>
      <c r="F607" s="2" t="s">
        <v>336</v>
      </c>
      <c r="G607" t="str">
        <f t="shared" si="58"/>
        <v>50416.035</v>
      </c>
      <c r="H607" s="33">
        <f t="shared" si="59"/>
        <v>1709</v>
      </c>
      <c r="I607" s="59" t="s">
        <v>1945</v>
      </c>
      <c r="J607" s="60" t="s">
        <v>1946</v>
      </c>
      <c r="K607" s="59">
        <v>1709</v>
      </c>
      <c r="L607" s="59" t="s">
        <v>1947</v>
      </c>
      <c r="M607" s="60" t="s">
        <v>340</v>
      </c>
      <c r="N607" s="60"/>
      <c r="O607" s="61" t="s">
        <v>1948</v>
      </c>
      <c r="P607" s="62" t="s">
        <v>277</v>
      </c>
    </row>
    <row r="608" spans="1:16" x14ac:dyDescent="0.2">
      <c r="A608" s="33" t="str">
        <f t="shared" si="54"/>
        <v>BAVM 122 </v>
      </c>
      <c r="B608" s="2" t="str">
        <f t="shared" si="55"/>
        <v>I</v>
      </c>
      <c r="C608" s="33">
        <f t="shared" si="56"/>
        <v>51130.370999999999</v>
      </c>
      <c r="D608" t="str">
        <f t="shared" si="57"/>
        <v>vis</v>
      </c>
      <c r="E608">
        <f>VLOOKUP(C608,'Active 1'!C$21:E$968,3,FALSE)</f>
        <v>-1044.9850055639756</v>
      </c>
      <c r="F608" s="2" t="s">
        <v>336</v>
      </c>
      <c r="G608" t="str">
        <f t="shared" si="58"/>
        <v>51130.371</v>
      </c>
      <c r="H608" s="33">
        <f t="shared" si="59"/>
        <v>1967</v>
      </c>
      <c r="I608" s="59" t="s">
        <v>1949</v>
      </c>
      <c r="J608" s="60" t="s">
        <v>1950</v>
      </c>
      <c r="K608" s="59">
        <v>1967</v>
      </c>
      <c r="L608" s="59" t="s">
        <v>1951</v>
      </c>
      <c r="M608" s="60" t="s">
        <v>340</v>
      </c>
      <c r="N608" s="60"/>
      <c r="O608" s="61" t="s">
        <v>984</v>
      </c>
      <c r="P608" s="62" t="s">
        <v>281</v>
      </c>
    </row>
    <row r="609" spans="1:16" x14ac:dyDescent="0.2">
      <c r="A609" s="33" t="str">
        <f t="shared" si="54"/>
        <v> BBS 123 </v>
      </c>
      <c r="B609" s="2" t="str">
        <f t="shared" si="55"/>
        <v>I</v>
      </c>
      <c r="C609" s="33">
        <f t="shared" si="56"/>
        <v>51188.51</v>
      </c>
      <c r="D609" t="str">
        <f t="shared" si="57"/>
        <v>vis</v>
      </c>
      <c r="E609">
        <f>VLOOKUP(C609,'Active 1'!C$21:E$968,3,FALSE)</f>
        <v>-1023.9870525564971</v>
      </c>
      <c r="F609" s="2" t="s">
        <v>336</v>
      </c>
      <c r="G609" t="str">
        <f t="shared" si="58"/>
        <v>51188.510</v>
      </c>
      <c r="H609" s="33">
        <f t="shared" si="59"/>
        <v>1988</v>
      </c>
      <c r="I609" s="59" t="s">
        <v>1952</v>
      </c>
      <c r="J609" s="60" t="s">
        <v>1953</v>
      </c>
      <c r="K609" s="59">
        <v>1988</v>
      </c>
      <c r="L609" s="59" t="s">
        <v>994</v>
      </c>
      <c r="M609" s="60" t="s">
        <v>340</v>
      </c>
      <c r="N609" s="60"/>
      <c r="O609" s="61" t="s">
        <v>1954</v>
      </c>
      <c r="P609" s="61" t="s">
        <v>284</v>
      </c>
    </row>
    <row r="610" spans="1:16" x14ac:dyDescent="0.2">
      <c r="A610" s="33" t="str">
        <f t="shared" si="54"/>
        <v>BAVM 122 </v>
      </c>
      <c r="B610" s="2" t="str">
        <f t="shared" si="55"/>
        <v>I</v>
      </c>
      <c r="C610" s="33">
        <f t="shared" si="56"/>
        <v>51202.356</v>
      </c>
      <c r="D610" t="str">
        <f t="shared" si="57"/>
        <v>vis</v>
      </c>
      <c r="E610">
        <f>VLOOKUP(C610,'Active 1'!C$21:E$968,3,FALSE)</f>
        <v>-1018.9863188434733</v>
      </c>
      <c r="F610" s="2" t="s">
        <v>336</v>
      </c>
      <c r="G610" t="str">
        <f t="shared" si="58"/>
        <v>51202.356</v>
      </c>
      <c r="H610" s="33">
        <f t="shared" si="59"/>
        <v>1993</v>
      </c>
      <c r="I610" s="59" t="s">
        <v>1955</v>
      </c>
      <c r="J610" s="60" t="s">
        <v>1956</v>
      </c>
      <c r="K610" s="59">
        <v>1993</v>
      </c>
      <c r="L610" s="59" t="s">
        <v>1001</v>
      </c>
      <c r="M610" s="60" t="s">
        <v>340</v>
      </c>
      <c r="N610" s="60"/>
      <c r="O610" s="61" t="s">
        <v>984</v>
      </c>
      <c r="P610" s="62" t="s">
        <v>281</v>
      </c>
    </row>
    <row r="611" spans="1:16" x14ac:dyDescent="0.2">
      <c r="A611" s="33" t="str">
        <f t="shared" si="54"/>
        <v>BAVM 122 </v>
      </c>
      <c r="B611" s="2" t="str">
        <f t="shared" si="55"/>
        <v>I</v>
      </c>
      <c r="C611" s="33">
        <f t="shared" si="56"/>
        <v>51238.351999999999</v>
      </c>
      <c r="D611" t="str">
        <f t="shared" si="57"/>
        <v>vis</v>
      </c>
      <c r="E611">
        <f>VLOOKUP(C611,'Active 1'!C$21:E$968,3,FALSE)</f>
        <v>-1005.9857113948219</v>
      </c>
      <c r="F611" s="2" t="s">
        <v>336</v>
      </c>
      <c r="G611" t="str">
        <f t="shared" si="58"/>
        <v>51238.352</v>
      </c>
      <c r="H611" s="33">
        <f t="shared" si="59"/>
        <v>2006</v>
      </c>
      <c r="I611" s="59" t="s">
        <v>1957</v>
      </c>
      <c r="J611" s="60" t="s">
        <v>1958</v>
      </c>
      <c r="K611" s="59">
        <v>2006</v>
      </c>
      <c r="L611" s="59" t="s">
        <v>991</v>
      </c>
      <c r="M611" s="60" t="s">
        <v>340</v>
      </c>
      <c r="N611" s="60"/>
      <c r="O611" s="61" t="s">
        <v>984</v>
      </c>
      <c r="P611" s="62" t="s">
        <v>281</v>
      </c>
    </row>
    <row r="612" spans="1:16" x14ac:dyDescent="0.2">
      <c r="A612" s="33" t="str">
        <f t="shared" si="54"/>
        <v>BAVM 122 </v>
      </c>
      <c r="B612" s="2" t="str">
        <f t="shared" si="55"/>
        <v>I</v>
      </c>
      <c r="C612" s="33">
        <f t="shared" si="56"/>
        <v>51238.355000000003</v>
      </c>
      <c r="D612" t="str">
        <f t="shared" si="57"/>
        <v>vis</v>
      </c>
      <c r="E612">
        <f>VLOOKUP(C612,'Active 1'!C$21:E$968,3,FALSE)</f>
        <v>-1005.984627890477</v>
      </c>
      <c r="F612" s="2" t="s">
        <v>336</v>
      </c>
      <c r="G612" t="str">
        <f t="shared" si="58"/>
        <v>51238.355</v>
      </c>
      <c r="H612" s="33">
        <f t="shared" si="59"/>
        <v>2006</v>
      </c>
      <c r="I612" s="59" t="s">
        <v>1959</v>
      </c>
      <c r="J612" s="60" t="s">
        <v>1960</v>
      </c>
      <c r="K612" s="59">
        <v>2006</v>
      </c>
      <c r="L612" s="59" t="s">
        <v>1951</v>
      </c>
      <c r="M612" s="60" t="s">
        <v>340</v>
      </c>
      <c r="N612" s="60"/>
      <c r="O612" s="61" t="s">
        <v>1051</v>
      </c>
      <c r="P612" s="62" t="s">
        <v>281</v>
      </c>
    </row>
    <row r="613" spans="1:16" x14ac:dyDescent="0.2">
      <c r="A613" s="33" t="str">
        <f t="shared" si="54"/>
        <v>IBVS 4840 </v>
      </c>
      <c r="B613" s="2" t="str">
        <f t="shared" si="55"/>
        <v>I</v>
      </c>
      <c r="C613" s="33">
        <f t="shared" si="56"/>
        <v>51509.686900000001</v>
      </c>
      <c r="D613" t="str">
        <f t="shared" si="57"/>
        <v>vis</v>
      </c>
      <c r="E613" t="e">
        <f>VLOOKUP(C613,'Active 1'!C$21:E$968,3,FALSE)</f>
        <v>#N/A</v>
      </c>
      <c r="F613" s="2" t="s">
        <v>336</v>
      </c>
      <c r="G613" t="str">
        <f t="shared" si="58"/>
        <v>51509.6869</v>
      </c>
      <c r="H613" s="33">
        <f t="shared" si="59"/>
        <v>2104</v>
      </c>
      <c r="I613" s="59" t="s">
        <v>1961</v>
      </c>
      <c r="J613" s="60" t="s">
        <v>1962</v>
      </c>
      <c r="K613" s="59">
        <v>2104</v>
      </c>
      <c r="L613" s="59" t="s">
        <v>1963</v>
      </c>
      <c r="M613" s="60" t="s">
        <v>381</v>
      </c>
      <c r="N613" s="60" t="s">
        <v>382</v>
      </c>
      <c r="O613" s="61" t="s">
        <v>1964</v>
      </c>
      <c r="P613" s="62" t="s">
        <v>1965</v>
      </c>
    </row>
    <row r="614" spans="1:16" x14ac:dyDescent="0.2">
      <c r="A614" s="33" t="str">
        <f t="shared" si="54"/>
        <v> BBS 122 </v>
      </c>
      <c r="B614" s="2" t="str">
        <f t="shared" si="55"/>
        <v>I</v>
      </c>
      <c r="C614" s="33">
        <f t="shared" si="56"/>
        <v>51609.364000000001</v>
      </c>
      <c r="D614" t="str">
        <f t="shared" si="57"/>
        <v>vis</v>
      </c>
      <c r="E614">
        <f>VLOOKUP(C614,'Active 1'!C$21:E$968,3,FALSE)</f>
        <v>-871.98800690712301</v>
      </c>
      <c r="F614" s="2" t="s">
        <v>336</v>
      </c>
      <c r="G614" t="str">
        <f t="shared" si="58"/>
        <v>51609.364</v>
      </c>
      <c r="H614" s="33">
        <f t="shared" si="59"/>
        <v>2140</v>
      </c>
      <c r="I614" s="59" t="s">
        <v>1966</v>
      </c>
      <c r="J614" s="60" t="s">
        <v>1967</v>
      </c>
      <c r="K614" s="59">
        <v>2140</v>
      </c>
      <c r="L614" s="59" t="s">
        <v>1018</v>
      </c>
      <c r="M614" s="60" t="s">
        <v>340</v>
      </c>
      <c r="N614" s="60"/>
      <c r="O614" s="61" t="s">
        <v>397</v>
      </c>
      <c r="P614" s="61" t="s">
        <v>286</v>
      </c>
    </row>
    <row r="615" spans="1:16" x14ac:dyDescent="0.2">
      <c r="A615" s="33" t="str">
        <f t="shared" si="54"/>
        <v> BBS 123 </v>
      </c>
      <c r="B615" s="2" t="str">
        <f t="shared" si="55"/>
        <v>I</v>
      </c>
      <c r="C615" s="33">
        <f t="shared" si="56"/>
        <v>51811.483999999997</v>
      </c>
      <c r="D615" t="str">
        <f t="shared" si="57"/>
        <v>vis</v>
      </c>
      <c r="E615">
        <f>VLOOKUP(C615,'Active 1'!C$21:E$968,3,FALSE)</f>
        <v>-798.9887076093836</v>
      </c>
      <c r="F615" s="2" t="s">
        <v>336</v>
      </c>
      <c r="G615" t="str">
        <f t="shared" si="58"/>
        <v>51811.484</v>
      </c>
      <c r="H615" s="33">
        <f t="shared" si="59"/>
        <v>2213</v>
      </c>
      <c r="I615" s="59" t="s">
        <v>1968</v>
      </c>
      <c r="J615" s="60" t="s">
        <v>1969</v>
      </c>
      <c r="K615" s="59">
        <v>2213</v>
      </c>
      <c r="L615" s="59" t="s">
        <v>1970</v>
      </c>
      <c r="M615" s="60" t="s">
        <v>340</v>
      </c>
      <c r="N615" s="60"/>
      <c r="O615" s="61" t="s">
        <v>397</v>
      </c>
      <c r="P615" s="61" t="s">
        <v>284</v>
      </c>
    </row>
    <row r="616" spans="1:16" x14ac:dyDescent="0.2">
      <c r="A616" s="33" t="str">
        <f t="shared" si="54"/>
        <v> AOEB 11 </v>
      </c>
      <c r="B616" s="2" t="str">
        <f t="shared" si="55"/>
        <v>I</v>
      </c>
      <c r="C616" s="33">
        <f t="shared" si="56"/>
        <v>51930.538699999997</v>
      </c>
      <c r="D616" t="str">
        <f t="shared" si="57"/>
        <v>vis</v>
      </c>
      <c r="E616">
        <f>VLOOKUP(C616,'Active 1'!C$21:E$968,3,FALSE)</f>
        <v>-755.98994609096474</v>
      </c>
      <c r="F616" s="2" t="s">
        <v>336</v>
      </c>
      <c r="G616" t="str">
        <f t="shared" si="58"/>
        <v>51930.5387</v>
      </c>
      <c r="H616" s="33">
        <f t="shared" si="59"/>
        <v>2256</v>
      </c>
      <c r="I616" s="59" t="s">
        <v>1971</v>
      </c>
      <c r="J616" s="60" t="s">
        <v>1972</v>
      </c>
      <c r="K616" s="59">
        <v>2256</v>
      </c>
      <c r="L616" s="59" t="s">
        <v>1973</v>
      </c>
      <c r="M616" s="60" t="s">
        <v>1011</v>
      </c>
      <c r="N616" s="60" t="s">
        <v>1012</v>
      </c>
      <c r="O616" s="61" t="s">
        <v>530</v>
      </c>
      <c r="P616" s="61" t="s">
        <v>287</v>
      </c>
    </row>
    <row r="617" spans="1:16" x14ac:dyDescent="0.2">
      <c r="A617" s="33" t="str">
        <f t="shared" si="54"/>
        <v> BBS 126 </v>
      </c>
      <c r="B617" s="2" t="str">
        <f t="shared" si="55"/>
        <v>I</v>
      </c>
      <c r="C617" s="33">
        <f t="shared" si="56"/>
        <v>52171.421000000002</v>
      </c>
      <c r="D617" t="str">
        <f t="shared" si="57"/>
        <v>vis</v>
      </c>
      <c r="E617">
        <f>VLOOKUP(C617,'Active 1'!C$21:E$968,3,FALSE)</f>
        <v>-668.99093998949718</v>
      </c>
      <c r="F617" s="2" t="s">
        <v>336</v>
      </c>
      <c r="G617" t="str">
        <f t="shared" si="58"/>
        <v>52171.421</v>
      </c>
      <c r="H617" s="33">
        <f t="shared" si="59"/>
        <v>2343</v>
      </c>
      <c r="I617" s="59" t="s">
        <v>1974</v>
      </c>
      <c r="J617" s="60" t="s">
        <v>1975</v>
      </c>
      <c r="K617" s="59">
        <v>2343</v>
      </c>
      <c r="L617" s="59" t="s">
        <v>1976</v>
      </c>
      <c r="M617" s="60" t="s">
        <v>340</v>
      </c>
      <c r="N617" s="60"/>
      <c r="O617" s="61" t="s">
        <v>397</v>
      </c>
      <c r="P617" s="61" t="s">
        <v>288</v>
      </c>
    </row>
    <row r="618" spans="1:16" x14ac:dyDescent="0.2">
      <c r="A618" s="33" t="str">
        <f t="shared" si="54"/>
        <v>BAVM 154 </v>
      </c>
      <c r="B618" s="2" t="str">
        <f t="shared" si="55"/>
        <v>I</v>
      </c>
      <c r="C618" s="33">
        <f t="shared" si="56"/>
        <v>52196.347000000002</v>
      </c>
      <c r="D618" t="str">
        <f t="shared" si="57"/>
        <v>vis</v>
      </c>
      <c r="E618">
        <f>VLOOKUP(C618,'Active 1'!C$21:E$968,3,FALSE)</f>
        <v>-659.9884635680869</v>
      </c>
      <c r="F618" s="2" t="s">
        <v>336</v>
      </c>
      <c r="G618" t="str">
        <f t="shared" si="58"/>
        <v>52196.347</v>
      </c>
      <c r="H618" s="33">
        <f t="shared" si="59"/>
        <v>2352</v>
      </c>
      <c r="I618" s="59" t="s">
        <v>1977</v>
      </c>
      <c r="J618" s="60" t="s">
        <v>1978</v>
      </c>
      <c r="K618" s="59">
        <v>2352</v>
      </c>
      <c r="L618" s="59" t="s">
        <v>1979</v>
      </c>
      <c r="M618" s="60" t="s">
        <v>340</v>
      </c>
      <c r="N618" s="60"/>
      <c r="O618" s="61" t="s">
        <v>1051</v>
      </c>
      <c r="P618" s="62" t="s">
        <v>290</v>
      </c>
    </row>
    <row r="619" spans="1:16" x14ac:dyDescent="0.2">
      <c r="A619" s="33" t="str">
        <f t="shared" si="54"/>
        <v>VSB 39 </v>
      </c>
      <c r="B619" s="2" t="str">
        <f t="shared" si="55"/>
        <v>I</v>
      </c>
      <c r="C619" s="33">
        <f t="shared" si="56"/>
        <v>52224.03</v>
      </c>
      <c r="D619" t="str">
        <f t="shared" si="57"/>
        <v>vis</v>
      </c>
      <c r="E619">
        <f>VLOOKUP(C619,'Active 1'!C$21:E$968,3,FALSE)</f>
        <v>-649.99024665506897</v>
      </c>
      <c r="F619" s="2" t="s">
        <v>336</v>
      </c>
      <c r="G619" t="str">
        <f t="shared" si="58"/>
        <v>52224.030</v>
      </c>
      <c r="H619" s="33">
        <f t="shared" si="59"/>
        <v>2362</v>
      </c>
      <c r="I619" s="59" t="s">
        <v>1980</v>
      </c>
      <c r="J619" s="60" t="s">
        <v>1981</v>
      </c>
      <c r="K619" s="59">
        <v>2362</v>
      </c>
      <c r="L619" s="59" t="s">
        <v>1982</v>
      </c>
      <c r="M619" s="60" t="s">
        <v>340</v>
      </c>
      <c r="N619" s="60"/>
      <c r="O619" s="61" t="s">
        <v>1983</v>
      </c>
      <c r="P619" s="62" t="s">
        <v>291</v>
      </c>
    </row>
    <row r="620" spans="1:16" x14ac:dyDescent="0.2">
      <c r="A620" s="33" t="str">
        <f t="shared" si="54"/>
        <v> AOEB 11 </v>
      </c>
      <c r="B620" s="2" t="str">
        <f t="shared" si="55"/>
        <v>I</v>
      </c>
      <c r="C620" s="33">
        <f t="shared" si="56"/>
        <v>52265.561999999998</v>
      </c>
      <c r="D620" t="str">
        <f t="shared" si="57"/>
        <v>vis</v>
      </c>
      <c r="E620">
        <f>VLOOKUP(C620,'Active 1'!C$21:E$968,3,FALSE)</f>
        <v>-634.99021252468242</v>
      </c>
      <c r="F620" s="2" t="s">
        <v>336</v>
      </c>
      <c r="G620" t="str">
        <f t="shared" si="58"/>
        <v>52265.562</v>
      </c>
      <c r="H620" s="33">
        <f t="shared" si="59"/>
        <v>2377</v>
      </c>
      <c r="I620" s="59" t="s">
        <v>1984</v>
      </c>
      <c r="J620" s="60" t="s">
        <v>1985</v>
      </c>
      <c r="K620" s="59">
        <v>2377</v>
      </c>
      <c r="L620" s="59" t="s">
        <v>1982</v>
      </c>
      <c r="M620" s="60" t="s">
        <v>340</v>
      </c>
      <c r="N620" s="60"/>
      <c r="O620" s="61" t="s">
        <v>963</v>
      </c>
      <c r="P620" s="61" t="s">
        <v>287</v>
      </c>
    </row>
    <row r="621" spans="1:16" x14ac:dyDescent="0.2">
      <c r="A621" s="33" t="str">
        <f t="shared" si="54"/>
        <v> BBS 127 </v>
      </c>
      <c r="B621" s="2" t="str">
        <f t="shared" si="55"/>
        <v>I</v>
      </c>
      <c r="C621" s="33">
        <f t="shared" si="56"/>
        <v>52279.402000000002</v>
      </c>
      <c r="D621" t="str">
        <f t="shared" si="57"/>
        <v>vis</v>
      </c>
      <c r="E621">
        <f>VLOOKUP(C621,'Active 1'!C$21:E$968,3,FALSE)</f>
        <v>-629.99164582034336</v>
      </c>
      <c r="F621" s="2" t="s">
        <v>336</v>
      </c>
      <c r="G621" t="str">
        <f t="shared" si="58"/>
        <v>52279.402</v>
      </c>
      <c r="H621" s="33">
        <f t="shared" si="59"/>
        <v>2382</v>
      </c>
      <c r="I621" s="59" t="s">
        <v>1986</v>
      </c>
      <c r="J621" s="60" t="s">
        <v>1987</v>
      </c>
      <c r="K621" s="59">
        <v>2382</v>
      </c>
      <c r="L621" s="59" t="s">
        <v>1988</v>
      </c>
      <c r="M621" s="60" t="s">
        <v>340</v>
      </c>
      <c r="N621" s="60"/>
      <c r="O621" s="61" t="s">
        <v>397</v>
      </c>
      <c r="P621" s="61" t="s">
        <v>292</v>
      </c>
    </row>
    <row r="622" spans="1:16" x14ac:dyDescent="0.2">
      <c r="A622" s="33" t="str">
        <f t="shared" si="54"/>
        <v> AOEB 11 </v>
      </c>
      <c r="B622" s="2" t="str">
        <f t="shared" si="55"/>
        <v>I</v>
      </c>
      <c r="C622" s="33">
        <f t="shared" si="56"/>
        <v>52287.709000000003</v>
      </c>
      <c r="D622" t="str">
        <f t="shared" si="57"/>
        <v>vis</v>
      </c>
      <c r="E622">
        <f>VLOOKUP(C622,'Active 1'!C$21:E$968,3,FALSE)</f>
        <v>-626.99142229339714</v>
      </c>
      <c r="F622" s="2" t="s">
        <v>336</v>
      </c>
      <c r="G622" t="str">
        <f t="shared" si="58"/>
        <v>52287.709</v>
      </c>
      <c r="H622" s="33">
        <f t="shared" si="59"/>
        <v>2385</v>
      </c>
      <c r="I622" s="59" t="s">
        <v>1989</v>
      </c>
      <c r="J622" s="60" t="s">
        <v>1990</v>
      </c>
      <c r="K622" s="59">
        <v>2385</v>
      </c>
      <c r="L622" s="59" t="s">
        <v>1988</v>
      </c>
      <c r="M622" s="60" t="s">
        <v>340</v>
      </c>
      <c r="N622" s="60"/>
      <c r="O622" s="61" t="s">
        <v>530</v>
      </c>
      <c r="P622" s="61" t="s">
        <v>287</v>
      </c>
    </row>
    <row r="623" spans="1:16" x14ac:dyDescent="0.2">
      <c r="A623" s="33" t="str">
        <f t="shared" si="54"/>
        <v>BAVM 154 </v>
      </c>
      <c r="B623" s="2" t="str">
        <f t="shared" si="55"/>
        <v>I</v>
      </c>
      <c r="C623" s="33">
        <f t="shared" si="56"/>
        <v>52290.485000000001</v>
      </c>
      <c r="D623" t="str">
        <f t="shared" si="57"/>
        <v>vis</v>
      </c>
      <c r="E623">
        <f>VLOOKUP(C623,'Active 1'!C$21:E$968,3,FALSE)</f>
        <v>-625.98881960761446</v>
      </c>
      <c r="F623" s="2" t="s">
        <v>336</v>
      </c>
      <c r="G623" t="str">
        <f t="shared" si="58"/>
        <v>52290.485</v>
      </c>
      <c r="H623" s="33">
        <f t="shared" si="59"/>
        <v>2386</v>
      </c>
      <c r="I623" s="59" t="s">
        <v>1991</v>
      </c>
      <c r="J623" s="60" t="s">
        <v>1992</v>
      </c>
      <c r="K623" s="59">
        <v>2386</v>
      </c>
      <c r="L623" s="59" t="s">
        <v>1993</v>
      </c>
      <c r="M623" s="60" t="s">
        <v>340</v>
      </c>
      <c r="N623" s="60"/>
      <c r="O623" s="61" t="s">
        <v>984</v>
      </c>
      <c r="P623" s="62" t="s">
        <v>290</v>
      </c>
    </row>
    <row r="624" spans="1:16" x14ac:dyDescent="0.2">
      <c r="A624" s="33" t="str">
        <f t="shared" si="54"/>
        <v> AOEB 11 </v>
      </c>
      <c r="B624" s="2" t="str">
        <f t="shared" si="55"/>
        <v>I</v>
      </c>
      <c r="C624" s="33">
        <f t="shared" si="56"/>
        <v>52312.627999999997</v>
      </c>
      <c r="D624" t="str">
        <f t="shared" si="57"/>
        <v>vis</v>
      </c>
      <c r="E624">
        <f>VLOOKUP(C624,'Active 1'!C$21:E$968,3,FALSE)</f>
        <v>-617.99147404878988</v>
      </c>
      <c r="F624" s="2" t="s">
        <v>336</v>
      </c>
      <c r="G624" t="str">
        <f t="shared" si="58"/>
        <v>52312.628</v>
      </c>
      <c r="H624" s="33">
        <f t="shared" si="59"/>
        <v>2394</v>
      </c>
      <c r="I624" s="59" t="s">
        <v>1994</v>
      </c>
      <c r="J624" s="60" t="s">
        <v>1995</v>
      </c>
      <c r="K624" s="59">
        <v>2394</v>
      </c>
      <c r="L624" s="59" t="s">
        <v>1988</v>
      </c>
      <c r="M624" s="60" t="s">
        <v>340</v>
      </c>
      <c r="N624" s="60"/>
      <c r="O624" s="61" t="s">
        <v>530</v>
      </c>
      <c r="P624" s="61" t="s">
        <v>287</v>
      </c>
    </row>
    <row r="625" spans="1:16" x14ac:dyDescent="0.2">
      <c r="A625" s="33" t="str">
        <f t="shared" si="54"/>
        <v> AOEB 11 </v>
      </c>
      <c r="B625" s="2" t="str">
        <f t="shared" si="55"/>
        <v>I</v>
      </c>
      <c r="C625" s="33">
        <f t="shared" si="56"/>
        <v>52636.572</v>
      </c>
      <c r="D625" t="str">
        <f t="shared" si="57"/>
        <v>vis</v>
      </c>
      <c r="E625">
        <f>VLOOKUP(C625,'Active 1'!C$21:E$968,3,FALSE)</f>
        <v>-500.99323037321267</v>
      </c>
      <c r="F625" s="2" t="s">
        <v>336</v>
      </c>
      <c r="G625" t="str">
        <f t="shared" si="58"/>
        <v>52636.572</v>
      </c>
      <c r="H625" s="33">
        <f t="shared" si="59"/>
        <v>2511</v>
      </c>
      <c r="I625" s="59" t="s">
        <v>1996</v>
      </c>
      <c r="J625" s="60" t="s">
        <v>1997</v>
      </c>
      <c r="K625" s="59">
        <v>2511</v>
      </c>
      <c r="L625" s="59" t="s">
        <v>1998</v>
      </c>
      <c r="M625" s="60" t="s">
        <v>340</v>
      </c>
      <c r="N625" s="60"/>
      <c r="O625" s="61" t="s">
        <v>1999</v>
      </c>
      <c r="P625" s="61" t="s">
        <v>287</v>
      </c>
    </row>
    <row r="626" spans="1:16" x14ac:dyDescent="0.2">
      <c r="A626" s="33" t="str">
        <f t="shared" si="54"/>
        <v>VSB 42 </v>
      </c>
      <c r="B626" s="2" t="str">
        <f t="shared" si="55"/>
        <v>I</v>
      </c>
      <c r="C626" s="33">
        <f t="shared" si="56"/>
        <v>52916.218800000002</v>
      </c>
      <c r="D626" t="str">
        <f t="shared" si="57"/>
        <v>vis</v>
      </c>
      <c r="E626">
        <f>VLOOKUP(C626,'Active 1'!C$21:E$968,3,FALSE)</f>
        <v>-399.99372289816955</v>
      </c>
      <c r="F626" s="2" t="s">
        <v>336</v>
      </c>
      <c r="G626" t="str">
        <f t="shared" si="58"/>
        <v>52916.2188</v>
      </c>
      <c r="H626" s="33">
        <f t="shared" si="59"/>
        <v>2612</v>
      </c>
      <c r="I626" s="59" t="s">
        <v>2000</v>
      </c>
      <c r="J626" s="60" t="s">
        <v>2001</v>
      </c>
      <c r="K626" s="59">
        <v>2612</v>
      </c>
      <c r="L626" s="59" t="s">
        <v>2002</v>
      </c>
      <c r="M626" s="60" t="s">
        <v>381</v>
      </c>
      <c r="N626" s="60" t="s">
        <v>382</v>
      </c>
      <c r="O626" s="61" t="s">
        <v>2003</v>
      </c>
      <c r="P626" s="62" t="s">
        <v>295</v>
      </c>
    </row>
    <row r="627" spans="1:16" x14ac:dyDescent="0.2">
      <c r="A627" s="33" t="str">
        <f t="shared" si="54"/>
        <v> AOEB 11 </v>
      </c>
      <c r="B627" s="2" t="str">
        <f t="shared" si="55"/>
        <v>I</v>
      </c>
      <c r="C627" s="33">
        <f t="shared" si="56"/>
        <v>53314.919600000001</v>
      </c>
      <c r="D627" t="str">
        <f t="shared" si="57"/>
        <v>vis</v>
      </c>
      <c r="E627">
        <f>VLOOKUP(C627,'Active 1'!C$21:E$968,3,FALSE)</f>
        <v>-255.99570672238917</v>
      </c>
      <c r="F627" s="2" t="s">
        <v>336</v>
      </c>
      <c r="G627" t="str">
        <f t="shared" si="58"/>
        <v>53314.9196</v>
      </c>
      <c r="H627" s="33">
        <f t="shared" si="59"/>
        <v>2756</v>
      </c>
      <c r="I627" s="59" t="s">
        <v>2004</v>
      </c>
      <c r="J627" s="60" t="s">
        <v>2005</v>
      </c>
      <c r="K627" s="59">
        <v>2756</v>
      </c>
      <c r="L627" s="59" t="s">
        <v>2006</v>
      </c>
      <c r="M627" s="60" t="s">
        <v>1011</v>
      </c>
      <c r="N627" s="60" t="s">
        <v>1012</v>
      </c>
      <c r="O627" s="61" t="s">
        <v>530</v>
      </c>
      <c r="P627" s="61" t="s">
        <v>287</v>
      </c>
    </row>
    <row r="628" spans="1:16" x14ac:dyDescent="0.2">
      <c r="A628" s="33" t="str">
        <f t="shared" si="54"/>
        <v> AOEB 11 </v>
      </c>
      <c r="B628" s="2" t="str">
        <f t="shared" si="55"/>
        <v>I</v>
      </c>
      <c r="C628" s="33">
        <f t="shared" si="56"/>
        <v>53353.680399999997</v>
      </c>
      <c r="D628" t="str">
        <f t="shared" si="57"/>
        <v>vis</v>
      </c>
      <c r="E628">
        <f>VLOOKUP(C628,'Active 1'!C$21:E$968,3,FALSE)</f>
        <v>-241.99654167083753</v>
      </c>
      <c r="F628" s="2" t="s">
        <v>336</v>
      </c>
      <c r="G628" t="str">
        <f t="shared" si="58"/>
        <v>53353.6804</v>
      </c>
      <c r="H628" s="33">
        <f t="shared" si="59"/>
        <v>2770</v>
      </c>
      <c r="I628" s="59" t="s">
        <v>2007</v>
      </c>
      <c r="J628" s="60" t="s">
        <v>2008</v>
      </c>
      <c r="K628" s="59">
        <v>2770</v>
      </c>
      <c r="L628" s="59" t="s">
        <v>2009</v>
      </c>
      <c r="M628" s="60" t="s">
        <v>1011</v>
      </c>
      <c r="N628" s="60" t="s">
        <v>1012</v>
      </c>
      <c r="O628" s="61" t="s">
        <v>846</v>
      </c>
      <c r="P628" s="61" t="s">
        <v>287</v>
      </c>
    </row>
    <row r="629" spans="1:16" x14ac:dyDescent="0.2">
      <c r="A629" s="33" t="str">
        <f t="shared" si="54"/>
        <v> AOEB 11 </v>
      </c>
      <c r="B629" s="2" t="str">
        <f t="shared" si="55"/>
        <v>I</v>
      </c>
      <c r="C629" s="33">
        <f t="shared" si="56"/>
        <v>53414.592299999997</v>
      </c>
      <c r="D629" t="str">
        <f t="shared" si="57"/>
        <v>vis</v>
      </c>
      <c r="E629">
        <f>VLOOKUP(C629,'Active 1'!C$21:E$968,3,FALSE)</f>
        <v>-219.99710559873179</v>
      </c>
      <c r="F629" s="2" t="s">
        <v>336</v>
      </c>
      <c r="G629" t="str">
        <f t="shared" si="58"/>
        <v>53414.5923</v>
      </c>
      <c r="H629" s="33">
        <f t="shared" si="59"/>
        <v>2792</v>
      </c>
      <c r="I629" s="59" t="s">
        <v>2010</v>
      </c>
      <c r="J629" s="60" t="s">
        <v>2011</v>
      </c>
      <c r="K629" s="59" t="s">
        <v>2012</v>
      </c>
      <c r="L629" s="59" t="s">
        <v>2013</v>
      </c>
      <c r="M629" s="60" t="s">
        <v>1011</v>
      </c>
      <c r="N629" s="60" t="s">
        <v>1012</v>
      </c>
      <c r="O629" s="61" t="s">
        <v>1088</v>
      </c>
      <c r="P629" s="61" t="s">
        <v>287</v>
      </c>
    </row>
    <row r="630" spans="1:16" x14ac:dyDescent="0.2">
      <c r="A630" s="33" t="str">
        <f t="shared" si="54"/>
        <v>VSB 44 </v>
      </c>
      <c r="B630" s="2" t="str">
        <f t="shared" si="55"/>
        <v>I</v>
      </c>
      <c r="C630" s="33">
        <f t="shared" si="56"/>
        <v>53683.161</v>
      </c>
      <c r="D630" t="str">
        <f t="shared" si="57"/>
        <v>vis</v>
      </c>
      <c r="E630">
        <f>VLOOKUP(C630,'Active 1'!C$21:E$968,3,FALSE)</f>
        <v>-122.99865461265671</v>
      </c>
      <c r="F630" s="2" t="s">
        <v>336</v>
      </c>
      <c r="G630" t="str">
        <f t="shared" si="58"/>
        <v>53683.161</v>
      </c>
      <c r="H630" s="33">
        <f t="shared" si="59"/>
        <v>2889</v>
      </c>
      <c r="I630" s="59" t="s">
        <v>2014</v>
      </c>
      <c r="J630" s="60" t="s">
        <v>2015</v>
      </c>
      <c r="K630" s="59" t="s">
        <v>2016</v>
      </c>
      <c r="L630" s="59" t="s">
        <v>2017</v>
      </c>
      <c r="M630" s="60" t="s">
        <v>381</v>
      </c>
      <c r="N630" s="60" t="s">
        <v>382</v>
      </c>
      <c r="O630" s="61" t="s">
        <v>1948</v>
      </c>
      <c r="P630" s="62" t="s">
        <v>301</v>
      </c>
    </row>
    <row r="631" spans="1:16" x14ac:dyDescent="0.2">
      <c r="A631" s="33" t="str">
        <f t="shared" si="54"/>
        <v> AOEB 11 </v>
      </c>
      <c r="B631" s="2" t="str">
        <f t="shared" si="55"/>
        <v>I</v>
      </c>
      <c r="C631" s="33">
        <f t="shared" si="56"/>
        <v>53699.773000000001</v>
      </c>
      <c r="D631" t="str">
        <f t="shared" si="57"/>
        <v>vis</v>
      </c>
      <c r="E631">
        <f>VLOOKUP(C631,'Active 1'!C$21:E$968,3,FALSE)</f>
        <v>-116.9989298949932</v>
      </c>
      <c r="F631" s="2" t="s">
        <v>336</v>
      </c>
      <c r="G631" t="str">
        <f t="shared" si="58"/>
        <v>53699.773</v>
      </c>
      <c r="H631" s="33">
        <f t="shared" si="59"/>
        <v>2895</v>
      </c>
      <c r="I631" s="59" t="s">
        <v>2018</v>
      </c>
      <c r="J631" s="60" t="s">
        <v>2019</v>
      </c>
      <c r="K631" s="59" t="s">
        <v>2020</v>
      </c>
      <c r="L631" s="59" t="s">
        <v>2021</v>
      </c>
      <c r="M631" s="60" t="s">
        <v>340</v>
      </c>
      <c r="N631" s="60"/>
      <c r="O631" s="61" t="s">
        <v>938</v>
      </c>
      <c r="P631" s="61" t="s">
        <v>287</v>
      </c>
    </row>
    <row r="632" spans="1:16" x14ac:dyDescent="0.2">
      <c r="A632" s="33" t="str">
        <f t="shared" si="54"/>
        <v>VSB 44 </v>
      </c>
      <c r="B632" s="2" t="str">
        <f t="shared" si="55"/>
        <v>I</v>
      </c>
      <c r="C632" s="33">
        <f t="shared" si="56"/>
        <v>53708.0798</v>
      </c>
      <c r="D632" t="str">
        <f t="shared" si="57"/>
        <v>vis</v>
      </c>
      <c r="E632">
        <f>VLOOKUP(C632,'Active 1'!C$21:E$968,3,FALSE)</f>
        <v>-113.99877860167059</v>
      </c>
      <c r="F632" s="2" t="s">
        <v>336</v>
      </c>
      <c r="G632" t="str">
        <f t="shared" si="58"/>
        <v>53708.0798</v>
      </c>
      <c r="H632" s="33">
        <f t="shared" si="59"/>
        <v>2898</v>
      </c>
      <c r="I632" s="59" t="s">
        <v>2022</v>
      </c>
      <c r="J632" s="60" t="s">
        <v>2023</v>
      </c>
      <c r="K632" s="59" t="s">
        <v>2024</v>
      </c>
      <c r="L632" s="59" t="s">
        <v>2025</v>
      </c>
      <c r="M632" s="60" t="s">
        <v>381</v>
      </c>
      <c r="N632" s="60" t="s">
        <v>382</v>
      </c>
      <c r="O632" s="61" t="s">
        <v>1948</v>
      </c>
      <c r="P632" s="62" t="s">
        <v>301</v>
      </c>
    </row>
    <row r="633" spans="1:16" x14ac:dyDescent="0.2">
      <c r="A633" s="33" t="str">
        <f t="shared" si="54"/>
        <v> AOEB 11 </v>
      </c>
      <c r="B633" s="2" t="str">
        <f t="shared" si="55"/>
        <v>I</v>
      </c>
      <c r="C633" s="33">
        <f t="shared" si="56"/>
        <v>53741.304799999998</v>
      </c>
      <c r="D633" t="str">
        <f t="shared" si="57"/>
        <v>vis</v>
      </c>
      <c r="E633">
        <f>VLOOKUP(C633,'Active 1'!C$21:E$968,3,FALSE)</f>
        <v>-101.99896799823036</v>
      </c>
      <c r="F633" s="2" t="s">
        <v>336</v>
      </c>
      <c r="G633" t="str">
        <f t="shared" si="58"/>
        <v>53741.3048</v>
      </c>
      <c r="H633" s="33">
        <f t="shared" si="59"/>
        <v>2910</v>
      </c>
      <c r="I633" s="59" t="s">
        <v>2026</v>
      </c>
      <c r="J633" s="60" t="s">
        <v>2027</v>
      </c>
      <c r="K633" s="59" t="s">
        <v>2028</v>
      </c>
      <c r="L633" s="59" t="s">
        <v>2029</v>
      </c>
      <c r="M633" s="60" t="s">
        <v>1011</v>
      </c>
      <c r="N633" s="60" t="s">
        <v>1012</v>
      </c>
      <c r="O633" s="61" t="s">
        <v>2030</v>
      </c>
      <c r="P633" s="61" t="s">
        <v>287</v>
      </c>
    </row>
    <row r="634" spans="1:16" x14ac:dyDescent="0.2">
      <c r="A634" s="33" t="str">
        <f t="shared" si="54"/>
        <v> AOEB 11 </v>
      </c>
      <c r="B634" s="2" t="str">
        <f t="shared" si="55"/>
        <v>I</v>
      </c>
      <c r="C634" s="33">
        <f t="shared" si="56"/>
        <v>53774.531000000003</v>
      </c>
      <c r="D634" t="str">
        <f t="shared" si="57"/>
        <v>vis</v>
      </c>
      <c r="E634">
        <f>VLOOKUP(C634,'Active 1'!C$21:E$968,3,FALSE)</f>
        <v>-89.998723993050547</v>
      </c>
      <c r="F634" s="2" t="s">
        <v>336</v>
      </c>
      <c r="G634" t="str">
        <f t="shared" si="58"/>
        <v>53774.531</v>
      </c>
      <c r="H634" s="33">
        <f t="shared" si="59"/>
        <v>2922</v>
      </c>
      <c r="I634" s="59" t="s">
        <v>2031</v>
      </c>
      <c r="J634" s="60" t="s">
        <v>2032</v>
      </c>
      <c r="K634" s="59" t="s">
        <v>2033</v>
      </c>
      <c r="L634" s="59" t="s">
        <v>1067</v>
      </c>
      <c r="M634" s="60" t="s">
        <v>340</v>
      </c>
      <c r="N634" s="60"/>
      <c r="O634" s="61" t="s">
        <v>1999</v>
      </c>
      <c r="P634" s="61" t="s">
        <v>287</v>
      </c>
    </row>
    <row r="635" spans="1:16" x14ac:dyDescent="0.2">
      <c r="A635" s="33" t="str">
        <f t="shared" si="54"/>
        <v> AOEB 11 </v>
      </c>
      <c r="B635" s="2" t="str">
        <f t="shared" si="55"/>
        <v>I</v>
      </c>
      <c r="C635" s="33">
        <f t="shared" si="56"/>
        <v>53785.603999999999</v>
      </c>
      <c r="D635" t="str">
        <f t="shared" si="57"/>
        <v>vis</v>
      </c>
      <c r="E635">
        <f>VLOOKUP(C635,'Active 1'!C$21:E$968,3,FALSE)</f>
        <v>-85.999509461467099</v>
      </c>
      <c r="F635" s="2" t="s">
        <v>336</v>
      </c>
      <c r="G635" t="str">
        <f t="shared" si="58"/>
        <v>53785.604</v>
      </c>
      <c r="H635" s="33">
        <f t="shared" si="59"/>
        <v>2926</v>
      </c>
      <c r="I635" s="59" t="s">
        <v>2034</v>
      </c>
      <c r="J635" s="60" t="s">
        <v>2035</v>
      </c>
      <c r="K635" s="59" t="s">
        <v>2036</v>
      </c>
      <c r="L635" s="59" t="s">
        <v>2037</v>
      </c>
      <c r="M635" s="60" t="s">
        <v>340</v>
      </c>
      <c r="N635" s="60"/>
      <c r="O635" s="61" t="s">
        <v>938</v>
      </c>
      <c r="P635" s="61" t="s">
        <v>287</v>
      </c>
    </row>
    <row r="636" spans="1:16" x14ac:dyDescent="0.2">
      <c r="A636" s="33" t="str">
        <f t="shared" si="54"/>
        <v> AOEB 11 </v>
      </c>
      <c r="B636" s="2" t="str">
        <f t="shared" si="55"/>
        <v>I</v>
      </c>
      <c r="C636" s="33">
        <f t="shared" si="56"/>
        <v>53785.604700000004</v>
      </c>
      <c r="D636" t="str">
        <f t="shared" si="57"/>
        <v>vis</v>
      </c>
      <c r="E636">
        <f>VLOOKUP(C636,'Active 1'!C$21:E$968,3,FALSE)</f>
        <v>-85.999256643785472</v>
      </c>
      <c r="F636" s="2" t="s">
        <v>336</v>
      </c>
      <c r="G636" t="str">
        <f t="shared" si="58"/>
        <v>53785.6047</v>
      </c>
      <c r="H636" s="33">
        <f t="shared" si="59"/>
        <v>2926</v>
      </c>
      <c r="I636" s="59" t="s">
        <v>2038</v>
      </c>
      <c r="J636" s="60" t="s">
        <v>2039</v>
      </c>
      <c r="K636" s="59" t="s">
        <v>2036</v>
      </c>
      <c r="L636" s="59" t="s">
        <v>2040</v>
      </c>
      <c r="M636" s="60" t="s">
        <v>1011</v>
      </c>
      <c r="N636" s="60" t="s">
        <v>1012</v>
      </c>
      <c r="O636" s="61" t="s">
        <v>530</v>
      </c>
      <c r="P636" s="61" t="s">
        <v>287</v>
      </c>
    </row>
    <row r="637" spans="1:16" x14ac:dyDescent="0.2">
      <c r="A637" s="33" t="str">
        <f t="shared" si="54"/>
        <v> AOEB 12 </v>
      </c>
      <c r="B637" s="2" t="str">
        <f t="shared" si="55"/>
        <v>I</v>
      </c>
      <c r="C637" s="33">
        <f t="shared" si="56"/>
        <v>54023.7186</v>
      </c>
      <c r="D637" t="str">
        <f t="shared" si="57"/>
        <v>vis</v>
      </c>
      <c r="E637">
        <f>VLOOKUP(C637,'Active 1'!C$21:E$968,3,FALSE)</f>
        <v>-1.0835043423326201E-4</v>
      </c>
      <c r="F637" s="2" t="s">
        <v>336</v>
      </c>
      <c r="G637" t="str">
        <f t="shared" si="58"/>
        <v>54023.7186</v>
      </c>
      <c r="H637" s="33">
        <f t="shared" si="59"/>
        <v>3012</v>
      </c>
      <c r="I637" s="59" t="s">
        <v>2041</v>
      </c>
      <c r="J637" s="60" t="s">
        <v>2042</v>
      </c>
      <c r="K637" s="59" t="s">
        <v>2043</v>
      </c>
      <c r="L637" s="59" t="s">
        <v>2044</v>
      </c>
      <c r="M637" s="60" t="s">
        <v>1011</v>
      </c>
      <c r="N637" s="60" t="s">
        <v>1012</v>
      </c>
      <c r="O637" s="61" t="s">
        <v>530</v>
      </c>
      <c r="P637" s="61" t="s">
        <v>303</v>
      </c>
    </row>
    <row r="638" spans="1:16" x14ac:dyDescent="0.2">
      <c r="A638" s="33" t="str">
        <f t="shared" si="54"/>
        <v> AOEB 12 </v>
      </c>
      <c r="B638" s="2" t="str">
        <f t="shared" si="55"/>
        <v>I</v>
      </c>
      <c r="C638" s="33">
        <f t="shared" si="56"/>
        <v>54087.398999999998</v>
      </c>
      <c r="D638" t="str">
        <f t="shared" si="57"/>
        <v>vis</v>
      </c>
      <c r="E638">
        <f>VLOOKUP(C638,'Active 1'!C$21:E$968,3,FALSE)</f>
        <v>22.999221646595689</v>
      </c>
      <c r="F638" s="2" t="s">
        <v>336</v>
      </c>
      <c r="G638" t="str">
        <f t="shared" si="58"/>
        <v>54087.399</v>
      </c>
      <c r="H638" s="33">
        <f t="shared" si="59"/>
        <v>3035</v>
      </c>
      <c r="I638" s="59" t="s">
        <v>2045</v>
      </c>
      <c r="J638" s="60" t="s">
        <v>2046</v>
      </c>
      <c r="K638" s="59" t="s">
        <v>2047</v>
      </c>
      <c r="L638" s="59" t="s">
        <v>2048</v>
      </c>
      <c r="M638" s="60" t="s">
        <v>340</v>
      </c>
      <c r="N638" s="60"/>
      <c r="O638" s="61" t="s">
        <v>2049</v>
      </c>
      <c r="P638" s="61" t="s">
        <v>303</v>
      </c>
    </row>
    <row r="639" spans="1:16" x14ac:dyDescent="0.2">
      <c r="A639" s="33" t="str">
        <f t="shared" si="54"/>
        <v> AOEB 12 </v>
      </c>
      <c r="B639" s="2" t="str">
        <f t="shared" si="55"/>
        <v>I</v>
      </c>
      <c r="C639" s="33">
        <f t="shared" si="56"/>
        <v>54120.623</v>
      </c>
      <c r="D639" t="str">
        <f t="shared" si="57"/>
        <v>vis</v>
      </c>
      <c r="E639">
        <f>VLOOKUP(C639,'Active 1'!C$21:E$968,3,FALSE)</f>
        <v>34.998671081922701</v>
      </c>
      <c r="F639" s="2" t="s">
        <v>336</v>
      </c>
      <c r="G639" t="str">
        <f t="shared" si="58"/>
        <v>54120.623</v>
      </c>
      <c r="H639" s="33">
        <f t="shared" si="59"/>
        <v>3047</v>
      </c>
      <c r="I639" s="59" t="s">
        <v>2050</v>
      </c>
      <c r="J639" s="60" t="s">
        <v>2051</v>
      </c>
      <c r="K639" s="59" t="s">
        <v>2052</v>
      </c>
      <c r="L639" s="59" t="s">
        <v>2053</v>
      </c>
      <c r="M639" s="60" t="s">
        <v>340</v>
      </c>
      <c r="N639" s="60"/>
      <c r="O639" s="61" t="s">
        <v>938</v>
      </c>
      <c r="P639" s="61" t="s">
        <v>303</v>
      </c>
    </row>
    <row r="640" spans="1:16" x14ac:dyDescent="0.2">
      <c r="A640" s="33" t="str">
        <f t="shared" si="54"/>
        <v>VSB 46 </v>
      </c>
      <c r="B640" s="2" t="str">
        <f t="shared" si="55"/>
        <v>I</v>
      </c>
      <c r="C640" s="33">
        <f t="shared" si="56"/>
        <v>54427.934000000001</v>
      </c>
      <c r="D640" t="str">
        <f t="shared" si="57"/>
        <v>vis</v>
      </c>
      <c r="E640">
        <f>VLOOKUP(C640,'Active 1'!C$21:E$968,3,FALSE)</f>
        <v>145.98960550943224</v>
      </c>
      <c r="F640" s="2" t="s">
        <v>336</v>
      </c>
      <c r="G640" t="str">
        <f t="shared" si="58"/>
        <v>54427.934</v>
      </c>
      <c r="H640" s="33">
        <f t="shared" si="59"/>
        <v>3158</v>
      </c>
      <c r="I640" s="59" t="s">
        <v>2054</v>
      </c>
      <c r="J640" s="60" t="s">
        <v>2055</v>
      </c>
      <c r="K640" s="59" t="s">
        <v>2056</v>
      </c>
      <c r="L640" s="59" t="s">
        <v>2057</v>
      </c>
      <c r="M640" s="60" t="s">
        <v>340</v>
      </c>
      <c r="N640" s="60"/>
      <c r="O640" s="61" t="s">
        <v>1923</v>
      </c>
      <c r="P640" s="62" t="s">
        <v>306</v>
      </c>
    </row>
    <row r="641" spans="1:16" x14ac:dyDescent="0.2">
      <c r="A641" s="33" t="str">
        <f t="shared" si="54"/>
        <v>VSB 50 </v>
      </c>
      <c r="B641" s="2" t="str">
        <f t="shared" si="55"/>
        <v>I</v>
      </c>
      <c r="C641" s="33">
        <f t="shared" si="56"/>
        <v>54870.972999999998</v>
      </c>
      <c r="D641" t="str">
        <f t="shared" si="57"/>
        <v>vis</v>
      </c>
      <c r="E641">
        <f>VLOOKUP(C641,'Active 1'!C$21:E$968,3,FALSE)</f>
        <v>306.00116577843932</v>
      </c>
      <c r="F641" s="2" t="s">
        <v>336</v>
      </c>
      <c r="G641" t="str">
        <f t="shared" si="58"/>
        <v>54870.973</v>
      </c>
      <c r="H641" s="33">
        <f t="shared" si="59"/>
        <v>3318</v>
      </c>
      <c r="I641" s="59" t="s">
        <v>2058</v>
      </c>
      <c r="J641" s="60" t="s">
        <v>2059</v>
      </c>
      <c r="K641" s="59" t="s">
        <v>2060</v>
      </c>
      <c r="L641" s="59" t="s">
        <v>2061</v>
      </c>
      <c r="M641" s="60" t="s">
        <v>340</v>
      </c>
      <c r="N641" s="60"/>
      <c r="O641" s="61" t="s">
        <v>1923</v>
      </c>
      <c r="P641" s="62" t="s">
        <v>308</v>
      </c>
    </row>
    <row r="642" spans="1:16" x14ac:dyDescent="0.2">
      <c r="A642" s="33" t="str">
        <f t="shared" si="54"/>
        <v>VSB 50 </v>
      </c>
      <c r="B642" s="2" t="str">
        <f t="shared" si="55"/>
        <v>I</v>
      </c>
      <c r="C642" s="33">
        <f t="shared" si="56"/>
        <v>55142.313000000002</v>
      </c>
      <c r="D642" t="str">
        <f t="shared" si="57"/>
        <v>vis</v>
      </c>
      <c r="E642">
        <f>VLOOKUP(C642,'Active 1'!C$21:E$968,3,FALSE)</f>
        <v>404.0005219601598</v>
      </c>
      <c r="F642" s="2" t="s">
        <v>336</v>
      </c>
      <c r="G642" t="str">
        <f t="shared" si="58"/>
        <v>55142.313</v>
      </c>
      <c r="H642" s="33">
        <f t="shared" si="59"/>
        <v>3416</v>
      </c>
      <c r="I642" s="59" t="s">
        <v>2062</v>
      </c>
      <c r="J642" s="60" t="s">
        <v>2063</v>
      </c>
      <c r="K642" s="59" t="s">
        <v>2064</v>
      </c>
      <c r="L642" s="59" t="s">
        <v>2065</v>
      </c>
      <c r="M642" s="60" t="s">
        <v>340</v>
      </c>
      <c r="N642" s="60"/>
      <c r="O642" s="61" t="s">
        <v>1923</v>
      </c>
      <c r="P642" s="62" t="s">
        <v>308</v>
      </c>
    </row>
    <row r="643" spans="1:16" x14ac:dyDescent="0.2">
      <c r="A643" s="33" t="str">
        <f t="shared" si="54"/>
        <v>OEJV 0137 </v>
      </c>
      <c r="B643" s="2" t="str">
        <f t="shared" si="55"/>
        <v>I</v>
      </c>
      <c r="C643" s="33">
        <f t="shared" si="56"/>
        <v>55225.376799999998</v>
      </c>
      <c r="D643" t="str">
        <f t="shared" si="57"/>
        <v>vis</v>
      </c>
      <c r="E643">
        <f>VLOOKUP(C643,'Active 1'!C$21:E$968,3,FALSE)</f>
        <v>434.00051798730919</v>
      </c>
      <c r="F643" s="2" t="s">
        <v>336</v>
      </c>
      <c r="G643" t="str">
        <f t="shared" si="58"/>
        <v>55225.3768</v>
      </c>
      <c r="H643" s="33">
        <f t="shared" si="59"/>
        <v>3446</v>
      </c>
      <c r="I643" s="59" t="s">
        <v>2066</v>
      </c>
      <c r="J643" s="60" t="s">
        <v>2067</v>
      </c>
      <c r="K643" s="59" t="s">
        <v>2068</v>
      </c>
      <c r="L643" s="59" t="s">
        <v>2069</v>
      </c>
      <c r="M643" s="60" t="s">
        <v>1011</v>
      </c>
      <c r="N643" s="60" t="s">
        <v>336</v>
      </c>
      <c r="O643" s="61" t="s">
        <v>2070</v>
      </c>
      <c r="P643" s="62" t="s">
        <v>310</v>
      </c>
    </row>
    <row r="644" spans="1:16" x14ac:dyDescent="0.2">
      <c r="A644" s="33" t="str">
        <f t="shared" si="54"/>
        <v>BAVM 225 </v>
      </c>
      <c r="B644" s="2" t="str">
        <f t="shared" si="55"/>
        <v>I</v>
      </c>
      <c r="C644" s="33">
        <f t="shared" si="56"/>
        <v>55859.428</v>
      </c>
      <c r="D644" t="str">
        <f t="shared" si="57"/>
        <v>vis</v>
      </c>
      <c r="E644">
        <f>VLOOKUP(C644,'Active 1'!C$21:E$968,3,FALSE)</f>
        <v>662.99959437209066</v>
      </c>
      <c r="F644" s="2" t="s">
        <v>336</v>
      </c>
      <c r="G644" t="str">
        <f t="shared" si="58"/>
        <v>55859.4280</v>
      </c>
      <c r="H644" s="33">
        <f t="shared" si="59"/>
        <v>3675</v>
      </c>
      <c r="I644" s="59" t="s">
        <v>2071</v>
      </c>
      <c r="J644" s="60" t="s">
        <v>2072</v>
      </c>
      <c r="K644" s="59" t="s">
        <v>2073</v>
      </c>
      <c r="L644" s="59" t="s">
        <v>2074</v>
      </c>
      <c r="M644" s="60" t="s">
        <v>1011</v>
      </c>
      <c r="N644" s="60" t="s">
        <v>1044</v>
      </c>
      <c r="O644" s="61" t="s">
        <v>2075</v>
      </c>
      <c r="P644" s="62" t="s">
        <v>316</v>
      </c>
    </row>
    <row r="645" spans="1:16" x14ac:dyDescent="0.2">
      <c r="A645" s="33" t="str">
        <f t="shared" si="54"/>
        <v>VSB 53 </v>
      </c>
      <c r="B645" s="2" t="str">
        <f t="shared" si="55"/>
        <v>I</v>
      </c>
      <c r="C645" s="33">
        <f t="shared" si="56"/>
        <v>55917.572999999997</v>
      </c>
      <c r="D645" t="str">
        <f t="shared" si="57"/>
        <v>vis</v>
      </c>
      <c r="E645">
        <f>VLOOKUP(C645,'Active 1'!C$21:E$968,3,FALSE)</f>
        <v>683.99971438825401</v>
      </c>
      <c r="F645" s="2" t="s">
        <v>336</v>
      </c>
      <c r="G645" t="str">
        <f t="shared" si="58"/>
        <v>55917.573</v>
      </c>
      <c r="H645" s="33">
        <f t="shared" si="59"/>
        <v>3696</v>
      </c>
      <c r="I645" s="59" t="s">
        <v>2076</v>
      </c>
      <c r="J645" s="60" t="s">
        <v>2077</v>
      </c>
      <c r="K645" s="59" t="s">
        <v>2078</v>
      </c>
      <c r="L645" s="59" t="s">
        <v>2079</v>
      </c>
      <c r="M645" s="60" t="s">
        <v>340</v>
      </c>
      <c r="N645" s="60"/>
      <c r="O645" s="61" t="s">
        <v>963</v>
      </c>
      <c r="P645" s="62" t="s">
        <v>317</v>
      </c>
    </row>
    <row r="646" spans="1:16" x14ac:dyDescent="0.2">
      <c r="A646" s="33" t="str">
        <f t="shared" si="54"/>
        <v> JAAVSO 41;122 </v>
      </c>
      <c r="B646" s="2" t="str">
        <f t="shared" si="55"/>
        <v>I</v>
      </c>
      <c r="C646" s="33">
        <f t="shared" si="56"/>
        <v>56188.913699999997</v>
      </c>
      <c r="D646" t="str">
        <f t="shared" si="57"/>
        <v>vis</v>
      </c>
      <c r="E646">
        <f>VLOOKUP(C646,'Active 1'!C$21:E$968,3,FALSE)</f>
        <v>781.99932338765348</v>
      </c>
      <c r="F646" s="2" t="s">
        <v>336</v>
      </c>
      <c r="G646" t="str">
        <f t="shared" si="58"/>
        <v>56188.9137</v>
      </c>
      <c r="H646" s="33">
        <f t="shared" si="59"/>
        <v>3794</v>
      </c>
      <c r="I646" s="59" t="s">
        <v>2080</v>
      </c>
      <c r="J646" s="60" t="s">
        <v>2081</v>
      </c>
      <c r="K646" s="59" t="s">
        <v>2082</v>
      </c>
      <c r="L646" s="59" t="s">
        <v>2083</v>
      </c>
      <c r="M646" s="60" t="s">
        <v>1011</v>
      </c>
      <c r="N646" s="60" t="s">
        <v>336</v>
      </c>
      <c r="O646" s="61" t="s">
        <v>2084</v>
      </c>
      <c r="P646" s="61" t="s">
        <v>318</v>
      </c>
    </row>
    <row r="647" spans="1:16" x14ac:dyDescent="0.2">
      <c r="A647" s="33" t="str">
        <f t="shared" si="54"/>
        <v> JAAVSO 43-1 </v>
      </c>
      <c r="B647" s="2" t="str">
        <f t="shared" si="55"/>
        <v>I</v>
      </c>
      <c r="C647" s="33">
        <f t="shared" si="56"/>
        <v>56573.775600000001</v>
      </c>
      <c r="D647" t="str">
        <f t="shared" si="57"/>
        <v>vis</v>
      </c>
      <c r="E647">
        <f>VLOOKUP(C647,'Active 1'!C$21:E$968,3,FALSE)</f>
        <v>920.99917014402376</v>
      </c>
      <c r="F647" s="2" t="s">
        <v>336</v>
      </c>
      <c r="G647" t="str">
        <f t="shared" si="58"/>
        <v>56573.7756</v>
      </c>
      <c r="H647" s="33">
        <f t="shared" si="59"/>
        <v>3933</v>
      </c>
      <c r="I647" s="59" t="s">
        <v>2085</v>
      </c>
      <c r="J647" s="60" t="s">
        <v>2086</v>
      </c>
      <c r="K647" s="59" t="s">
        <v>2087</v>
      </c>
      <c r="L647" s="59" t="s">
        <v>2088</v>
      </c>
      <c r="M647" s="60" t="s">
        <v>1011</v>
      </c>
      <c r="N647" s="60" t="s">
        <v>336</v>
      </c>
      <c r="O647" s="61" t="s">
        <v>2089</v>
      </c>
      <c r="P647" s="61" t="s">
        <v>320</v>
      </c>
    </row>
  </sheetData>
  <sheetProtection selectLockedCells="1" selectUnlockedCells="1"/>
  <hyperlinks>
    <hyperlink ref="P11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8" r:id="rId5" xr:uid="{00000000-0004-0000-0100-000004000000}"/>
    <hyperlink ref="P19" r:id="rId6" xr:uid="{00000000-0004-0000-0100-000005000000}"/>
    <hyperlink ref="P20" r:id="rId7" xr:uid="{00000000-0004-0000-0100-000006000000}"/>
    <hyperlink ref="P21" r:id="rId8" xr:uid="{00000000-0004-0000-0100-000007000000}"/>
    <hyperlink ref="P22" r:id="rId9" xr:uid="{00000000-0004-0000-0100-000008000000}"/>
    <hyperlink ref="P23" r:id="rId10" xr:uid="{00000000-0004-0000-0100-000009000000}"/>
    <hyperlink ref="P34" r:id="rId11" xr:uid="{00000000-0004-0000-0100-00000A000000}"/>
    <hyperlink ref="P95" r:id="rId12" xr:uid="{00000000-0004-0000-0100-00000B000000}"/>
    <hyperlink ref="P101" r:id="rId13" xr:uid="{00000000-0004-0000-0100-00000C000000}"/>
    <hyperlink ref="P102" r:id="rId14" xr:uid="{00000000-0004-0000-0100-00000D000000}"/>
    <hyperlink ref="P131" r:id="rId15" xr:uid="{00000000-0004-0000-0100-00000E000000}"/>
    <hyperlink ref="P132" r:id="rId16" xr:uid="{00000000-0004-0000-0100-00000F000000}"/>
    <hyperlink ref="P140" r:id="rId17" xr:uid="{00000000-0004-0000-0100-000010000000}"/>
    <hyperlink ref="P142" r:id="rId18" xr:uid="{00000000-0004-0000-0100-000011000000}"/>
    <hyperlink ref="P171" r:id="rId19" xr:uid="{00000000-0004-0000-0100-000012000000}"/>
    <hyperlink ref="P197" r:id="rId20" xr:uid="{00000000-0004-0000-0100-000013000000}"/>
    <hyperlink ref="P240" r:id="rId21" xr:uid="{00000000-0004-0000-0100-000014000000}"/>
    <hyperlink ref="P246" r:id="rId22" xr:uid="{00000000-0004-0000-0100-000015000000}"/>
    <hyperlink ref="P250" r:id="rId23" xr:uid="{00000000-0004-0000-0100-000016000000}"/>
    <hyperlink ref="P251" r:id="rId24" xr:uid="{00000000-0004-0000-0100-000017000000}"/>
    <hyperlink ref="P252" r:id="rId25" xr:uid="{00000000-0004-0000-0100-000018000000}"/>
    <hyperlink ref="P255" r:id="rId26" xr:uid="{00000000-0004-0000-0100-000019000000}"/>
    <hyperlink ref="P256" r:id="rId27" xr:uid="{00000000-0004-0000-0100-00001A000000}"/>
    <hyperlink ref="P257" r:id="rId28" xr:uid="{00000000-0004-0000-0100-00001B000000}"/>
    <hyperlink ref="P258" r:id="rId29" xr:uid="{00000000-0004-0000-0100-00001C000000}"/>
    <hyperlink ref="P259" r:id="rId30" xr:uid="{00000000-0004-0000-0100-00001D000000}"/>
    <hyperlink ref="P260" r:id="rId31" xr:uid="{00000000-0004-0000-0100-00001E000000}"/>
    <hyperlink ref="P261" r:id="rId32" xr:uid="{00000000-0004-0000-0100-00001F000000}"/>
    <hyperlink ref="P262" r:id="rId33" xr:uid="{00000000-0004-0000-0100-000020000000}"/>
    <hyperlink ref="P263" r:id="rId34" xr:uid="{00000000-0004-0000-0100-000021000000}"/>
    <hyperlink ref="P264" r:id="rId35" xr:uid="{00000000-0004-0000-0100-000022000000}"/>
    <hyperlink ref="P265" r:id="rId36" xr:uid="{00000000-0004-0000-0100-000023000000}"/>
    <hyperlink ref="P266" r:id="rId37" xr:uid="{00000000-0004-0000-0100-000024000000}"/>
    <hyperlink ref="P271" r:id="rId38" xr:uid="{00000000-0004-0000-0100-000025000000}"/>
    <hyperlink ref="P550" r:id="rId39" xr:uid="{00000000-0004-0000-0100-000026000000}"/>
    <hyperlink ref="P558" r:id="rId40" xr:uid="{00000000-0004-0000-0100-000027000000}"/>
    <hyperlink ref="P570" r:id="rId41" xr:uid="{00000000-0004-0000-0100-000028000000}"/>
    <hyperlink ref="P571" r:id="rId42" xr:uid="{00000000-0004-0000-0100-000029000000}"/>
    <hyperlink ref="P576" r:id="rId43" xr:uid="{00000000-0004-0000-0100-00002A000000}"/>
    <hyperlink ref="P579" r:id="rId44" xr:uid="{00000000-0004-0000-0100-00002B000000}"/>
    <hyperlink ref="P589" r:id="rId45" xr:uid="{00000000-0004-0000-0100-00002C000000}"/>
    <hyperlink ref="P593" r:id="rId46" xr:uid="{00000000-0004-0000-0100-00002D000000}"/>
    <hyperlink ref="P600" r:id="rId47" xr:uid="{00000000-0004-0000-0100-00002E000000}"/>
    <hyperlink ref="P601" r:id="rId48" xr:uid="{00000000-0004-0000-0100-00002F000000}"/>
    <hyperlink ref="P603" r:id="rId49" xr:uid="{00000000-0004-0000-0100-000030000000}"/>
    <hyperlink ref="P604" r:id="rId50" xr:uid="{00000000-0004-0000-0100-000031000000}"/>
    <hyperlink ref="P606" r:id="rId51" xr:uid="{00000000-0004-0000-0100-000032000000}"/>
    <hyperlink ref="P607" r:id="rId52" xr:uid="{00000000-0004-0000-0100-000033000000}"/>
    <hyperlink ref="P608" r:id="rId53" xr:uid="{00000000-0004-0000-0100-000034000000}"/>
    <hyperlink ref="P610" r:id="rId54" xr:uid="{00000000-0004-0000-0100-000035000000}"/>
    <hyperlink ref="P611" r:id="rId55" xr:uid="{00000000-0004-0000-0100-000036000000}"/>
    <hyperlink ref="P612" r:id="rId56" xr:uid="{00000000-0004-0000-0100-000037000000}"/>
    <hyperlink ref="P613" r:id="rId57" xr:uid="{00000000-0004-0000-0100-000038000000}"/>
    <hyperlink ref="P618" r:id="rId58" xr:uid="{00000000-0004-0000-0100-000039000000}"/>
    <hyperlink ref="P619" r:id="rId59" xr:uid="{00000000-0004-0000-0100-00003A000000}"/>
    <hyperlink ref="P623" r:id="rId60" xr:uid="{00000000-0004-0000-0100-00003B000000}"/>
    <hyperlink ref="P626" r:id="rId61" xr:uid="{00000000-0004-0000-0100-00003C000000}"/>
    <hyperlink ref="P630" r:id="rId62" xr:uid="{00000000-0004-0000-0100-00003D000000}"/>
    <hyperlink ref="P632" r:id="rId63" xr:uid="{00000000-0004-0000-0100-00003E000000}"/>
    <hyperlink ref="P640" r:id="rId64" xr:uid="{00000000-0004-0000-0100-00003F000000}"/>
    <hyperlink ref="P641" r:id="rId65" xr:uid="{00000000-0004-0000-0100-000040000000}"/>
    <hyperlink ref="P642" r:id="rId66" xr:uid="{00000000-0004-0000-0100-000041000000}"/>
    <hyperlink ref="P643" r:id="rId67" xr:uid="{00000000-0004-0000-0100-000042000000}"/>
    <hyperlink ref="P644" r:id="rId68" xr:uid="{00000000-0004-0000-0100-000043000000}"/>
    <hyperlink ref="P645" r:id="rId69" xr:uid="{00000000-0004-0000-0100-00004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1</vt:lpstr>
      <vt:lpstr>Graphs 2</vt:lpstr>
      <vt:lpstr>BAV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2022-03-31T06:59:51Z</dcterms:created>
  <dcterms:modified xsi:type="dcterms:W3CDTF">2025-01-08T06:59:17Z</dcterms:modified>
</cp:coreProperties>
</file>