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EBE78C1-748E-48D0-8B73-B975ECDFB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95" i="1" l="1"/>
  <c r="F95" i="1" s="1"/>
  <c r="G95" i="1" s="1"/>
  <c r="L95" i="1" s="1"/>
  <c r="Q95" i="1"/>
  <c r="E96" i="1"/>
  <c r="F96" i="1" s="1"/>
  <c r="G96" i="1" s="1"/>
  <c r="L96" i="1" s="1"/>
  <c r="Q96" i="1"/>
  <c r="E97" i="1"/>
  <c r="F97" i="1" s="1"/>
  <c r="G97" i="1" s="1"/>
  <c r="L97" i="1"/>
  <c r="Q97" i="1"/>
  <c r="E98" i="1"/>
  <c r="F98" i="1" s="1"/>
  <c r="G98" i="1" s="1"/>
  <c r="L98" i="1" s="1"/>
  <c r="Q98" i="1"/>
  <c r="E99" i="1"/>
  <c r="F99" i="1" s="1"/>
  <c r="G99" i="1" s="1"/>
  <c r="L99" i="1" s="1"/>
  <c r="Q99" i="1"/>
  <c r="E100" i="1"/>
  <c r="F100" i="1" s="1"/>
  <c r="G100" i="1" s="1"/>
  <c r="L100" i="1" s="1"/>
  <c r="Q100" i="1"/>
  <c r="E102" i="1"/>
  <c r="F102" i="1" s="1"/>
  <c r="G102" i="1" s="1"/>
  <c r="L102" i="1" s="1"/>
  <c r="Q102" i="1"/>
  <c r="E103" i="1"/>
  <c r="F103" i="1"/>
  <c r="G103" i="1"/>
  <c r="L103" i="1" s="1"/>
  <c r="Q103" i="1"/>
  <c r="E104" i="1"/>
  <c r="F104" i="1" s="1"/>
  <c r="G104" i="1" s="1"/>
  <c r="L104" i="1" s="1"/>
  <c r="Q104" i="1"/>
  <c r="E105" i="1"/>
  <c r="F105" i="1" s="1"/>
  <c r="G105" i="1" s="1"/>
  <c r="L105" i="1" s="1"/>
  <c r="Q105" i="1"/>
  <c r="E107" i="1"/>
  <c r="F107" i="1" s="1"/>
  <c r="G107" i="1" s="1"/>
  <c r="L107" i="1" s="1"/>
  <c r="Q107" i="1"/>
  <c r="E108" i="1"/>
  <c r="F108" i="1" s="1"/>
  <c r="G108" i="1" s="1"/>
  <c r="L108" i="1" s="1"/>
  <c r="Q108" i="1"/>
  <c r="E109" i="1"/>
  <c r="F109" i="1" s="1"/>
  <c r="G109" i="1" s="1"/>
  <c r="L109" i="1" s="1"/>
  <c r="Q109" i="1"/>
  <c r="E110" i="1"/>
  <c r="F110" i="1"/>
  <c r="G110" i="1" s="1"/>
  <c r="L110" i="1" s="1"/>
  <c r="Q110" i="1"/>
  <c r="E111" i="1"/>
  <c r="F111" i="1" s="1"/>
  <c r="G111" i="1" s="1"/>
  <c r="L111" i="1" s="1"/>
  <c r="Q111" i="1"/>
  <c r="E112" i="1"/>
  <c r="F112" i="1"/>
  <c r="G112" i="1"/>
  <c r="L112" i="1" s="1"/>
  <c r="Q112" i="1"/>
  <c r="E113" i="1"/>
  <c r="F113" i="1" s="1"/>
  <c r="G113" i="1" s="1"/>
  <c r="L113" i="1" s="1"/>
  <c r="Q113" i="1"/>
  <c r="E114" i="1"/>
  <c r="F114" i="1" s="1"/>
  <c r="G114" i="1" s="1"/>
  <c r="L114" i="1" s="1"/>
  <c r="Q114" i="1"/>
  <c r="E118" i="1"/>
  <c r="F118" i="1" s="1"/>
  <c r="G118" i="1" s="1"/>
  <c r="L118" i="1"/>
  <c r="Q118" i="1"/>
  <c r="E119" i="1"/>
  <c r="F119" i="1" s="1"/>
  <c r="G119" i="1" s="1"/>
  <c r="L119" i="1" s="1"/>
  <c r="Q119" i="1"/>
  <c r="E120" i="1"/>
  <c r="F120" i="1" s="1"/>
  <c r="G120" i="1" s="1"/>
  <c r="L120" i="1" s="1"/>
  <c r="Q120" i="1"/>
  <c r="E121" i="1"/>
  <c r="F121" i="1" s="1"/>
  <c r="G121" i="1" s="1"/>
  <c r="L121" i="1" s="1"/>
  <c r="Q121" i="1"/>
  <c r="E122" i="1"/>
  <c r="F122" i="1" s="1"/>
  <c r="G122" i="1" s="1"/>
  <c r="L122" i="1" s="1"/>
  <c r="Q122" i="1"/>
  <c r="E123" i="1"/>
  <c r="F123" i="1" s="1"/>
  <c r="G123" i="1" s="1"/>
  <c r="L123" i="1" s="1"/>
  <c r="Q123" i="1"/>
  <c r="E124" i="1"/>
  <c r="F124" i="1" s="1"/>
  <c r="G124" i="1" s="1"/>
  <c r="L124" i="1" s="1"/>
  <c r="Q124" i="1"/>
  <c r="E125" i="1"/>
  <c r="F125" i="1" s="1"/>
  <c r="G125" i="1" s="1"/>
  <c r="L125" i="1" s="1"/>
  <c r="Q125" i="1"/>
  <c r="E127" i="1"/>
  <c r="F127" i="1" s="1"/>
  <c r="G127" i="1" s="1"/>
  <c r="L127" i="1"/>
  <c r="Q127" i="1"/>
  <c r="E128" i="1"/>
  <c r="F128" i="1"/>
  <c r="G128" i="1" s="1"/>
  <c r="L128" i="1" s="1"/>
  <c r="Q128" i="1"/>
  <c r="E129" i="1"/>
  <c r="F129" i="1" s="1"/>
  <c r="G129" i="1" s="1"/>
  <c r="L129" i="1" s="1"/>
  <c r="Q129" i="1"/>
  <c r="E130" i="1"/>
  <c r="F130" i="1"/>
  <c r="G130" i="1" s="1"/>
  <c r="L130" i="1" s="1"/>
  <c r="Q130" i="1"/>
  <c r="E131" i="1"/>
  <c r="F131" i="1" s="1"/>
  <c r="G131" i="1" s="1"/>
  <c r="L131" i="1" s="1"/>
  <c r="Q131" i="1"/>
  <c r="E132" i="1"/>
  <c r="F132" i="1"/>
  <c r="G132" i="1" s="1"/>
  <c r="L132" i="1" s="1"/>
  <c r="Q132" i="1"/>
  <c r="E133" i="1"/>
  <c r="F133" i="1" s="1"/>
  <c r="G133" i="1" s="1"/>
  <c r="L133" i="1" s="1"/>
  <c r="Q133" i="1"/>
  <c r="E134" i="1"/>
  <c r="F134" i="1" s="1"/>
  <c r="G134" i="1" s="1"/>
  <c r="L134" i="1" s="1"/>
  <c r="Q134" i="1"/>
  <c r="E135" i="1"/>
  <c r="F135" i="1" s="1"/>
  <c r="G135" i="1" s="1"/>
  <c r="L135" i="1" s="1"/>
  <c r="Q135" i="1"/>
  <c r="E136" i="1"/>
  <c r="F136" i="1" s="1"/>
  <c r="G136" i="1" s="1"/>
  <c r="L136" i="1" s="1"/>
  <c r="Q136" i="1"/>
  <c r="E137" i="1"/>
  <c r="F137" i="1" s="1"/>
  <c r="G137" i="1" s="1"/>
  <c r="L137" i="1" s="1"/>
  <c r="Q137" i="1"/>
  <c r="E138" i="1"/>
  <c r="F138" i="1"/>
  <c r="G138" i="1" s="1"/>
  <c r="L138" i="1" s="1"/>
  <c r="Q138" i="1"/>
  <c r="E139" i="1"/>
  <c r="F139" i="1" s="1"/>
  <c r="G139" i="1" s="1"/>
  <c r="L139" i="1" s="1"/>
  <c r="Q139" i="1"/>
  <c r="E140" i="1"/>
  <c r="F140" i="1" s="1"/>
  <c r="G140" i="1" s="1"/>
  <c r="L140" i="1" s="1"/>
  <c r="Q140" i="1"/>
  <c r="E141" i="1"/>
  <c r="F141" i="1" s="1"/>
  <c r="G141" i="1" s="1"/>
  <c r="L141" i="1" s="1"/>
  <c r="Q141" i="1"/>
  <c r="E142" i="1"/>
  <c r="F142" i="1"/>
  <c r="G142" i="1" s="1"/>
  <c r="L142" i="1" s="1"/>
  <c r="Q142" i="1"/>
  <c r="E143" i="1"/>
  <c r="F143" i="1" s="1"/>
  <c r="G143" i="1" s="1"/>
  <c r="L143" i="1" s="1"/>
  <c r="Q143" i="1"/>
  <c r="E144" i="1"/>
  <c r="F144" i="1"/>
  <c r="G144" i="1" s="1"/>
  <c r="L144" i="1" s="1"/>
  <c r="Q144" i="1"/>
  <c r="E145" i="1"/>
  <c r="F145" i="1" s="1"/>
  <c r="G145" i="1" s="1"/>
  <c r="L145" i="1" s="1"/>
  <c r="Q145" i="1"/>
  <c r="E146" i="1"/>
  <c r="F146" i="1" s="1"/>
  <c r="G146" i="1" s="1"/>
  <c r="L146" i="1" s="1"/>
  <c r="Q146" i="1"/>
  <c r="E147" i="1"/>
  <c r="F147" i="1" s="1"/>
  <c r="G147" i="1" s="1"/>
  <c r="L147" i="1" s="1"/>
  <c r="Q147" i="1"/>
  <c r="E148" i="1"/>
  <c r="F148" i="1" s="1"/>
  <c r="G148" i="1" s="1"/>
  <c r="L148" i="1" s="1"/>
  <c r="Q148" i="1"/>
  <c r="E149" i="1"/>
  <c r="F149" i="1" s="1"/>
  <c r="G149" i="1" s="1"/>
  <c r="L149" i="1" s="1"/>
  <c r="Q149" i="1"/>
  <c r="E150" i="1"/>
  <c r="F150" i="1" s="1"/>
  <c r="G150" i="1" s="1"/>
  <c r="L150" i="1" s="1"/>
  <c r="Q150" i="1"/>
  <c r="E151" i="1"/>
  <c r="F151" i="1" s="1"/>
  <c r="G151" i="1" s="1"/>
  <c r="L151" i="1" s="1"/>
  <c r="Q151" i="1"/>
  <c r="E152" i="1"/>
  <c r="F152" i="1"/>
  <c r="G152" i="1"/>
  <c r="L152" i="1" s="1"/>
  <c r="Q152" i="1"/>
  <c r="E155" i="1"/>
  <c r="F155" i="1" s="1"/>
  <c r="G155" i="1" s="1"/>
  <c r="L155" i="1" s="1"/>
  <c r="Q155" i="1"/>
  <c r="E156" i="1"/>
  <c r="F156" i="1" s="1"/>
  <c r="G156" i="1" s="1"/>
  <c r="L156" i="1" s="1"/>
  <c r="Q156" i="1"/>
  <c r="E157" i="1"/>
  <c r="F157" i="1" s="1"/>
  <c r="G157" i="1" s="1"/>
  <c r="L157" i="1"/>
  <c r="Q157" i="1"/>
  <c r="E158" i="1"/>
  <c r="F158" i="1" s="1"/>
  <c r="G158" i="1" s="1"/>
  <c r="L158" i="1" s="1"/>
  <c r="Q158" i="1"/>
  <c r="E159" i="1"/>
  <c r="F159" i="1" s="1"/>
  <c r="G159" i="1" s="1"/>
  <c r="L159" i="1" s="1"/>
  <c r="Q159" i="1"/>
  <c r="E160" i="1"/>
  <c r="F160" i="1" s="1"/>
  <c r="G160" i="1" s="1"/>
  <c r="L160" i="1" s="1"/>
  <c r="Q160" i="1"/>
  <c r="E161" i="1"/>
  <c r="F161" i="1" s="1"/>
  <c r="G161" i="1" s="1"/>
  <c r="L161" i="1" s="1"/>
  <c r="Q161" i="1"/>
  <c r="E162" i="1"/>
  <c r="F162" i="1" s="1"/>
  <c r="G162" i="1" s="1"/>
  <c r="L162" i="1" s="1"/>
  <c r="Q162" i="1"/>
  <c r="E163" i="1"/>
  <c r="F163" i="1" s="1"/>
  <c r="G163" i="1" s="1"/>
  <c r="L163" i="1" s="1"/>
  <c r="Q163" i="1"/>
  <c r="E164" i="1"/>
  <c r="F164" i="1" s="1"/>
  <c r="G164" i="1" s="1"/>
  <c r="L164" i="1" s="1"/>
  <c r="Q164" i="1"/>
  <c r="E165" i="1"/>
  <c r="F165" i="1" s="1"/>
  <c r="G165" i="1" s="1"/>
  <c r="L165" i="1" s="1"/>
  <c r="Q165" i="1"/>
  <c r="E166" i="1"/>
  <c r="F166" i="1" s="1"/>
  <c r="G166" i="1" s="1"/>
  <c r="L166" i="1" s="1"/>
  <c r="Q166" i="1"/>
  <c r="E168" i="1"/>
  <c r="F168" i="1" s="1"/>
  <c r="G168" i="1" s="1"/>
  <c r="L168" i="1" s="1"/>
  <c r="Q168" i="1"/>
  <c r="E169" i="1"/>
  <c r="F169" i="1" s="1"/>
  <c r="G169" i="1" s="1"/>
  <c r="L169" i="1" s="1"/>
  <c r="Q169" i="1"/>
  <c r="E170" i="1"/>
  <c r="F170" i="1" s="1"/>
  <c r="G170" i="1" s="1"/>
  <c r="L170" i="1" s="1"/>
  <c r="Q170" i="1"/>
  <c r="E171" i="1"/>
  <c r="F171" i="1" s="1"/>
  <c r="G171" i="1" s="1"/>
  <c r="L171" i="1" s="1"/>
  <c r="Q171" i="1"/>
  <c r="E172" i="1"/>
  <c r="F172" i="1" s="1"/>
  <c r="G172" i="1" s="1"/>
  <c r="L172" i="1" s="1"/>
  <c r="Q172" i="1"/>
  <c r="E173" i="1"/>
  <c r="F173" i="1"/>
  <c r="G173" i="1" s="1"/>
  <c r="L173" i="1" s="1"/>
  <c r="Q173" i="1"/>
  <c r="E174" i="1"/>
  <c r="F174" i="1" s="1"/>
  <c r="G174" i="1" s="1"/>
  <c r="L174" i="1" s="1"/>
  <c r="Q174" i="1"/>
  <c r="E175" i="1"/>
  <c r="F175" i="1"/>
  <c r="G175" i="1" s="1"/>
  <c r="L175" i="1" s="1"/>
  <c r="Q175" i="1"/>
  <c r="E176" i="1"/>
  <c r="F176" i="1" s="1"/>
  <c r="G176" i="1" s="1"/>
  <c r="L176" i="1" s="1"/>
  <c r="Q176" i="1"/>
  <c r="E177" i="1"/>
  <c r="F177" i="1"/>
  <c r="G177" i="1" s="1"/>
  <c r="L177" i="1" s="1"/>
  <c r="Q177" i="1"/>
  <c r="E178" i="1"/>
  <c r="F178" i="1" s="1"/>
  <c r="G178" i="1" s="1"/>
  <c r="L178" i="1" s="1"/>
  <c r="Q178" i="1"/>
  <c r="E179" i="1"/>
  <c r="F179" i="1" s="1"/>
  <c r="G179" i="1" s="1"/>
  <c r="L179" i="1" s="1"/>
  <c r="Q179" i="1"/>
  <c r="E180" i="1"/>
  <c r="F180" i="1" s="1"/>
  <c r="G180" i="1" s="1"/>
  <c r="L180" i="1" s="1"/>
  <c r="Q180" i="1"/>
  <c r="E181" i="1"/>
  <c r="F181" i="1"/>
  <c r="G181" i="1" s="1"/>
  <c r="L181" i="1" s="1"/>
  <c r="Q181" i="1"/>
  <c r="E182" i="1"/>
  <c r="F182" i="1" s="1"/>
  <c r="G182" i="1" s="1"/>
  <c r="L182" i="1" s="1"/>
  <c r="Q182" i="1"/>
  <c r="E183" i="1"/>
  <c r="F183" i="1" s="1"/>
  <c r="G183" i="1" s="1"/>
  <c r="L183" i="1" s="1"/>
  <c r="Q183" i="1"/>
  <c r="E184" i="1"/>
  <c r="F184" i="1" s="1"/>
  <c r="G184" i="1" s="1"/>
  <c r="L184" i="1" s="1"/>
  <c r="Q184" i="1"/>
  <c r="E185" i="1"/>
  <c r="F185" i="1" s="1"/>
  <c r="G185" i="1" s="1"/>
  <c r="L185" i="1" s="1"/>
  <c r="Q185" i="1"/>
  <c r="E186" i="1"/>
  <c r="F186" i="1" s="1"/>
  <c r="G186" i="1" s="1"/>
  <c r="L186" i="1"/>
  <c r="Q186" i="1"/>
  <c r="E187" i="1"/>
  <c r="F187" i="1" s="1"/>
  <c r="G187" i="1" s="1"/>
  <c r="L187" i="1" s="1"/>
  <c r="Q187" i="1"/>
  <c r="E188" i="1"/>
  <c r="F188" i="1" s="1"/>
  <c r="G188" i="1" s="1"/>
  <c r="L188" i="1" s="1"/>
  <c r="Q188" i="1"/>
  <c r="E189" i="1"/>
  <c r="F189" i="1" s="1"/>
  <c r="G189" i="1" s="1"/>
  <c r="L189" i="1" s="1"/>
  <c r="Q189" i="1"/>
  <c r="E190" i="1"/>
  <c r="F190" i="1" s="1"/>
  <c r="G190" i="1" s="1"/>
  <c r="L190" i="1" s="1"/>
  <c r="Q190" i="1"/>
  <c r="E191" i="1"/>
  <c r="F191" i="1" s="1"/>
  <c r="G191" i="1" s="1"/>
  <c r="L191" i="1" s="1"/>
  <c r="Q191" i="1"/>
  <c r="E192" i="1"/>
  <c r="F192" i="1" s="1"/>
  <c r="G192" i="1" s="1"/>
  <c r="L192" i="1" s="1"/>
  <c r="Q192" i="1"/>
  <c r="E193" i="1"/>
  <c r="F193" i="1" s="1"/>
  <c r="G193" i="1" s="1"/>
  <c r="L193" i="1" s="1"/>
  <c r="Q193" i="1"/>
  <c r="E194" i="1"/>
  <c r="F194" i="1" s="1"/>
  <c r="G194" i="1" s="1"/>
  <c r="L194" i="1" s="1"/>
  <c r="Q194" i="1"/>
  <c r="E195" i="1"/>
  <c r="F195" i="1"/>
  <c r="G195" i="1" s="1"/>
  <c r="L195" i="1" s="1"/>
  <c r="Q195" i="1"/>
  <c r="E196" i="1"/>
  <c r="F196" i="1" s="1"/>
  <c r="G196" i="1" s="1"/>
  <c r="L196" i="1" s="1"/>
  <c r="Q196" i="1"/>
  <c r="E197" i="1"/>
  <c r="F197" i="1"/>
  <c r="G197" i="1" s="1"/>
  <c r="L197" i="1" s="1"/>
  <c r="Q197" i="1"/>
  <c r="E198" i="1"/>
  <c r="F198" i="1" s="1"/>
  <c r="G198" i="1" s="1"/>
  <c r="L198" i="1" s="1"/>
  <c r="Q198" i="1"/>
  <c r="E199" i="1"/>
  <c r="F199" i="1" s="1"/>
  <c r="G199" i="1" s="1"/>
  <c r="L199" i="1" s="1"/>
  <c r="Q199" i="1"/>
  <c r="E200" i="1"/>
  <c r="F200" i="1" s="1"/>
  <c r="G200" i="1" s="1"/>
  <c r="L200" i="1" s="1"/>
  <c r="Q200" i="1"/>
  <c r="E201" i="1"/>
  <c r="F201" i="1" s="1"/>
  <c r="G201" i="1" s="1"/>
  <c r="L201" i="1" s="1"/>
  <c r="Q201" i="1"/>
  <c r="E202" i="1"/>
  <c r="F202" i="1" s="1"/>
  <c r="G202" i="1" s="1"/>
  <c r="L202" i="1"/>
  <c r="Q202" i="1"/>
  <c r="E203" i="1"/>
  <c r="F203" i="1" s="1"/>
  <c r="G203" i="1" s="1"/>
  <c r="L203" i="1" s="1"/>
  <c r="Q203" i="1"/>
  <c r="E204" i="1"/>
  <c r="F204" i="1" s="1"/>
  <c r="G204" i="1" s="1"/>
  <c r="L204" i="1" s="1"/>
  <c r="Q204" i="1"/>
  <c r="E205" i="1"/>
  <c r="F205" i="1" s="1"/>
  <c r="G205" i="1" s="1"/>
  <c r="L205" i="1" s="1"/>
  <c r="Q205" i="1"/>
  <c r="E206" i="1"/>
  <c r="F206" i="1" s="1"/>
  <c r="G206" i="1" s="1"/>
  <c r="L206" i="1" s="1"/>
  <c r="Q206" i="1"/>
  <c r="E207" i="1"/>
  <c r="F207" i="1" s="1"/>
  <c r="G207" i="1" s="1"/>
  <c r="L207" i="1" s="1"/>
  <c r="Q207" i="1"/>
  <c r="E208" i="1"/>
  <c r="F208" i="1" s="1"/>
  <c r="G208" i="1" s="1"/>
  <c r="L208" i="1"/>
  <c r="Q208" i="1"/>
  <c r="E209" i="1"/>
  <c r="F209" i="1" s="1"/>
  <c r="G209" i="1" s="1"/>
  <c r="L209" i="1" s="1"/>
  <c r="Q209" i="1"/>
  <c r="E210" i="1"/>
  <c r="F210" i="1" s="1"/>
  <c r="G210" i="1" s="1"/>
  <c r="L210" i="1"/>
  <c r="Q210" i="1"/>
  <c r="E211" i="1"/>
  <c r="F211" i="1" s="1"/>
  <c r="G211" i="1" s="1"/>
  <c r="L211" i="1" s="1"/>
  <c r="Q211" i="1"/>
  <c r="E212" i="1"/>
  <c r="F212" i="1" s="1"/>
  <c r="G212" i="1" s="1"/>
  <c r="L212" i="1" s="1"/>
  <c r="Q212" i="1"/>
  <c r="E213" i="1"/>
  <c r="F213" i="1" s="1"/>
  <c r="G213" i="1" s="1"/>
  <c r="L213" i="1" s="1"/>
  <c r="Q213" i="1"/>
  <c r="E214" i="1"/>
  <c r="F214" i="1" s="1"/>
  <c r="G214" i="1" s="1"/>
  <c r="L214" i="1"/>
  <c r="Q214" i="1"/>
  <c r="E215" i="1"/>
  <c r="F215" i="1" s="1"/>
  <c r="G215" i="1" s="1"/>
  <c r="L215" i="1" s="1"/>
  <c r="Q215" i="1"/>
  <c r="E216" i="1"/>
  <c r="F216" i="1" s="1"/>
  <c r="G216" i="1" s="1"/>
  <c r="L216" i="1"/>
  <c r="Q216" i="1"/>
  <c r="E218" i="1"/>
  <c r="F218" i="1" s="1"/>
  <c r="G218" i="1" s="1"/>
  <c r="L218" i="1" s="1"/>
  <c r="Q218" i="1"/>
  <c r="E219" i="1"/>
  <c r="F219" i="1" s="1"/>
  <c r="G219" i="1" s="1"/>
  <c r="L219" i="1"/>
  <c r="Q219" i="1"/>
  <c r="E220" i="1"/>
  <c r="F220" i="1" s="1"/>
  <c r="G220" i="1" s="1"/>
  <c r="L220" i="1" s="1"/>
  <c r="Q220" i="1"/>
  <c r="E222" i="1"/>
  <c r="F222" i="1" s="1"/>
  <c r="G222" i="1" s="1"/>
  <c r="L222" i="1" s="1"/>
  <c r="Q222" i="1"/>
  <c r="E224" i="1"/>
  <c r="F224" i="1"/>
  <c r="G224" i="1" s="1"/>
  <c r="L224" i="1" s="1"/>
  <c r="Q224" i="1"/>
  <c r="E225" i="1"/>
  <c r="F225" i="1" s="1"/>
  <c r="G225" i="1" s="1"/>
  <c r="L225" i="1" s="1"/>
  <c r="Q225" i="1"/>
  <c r="E226" i="1"/>
  <c r="F226" i="1" s="1"/>
  <c r="G226" i="1" s="1"/>
  <c r="L226" i="1" s="1"/>
  <c r="Q226" i="1"/>
  <c r="E227" i="1"/>
  <c r="F227" i="1" s="1"/>
  <c r="G227" i="1" s="1"/>
  <c r="L227" i="1"/>
  <c r="Q227" i="1"/>
  <c r="E228" i="1"/>
  <c r="F228" i="1" s="1"/>
  <c r="G228" i="1" s="1"/>
  <c r="L228" i="1" s="1"/>
  <c r="Q228" i="1"/>
  <c r="E229" i="1"/>
  <c r="F229" i="1" s="1"/>
  <c r="G229" i="1"/>
  <c r="L229" i="1"/>
  <c r="Q229" i="1"/>
  <c r="E230" i="1"/>
  <c r="F230" i="1"/>
  <c r="G230" i="1" s="1"/>
  <c r="L230" i="1" s="1"/>
  <c r="Q230" i="1"/>
  <c r="E231" i="1"/>
  <c r="F231" i="1" s="1"/>
  <c r="G231" i="1" s="1"/>
  <c r="L231" i="1" s="1"/>
  <c r="Q231" i="1"/>
  <c r="E232" i="1"/>
  <c r="F232" i="1" s="1"/>
  <c r="G232" i="1" s="1"/>
  <c r="L232" i="1" s="1"/>
  <c r="Q232" i="1"/>
  <c r="E233" i="1"/>
  <c r="F233" i="1" s="1"/>
  <c r="G233" i="1" s="1"/>
  <c r="L233" i="1" s="1"/>
  <c r="Q233" i="1"/>
  <c r="E234" i="1"/>
  <c r="F234" i="1"/>
  <c r="G234" i="1" s="1"/>
  <c r="L234" i="1" s="1"/>
  <c r="Q234" i="1"/>
  <c r="E236" i="1"/>
  <c r="F236" i="1" s="1"/>
  <c r="G236" i="1" s="1"/>
  <c r="L236" i="1" s="1"/>
  <c r="Q236" i="1"/>
  <c r="E237" i="1"/>
  <c r="F237" i="1"/>
  <c r="G237" i="1" s="1"/>
  <c r="L237" i="1" s="1"/>
  <c r="Q237" i="1"/>
  <c r="E238" i="1"/>
  <c r="F238" i="1" s="1"/>
  <c r="G238" i="1"/>
  <c r="L238" i="1" s="1"/>
  <c r="Q238" i="1"/>
  <c r="E239" i="1"/>
  <c r="F239" i="1" s="1"/>
  <c r="G239" i="1" s="1"/>
  <c r="L239" i="1" s="1"/>
  <c r="Q239" i="1"/>
  <c r="E240" i="1"/>
  <c r="F240" i="1" s="1"/>
  <c r="G240" i="1" s="1"/>
  <c r="L240" i="1" s="1"/>
  <c r="Q240" i="1"/>
  <c r="E241" i="1"/>
  <c r="F241" i="1" s="1"/>
  <c r="G241" i="1" s="1"/>
  <c r="L241" i="1" s="1"/>
  <c r="Q241" i="1"/>
  <c r="E242" i="1"/>
  <c r="F242" i="1" s="1"/>
  <c r="G242" i="1" s="1"/>
  <c r="L242" i="1" s="1"/>
  <c r="Q242" i="1"/>
  <c r="E245" i="1"/>
  <c r="F245" i="1" s="1"/>
  <c r="G245" i="1" s="1"/>
  <c r="L245" i="1" s="1"/>
  <c r="Q245" i="1"/>
  <c r="E246" i="1"/>
  <c r="F246" i="1" s="1"/>
  <c r="G246" i="1" s="1"/>
  <c r="L246" i="1" s="1"/>
  <c r="Q246" i="1"/>
  <c r="E247" i="1"/>
  <c r="F247" i="1" s="1"/>
  <c r="G247" i="1" s="1"/>
  <c r="L247" i="1" s="1"/>
  <c r="Q247" i="1"/>
  <c r="E248" i="1"/>
  <c r="F248" i="1" s="1"/>
  <c r="G248" i="1"/>
  <c r="L248" i="1" s="1"/>
  <c r="Q248" i="1"/>
  <c r="E249" i="1"/>
  <c r="F249" i="1" s="1"/>
  <c r="G249" i="1" s="1"/>
  <c r="L249" i="1" s="1"/>
  <c r="Q249" i="1"/>
  <c r="E250" i="1"/>
  <c r="F250" i="1" s="1"/>
  <c r="G250" i="1" s="1"/>
  <c r="L250" i="1" s="1"/>
  <c r="Q250" i="1"/>
  <c r="E251" i="1"/>
  <c r="F251" i="1" s="1"/>
  <c r="G251" i="1" s="1"/>
  <c r="L251" i="1" s="1"/>
  <c r="Q251" i="1"/>
  <c r="E252" i="1"/>
  <c r="F252" i="1" s="1"/>
  <c r="G252" i="1"/>
  <c r="L252" i="1" s="1"/>
  <c r="Q252" i="1"/>
  <c r="E253" i="1"/>
  <c r="F253" i="1" s="1"/>
  <c r="G253" i="1" s="1"/>
  <c r="L253" i="1" s="1"/>
  <c r="Q253" i="1"/>
  <c r="E254" i="1"/>
  <c r="F254" i="1" s="1"/>
  <c r="G254" i="1" s="1"/>
  <c r="L254" i="1" s="1"/>
  <c r="Q254" i="1"/>
  <c r="E261" i="1"/>
  <c r="F261" i="1"/>
  <c r="G261" i="1"/>
  <c r="L261" i="1" s="1"/>
  <c r="Q261" i="1"/>
  <c r="E262" i="1"/>
  <c r="F262" i="1" s="1"/>
  <c r="G262" i="1" s="1"/>
  <c r="L262" i="1" s="1"/>
  <c r="Q262" i="1"/>
  <c r="E263" i="1"/>
  <c r="F263" i="1" s="1"/>
  <c r="G263" i="1" s="1"/>
  <c r="L263" i="1" s="1"/>
  <c r="Q263" i="1"/>
  <c r="E264" i="1"/>
  <c r="F264" i="1" s="1"/>
  <c r="G264" i="1" s="1"/>
  <c r="L264" i="1" s="1"/>
  <c r="Q264" i="1"/>
  <c r="E265" i="1"/>
  <c r="F265" i="1" s="1"/>
  <c r="G265" i="1" s="1"/>
  <c r="L265" i="1" s="1"/>
  <c r="Q265" i="1"/>
  <c r="E266" i="1"/>
  <c r="F266" i="1" s="1"/>
  <c r="G266" i="1" s="1"/>
  <c r="L266" i="1" s="1"/>
  <c r="Q266" i="1"/>
  <c r="E267" i="1"/>
  <c r="F267" i="1" s="1"/>
  <c r="G267" i="1" s="1"/>
  <c r="L267" i="1" s="1"/>
  <c r="Q267" i="1"/>
  <c r="E269" i="1"/>
  <c r="F269" i="1" s="1"/>
  <c r="G269" i="1" s="1"/>
  <c r="L269" i="1" s="1"/>
  <c r="Q269" i="1"/>
  <c r="E271" i="1"/>
  <c r="F271" i="1"/>
  <c r="G271" i="1" s="1"/>
  <c r="L271" i="1" s="1"/>
  <c r="Q271" i="1"/>
  <c r="E272" i="1"/>
  <c r="F272" i="1" s="1"/>
  <c r="G272" i="1" s="1"/>
  <c r="L272" i="1" s="1"/>
  <c r="Q272" i="1"/>
  <c r="E273" i="1"/>
  <c r="F273" i="1" s="1"/>
  <c r="G273" i="1" s="1"/>
  <c r="L273" i="1" s="1"/>
  <c r="Q273" i="1"/>
  <c r="E274" i="1"/>
  <c r="F274" i="1" s="1"/>
  <c r="G274" i="1" s="1"/>
  <c r="L274" i="1" s="1"/>
  <c r="Q274" i="1"/>
  <c r="E275" i="1"/>
  <c r="F275" i="1"/>
  <c r="G275" i="1" s="1"/>
  <c r="L275" i="1" s="1"/>
  <c r="Q275" i="1"/>
  <c r="E276" i="1"/>
  <c r="F276" i="1" s="1"/>
  <c r="G276" i="1" s="1"/>
  <c r="L276" i="1" s="1"/>
  <c r="Q276" i="1"/>
  <c r="E277" i="1"/>
  <c r="F277" i="1" s="1"/>
  <c r="G277" i="1" s="1"/>
  <c r="L277" i="1" s="1"/>
  <c r="Q277" i="1"/>
  <c r="E278" i="1"/>
  <c r="F278" i="1" s="1"/>
  <c r="G278" i="1" s="1"/>
  <c r="L278" i="1" s="1"/>
  <c r="Q278" i="1"/>
  <c r="E279" i="1"/>
  <c r="F279" i="1" s="1"/>
  <c r="G279" i="1" s="1"/>
  <c r="L279" i="1" s="1"/>
  <c r="Q279" i="1"/>
  <c r="E281" i="1"/>
  <c r="F281" i="1" s="1"/>
  <c r="G281" i="1"/>
  <c r="L281" i="1" s="1"/>
  <c r="Q281" i="1"/>
  <c r="E282" i="1"/>
  <c r="F282" i="1" s="1"/>
  <c r="G282" i="1" s="1"/>
  <c r="L282" i="1" s="1"/>
  <c r="Q282" i="1"/>
  <c r="E283" i="1"/>
  <c r="F283" i="1" s="1"/>
  <c r="G283" i="1" s="1"/>
  <c r="L283" i="1" s="1"/>
  <c r="Q283" i="1"/>
  <c r="E284" i="1"/>
  <c r="F284" i="1" s="1"/>
  <c r="G284" i="1" s="1"/>
  <c r="L284" i="1" s="1"/>
  <c r="Q284" i="1"/>
  <c r="E285" i="1"/>
  <c r="F285" i="1" s="1"/>
  <c r="G285" i="1" s="1"/>
  <c r="L285" i="1" s="1"/>
  <c r="Q285" i="1"/>
  <c r="E286" i="1"/>
  <c r="F286" i="1" s="1"/>
  <c r="G286" i="1" s="1"/>
  <c r="L286" i="1" s="1"/>
  <c r="Q286" i="1"/>
  <c r="E287" i="1"/>
  <c r="F287" i="1" s="1"/>
  <c r="G287" i="1" s="1"/>
  <c r="L287" i="1" s="1"/>
  <c r="Q287" i="1"/>
  <c r="E288" i="1"/>
  <c r="F288" i="1" s="1"/>
  <c r="G288" i="1" s="1"/>
  <c r="L288" i="1" s="1"/>
  <c r="Q288" i="1"/>
  <c r="E289" i="1"/>
  <c r="F289" i="1" s="1"/>
  <c r="G289" i="1" s="1"/>
  <c r="L289" i="1" s="1"/>
  <c r="Q289" i="1"/>
  <c r="E290" i="1"/>
  <c r="F290" i="1" s="1"/>
  <c r="G290" i="1" s="1"/>
  <c r="L290" i="1" s="1"/>
  <c r="Q290" i="1"/>
  <c r="E291" i="1"/>
  <c r="F291" i="1" s="1"/>
  <c r="G291" i="1" s="1"/>
  <c r="L291" i="1" s="1"/>
  <c r="Q291" i="1"/>
  <c r="E292" i="1"/>
  <c r="F292" i="1" s="1"/>
  <c r="G292" i="1" s="1"/>
  <c r="L292" i="1" s="1"/>
  <c r="Q292" i="1"/>
  <c r="E293" i="1"/>
  <c r="F293" i="1"/>
  <c r="G293" i="1" s="1"/>
  <c r="L293" i="1" s="1"/>
  <c r="Q293" i="1"/>
  <c r="E294" i="1"/>
  <c r="F294" i="1" s="1"/>
  <c r="G294" i="1" s="1"/>
  <c r="L294" i="1" s="1"/>
  <c r="Q294" i="1"/>
  <c r="E295" i="1"/>
  <c r="F295" i="1"/>
  <c r="G295" i="1" s="1"/>
  <c r="L295" i="1" s="1"/>
  <c r="Q295" i="1"/>
  <c r="E296" i="1"/>
  <c r="F296" i="1" s="1"/>
  <c r="G296" i="1" s="1"/>
  <c r="L296" i="1" s="1"/>
  <c r="Q296" i="1"/>
  <c r="E297" i="1"/>
  <c r="F297" i="1"/>
  <c r="G297" i="1" s="1"/>
  <c r="L297" i="1" s="1"/>
  <c r="Q297" i="1"/>
  <c r="E298" i="1"/>
  <c r="F298" i="1" s="1"/>
  <c r="G298" i="1" s="1"/>
  <c r="L298" i="1" s="1"/>
  <c r="Q298" i="1"/>
  <c r="E301" i="1"/>
  <c r="F301" i="1"/>
  <c r="G301" i="1" s="1"/>
  <c r="L301" i="1" s="1"/>
  <c r="Q301" i="1"/>
  <c r="E302" i="1"/>
  <c r="F302" i="1" s="1"/>
  <c r="G302" i="1" s="1"/>
  <c r="L302" i="1" s="1"/>
  <c r="Q302" i="1"/>
  <c r="E303" i="1"/>
  <c r="F303" i="1" s="1"/>
  <c r="G303" i="1" s="1"/>
  <c r="L303" i="1" s="1"/>
  <c r="Q303" i="1"/>
  <c r="E304" i="1"/>
  <c r="F304" i="1" s="1"/>
  <c r="G304" i="1" s="1"/>
  <c r="L304" i="1" s="1"/>
  <c r="Q304" i="1"/>
  <c r="E305" i="1"/>
  <c r="F305" i="1" s="1"/>
  <c r="G305" i="1" s="1"/>
  <c r="L305" i="1" s="1"/>
  <c r="Q305" i="1"/>
  <c r="E306" i="1"/>
  <c r="F306" i="1" s="1"/>
  <c r="G306" i="1" s="1"/>
  <c r="L306" i="1" s="1"/>
  <c r="Q306" i="1"/>
  <c r="E307" i="1"/>
  <c r="F307" i="1"/>
  <c r="G307" i="1" s="1"/>
  <c r="L307" i="1" s="1"/>
  <c r="Q307" i="1"/>
  <c r="E308" i="1"/>
  <c r="F308" i="1" s="1"/>
  <c r="G308" i="1" s="1"/>
  <c r="L308" i="1" s="1"/>
  <c r="Q308" i="1"/>
  <c r="E309" i="1"/>
  <c r="F309" i="1" s="1"/>
  <c r="G309" i="1" s="1"/>
  <c r="L309" i="1" s="1"/>
  <c r="Q309" i="1"/>
  <c r="E310" i="1"/>
  <c r="F310" i="1" s="1"/>
  <c r="G310" i="1" s="1"/>
  <c r="L310" i="1" s="1"/>
  <c r="Q310" i="1"/>
  <c r="E311" i="1"/>
  <c r="F311" i="1"/>
  <c r="G311" i="1" s="1"/>
  <c r="L311" i="1" s="1"/>
  <c r="Q311" i="1"/>
  <c r="E312" i="1"/>
  <c r="F312" i="1" s="1"/>
  <c r="G312" i="1" s="1"/>
  <c r="L312" i="1" s="1"/>
  <c r="Q312" i="1"/>
  <c r="E313" i="1"/>
  <c r="F313" i="1"/>
  <c r="G313" i="1" s="1"/>
  <c r="L313" i="1" s="1"/>
  <c r="Q313" i="1"/>
  <c r="E314" i="1"/>
  <c r="F314" i="1" s="1"/>
  <c r="G314" i="1" s="1"/>
  <c r="L314" i="1" s="1"/>
  <c r="Q314" i="1"/>
  <c r="E315" i="1"/>
  <c r="F315" i="1"/>
  <c r="G315" i="1" s="1"/>
  <c r="L315" i="1" s="1"/>
  <c r="Q315" i="1"/>
  <c r="E316" i="1"/>
  <c r="F316" i="1" s="1"/>
  <c r="G316" i="1" s="1"/>
  <c r="L316" i="1" s="1"/>
  <c r="Q316" i="1"/>
  <c r="E317" i="1"/>
  <c r="F317" i="1"/>
  <c r="G317" i="1" s="1"/>
  <c r="L317" i="1" s="1"/>
  <c r="Q317" i="1"/>
  <c r="E318" i="1"/>
  <c r="F318" i="1" s="1"/>
  <c r="G318" i="1" s="1"/>
  <c r="L318" i="1" s="1"/>
  <c r="Q318" i="1"/>
  <c r="E319" i="1"/>
  <c r="F319" i="1" s="1"/>
  <c r="G319" i="1" s="1"/>
  <c r="L319" i="1" s="1"/>
  <c r="Q319" i="1"/>
  <c r="E320" i="1"/>
  <c r="F320" i="1" s="1"/>
  <c r="G320" i="1" s="1"/>
  <c r="L320" i="1" s="1"/>
  <c r="Q320" i="1"/>
  <c r="E321" i="1"/>
  <c r="F321" i="1" s="1"/>
  <c r="G321" i="1" s="1"/>
  <c r="L321" i="1" s="1"/>
  <c r="Q321" i="1"/>
  <c r="E322" i="1"/>
  <c r="F322" i="1" s="1"/>
  <c r="G322" i="1" s="1"/>
  <c r="L322" i="1" s="1"/>
  <c r="Q322" i="1"/>
  <c r="E323" i="1"/>
  <c r="F323" i="1"/>
  <c r="G323" i="1" s="1"/>
  <c r="L323" i="1" s="1"/>
  <c r="Q323" i="1"/>
  <c r="E324" i="1"/>
  <c r="F324" i="1" s="1"/>
  <c r="G324" i="1" s="1"/>
  <c r="L324" i="1" s="1"/>
  <c r="Q324" i="1"/>
  <c r="E326" i="1"/>
  <c r="F326" i="1" s="1"/>
  <c r="G326" i="1" s="1"/>
  <c r="L326" i="1" s="1"/>
  <c r="Q326" i="1"/>
  <c r="E328" i="1"/>
  <c r="F328" i="1" s="1"/>
  <c r="G328" i="1" s="1"/>
  <c r="L328" i="1" s="1"/>
  <c r="Q328" i="1"/>
  <c r="E329" i="1"/>
  <c r="F329" i="1"/>
  <c r="G329" i="1" s="1"/>
  <c r="L329" i="1" s="1"/>
  <c r="Q329" i="1"/>
  <c r="E330" i="1"/>
  <c r="F330" i="1" s="1"/>
  <c r="G330" i="1" s="1"/>
  <c r="L330" i="1" s="1"/>
  <c r="Q330" i="1"/>
  <c r="E331" i="1"/>
  <c r="F331" i="1"/>
  <c r="G331" i="1" s="1"/>
  <c r="L331" i="1" s="1"/>
  <c r="Q331" i="1"/>
  <c r="E332" i="1"/>
  <c r="F332" i="1" s="1"/>
  <c r="G332" i="1" s="1"/>
  <c r="L332" i="1"/>
  <c r="Q332" i="1"/>
  <c r="E333" i="1"/>
  <c r="F333" i="1" s="1"/>
  <c r="G333" i="1" s="1"/>
  <c r="L333" i="1" s="1"/>
  <c r="Q333" i="1"/>
  <c r="E334" i="1"/>
  <c r="F334" i="1" s="1"/>
  <c r="G334" i="1" s="1"/>
  <c r="L334" i="1" s="1"/>
  <c r="Q334" i="1"/>
  <c r="E335" i="1"/>
  <c r="F335" i="1"/>
  <c r="G335" i="1" s="1"/>
  <c r="L335" i="1" s="1"/>
  <c r="Q335" i="1"/>
  <c r="E336" i="1"/>
  <c r="F336" i="1" s="1"/>
  <c r="G336" i="1" s="1"/>
  <c r="L336" i="1" s="1"/>
  <c r="Q336" i="1"/>
  <c r="E337" i="1"/>
  <c r="F337" i="1"/>
  <c r="G337" i="1" s="1"/>
  <c r="L337" i="1" s="1"/>
  <c r="Q337" i="1"/>
  <c r="E338" i="1"/>
  <c r="F338" i="1" s="1"/>
  <c r="G338" i="1" s="1"/>
  <c r="L338" i="1" s="1"/>
  <c r="Q338" i="1"/>
  <c r="E339" i="1"/>
  <c r="F339" i="1"/>
  <c r="G339" i="1" s="1"/>
  <c r="L339" i="1" s="1"/>
  <c r="Q339" i="1"/>
  <c r="E340" i="1"/>
  <c r="F340" i="1" s="1"/>
  <c r="G340" i="1" s="1"/>
  <c r="L340" i="1" s="1"/>
  <c r="Q340" i="1"/>
  <c r="E341" i="1"/>
  <c r="F341" i="1"/>
  <c r="G341" i="1" s="1"/>
  <c r="L341" i="1" s="1"/>
  <c r="Q341" i="1"/>
  <c r="E342" i="1"/>
  <c r="F342" i="1" s="1"/>
  <c r="G342" i="1" s="1"/>
  <c r="L342" i="1" s="1"/>
  <c r="Q342" i="1"/>
  <c r="E343" i="1"/>
  <c r="F343" i="1" s="1"/>
  <c r="G343" i="1" s="1"/>
  <c r="L343" i="1" s="1"/>
  <c r="Q343" i="1"/>
  <c r="E344" i="1"/>
  <c r="F344" i="1" s="1"/>
  <c r="G344" i="1" s="1"/>
  <c r="L344" i="1"/>
  <c r="Q344" i="1"/>
  <c r="E345" i="1"/>
  <c r="F345" i="1"/>
  <c r="G345" i="1" s="1"/>
  <c r="L345" i="1" s="1"/>
  <c r="Q345" i="1"/>
  <c r="E346" i="1"/>
  <c r="F346" i="1" s="1"/>
  <c r="G346" i="1" s="1"/>
  <c r="L346" i="1" s="1"/>
  <c r="Q346" i="1"/>
  <c r="E347" i="1"/>
  <c r="F347" i="1"/>
  <c r="G347" i="1" s="1"/>
  <c r="L347" i="1" s="1"/>
  <c r="Q347" i="1"/>
  <c r="E348" i="1"/>
  <c r="F348" i="1" s="1"/>
  <c r="G348" i="1" s="1"/>
  <c r="L348" i="1" s="1"/>
  <c r="Q348" i="1"/>
  <c r="E349" i="1"/>
  <c r="F349" i="1" s="1"/>
  <c r="G349" i="1" s="1"/>
  <c r="L349" i="1" s="1"/>
  <c r="Q349" i="1"/>
  <c r="E350" i="1"/>
  <c r="F350" i="1" s="1"/>
  <c r="G350" i="1" s="1"/>
  <c r="L350" i="1" s="1"/>
  <c r="Q350" i="1"/>
  <c r="E351" i="1"/>
  <c r="F351" i="1" s="1"/>
  <c r="G351" i="1" s="1"/>
  <c r="L351" i="1" s="1"/>
  <c r="Q351" i="1"/>
  <c r="E352" i="1"/>
  <c r="F352" i="1" s="1"/>
  <c r="G352" i="1" s="1"/>
  <c r="L352" i="1" s="1"/>
  <c r="Q352" i="1"/>
  <c r="E353" i="1"/>
  <c r="F353" i="1"/>
  <c r="G353" i="1" s="1"/>
  <c r="L353" i="1" s="1"/>
  <c r="Q353" i="1"/>
  <c r="E354" i="1"/>
  <c r="F354" i="1" s="1"/>
  <c r="G354" i="1" s="1"/>
  <c r="L354" i="1" s="1"/>
  <c r="Q354" i="1"/>
  <c r="E355" i="1"/>
  <c r="F355" i="1" s="1"/>
  <c r="G355" i="1" s="1"/>
  <c r="L355" i="1" s="1"/>
  <c r="Q355" i="1"/>
  <c r="E356" i="1"/>
  <c r="F356" i="1" s="1"/>
  <c r="G356" i="1" s="1"/>
  <c r="L356" i="1"/>
  <c r="Q356" i="1"/>
  <c r="E357" i="1"/>
  <c r="F357" i="1"/>
  <c r="G357" i="1" s="1"/>
  <c r="L357" i="1" s="1"/>
  <c r="Q357" i="1"/>
  <c r="E358" i="1"/>
  <c r="F358" i="1" s="1"/>
  <c r="G358" i="1" s="1"/>
  <c r="L358" i="1" s="1"/>
  <c r="Q358" i="1"/>
  <c r="E359" i="1"/>
  <c r="F359" i="1"/>
  <c r="G359" i="1" s="1"/>
  <c r="L359" i="1" s="1"/>
  <c r="Q359" i="1"/>
  <c r="E360" i="1"/>
  <c r="F360" i="1" s="1"/>
  <c r="G360" i="1" s="1"/>
  <c r="L360" i="1" s="1"/>
  <c r="Q360" i="1"/>
  <c r="E361" i="1"/>
  <c r="F361" i="1" s="1"/>
  <c r="G361" i="1" s="1"/>
  <c r="L361" i="1" s="1"/>
  <c r="Q361" i="1"/>
  <c r="E362" i="1"/>
  <c r="F362" i="1" s="1"/>
  <c r="G362" i="1" s="1"/>
  <c r="L362" i="1" s="1"/>
  <c r="Q362" i="1"/>
  <c r="E363" i="1"/>
  <c r="F363" i="1"/>
  <c r="G363" i="1" s="1"/>
  <c r="L363" i="1" s="1"/>
  <c r="Q363" i="1"/>
  <c r="E365" i="1"/>
  <c r="F365" i="1" s="1"/>
  <c r="G365" i="1" s="1"/>
  <c r="L365" i="1" s="1"/>
  <c r="Q365" i="1"/>
  <c r="E366" i="1"/>
  <c r="F366" i="1"/>
  <c r="G366" i="1" s="1"/>
  <c r="L366" i="1" s="1"/>
  <c r="Q366" i="1"/>
  <c r="E367" i="1"/>
  <c r="F367" i="1" s="1"/>
  <c r="G367" i="1" s="1"/>
  <c r="L367" i="1" s="1"/>
  <c r="Q367" i="1"/>
  <c r="E368" i="1"/>
  <c r="F368" i="1" s="1"/>
  <c r="G368" i="1" s="1"/>
  <c r="L368" i="1" s="1"/>
  <c r="Q368" i="1"/>
  <c r="E369" i="1"/>
  <c r="F369" i="1" s="1"/>
  <c r="G369" i="1" s="1"/>
  <c r="L369" i="1" s="1"/>
  <c r="Q369" i="1"/>
  <c r="E370" i="1"/>
  <c r="F370" i="1"/>
  <c r="G370" i="1" s="1"/>
  <c r="L370" i="1" s="1"/>
  <c r="Q370" i="1"/>
  <c r="E371" i="1"/>
  <c r="F371" i="1" s="1"/>
  <c r="G371" i="1" s="1"/>
  <c r="L371" i="1" s="1"/>
  <c r="Q371" i="1"/>
  <c r="E372" i="1"/>
  <c r="F372" i="1"/>
  <c r="G372" i="1" s="1"/>
  <c r="L372" i="1" s="1"/>
  <c r="Q372" i="1"/>
  <c r="E373" i="1"/>
  <c r="F373" i="1" s="1"/>
  <c r="G373" i="1" s="1"/>
  <c r="L373" i="1" s="1"/>
  <c r="Q373" i="1"/>
  <c r="E374" i="1"/>
  <c r="F374" i="1" s="1"/>
  <c r="G374" i="1" s="1"/>
  <c r="L374" i="1" s="1"/>
  <c r="Q374" i="1"/>
  <c r="E375" i="1"/>
  <c r="F375" i="1" s="1"/>
  <c r="G375" i="1" s="1"/>
  <c r="L375" i="1" s="1"/>
  <c r="Q375" i="1"/>
  <c r="E376" i="1"/>
  <c r="F376" i="1"/>
  <c r="G376" i="1" s="1"/>
  <c r="L376" i="1" s="1"/>
  <c r="Q376" i="1"/>
  <c r="E377" i="1"/>
  <c r="F377" i="1" s="1"/>
  <c r="G377" i="1" s="1"/>
  <c r="L377" i="1" s="1"/>
  <c r="Q377" i="1"/>
  <c r="E378" i="1"/>
  <c r="F378" i="1"/>
  <c r="G378" i="1" s="1"/>
  <c r="L378" i="1" s="1"/>
  <c r="Q378" i="1"/>
  <c r="E379" i="1"/>
  <c r="F379" i="1" s="1"/>
  <c r="G379" i="1" s="1"/>
  <c r="L379" i="1" s="1"/>
  <c r="Q379" i="1"/>
  <c r="E380" i="1"/>
  <c r="F380" i="1" s="1"/>
  <c r="G380" i="1" s="1"/>
  <c r="L380" i="1" s="1"/>
  <c r="Q380" i="1"/>
  <c r="E408" i="1"/>
  <c r="F408" i="1" s="1"/>
  <c r="G408" i="1" s="1"/>
  <c r="K408" i="1" s="1"/>
  <c r="Q408" i="1"/>
  <c r="F14" i="1"/>
  <c r="E407" i="1"/>
  <c r="F407" i="1" s="1"/>
  <c r="G407" i="1" s="1"/>
  <c r="K407" i="1" s="1"/>
  <c r="Q407" i="1"/>
  <c r="E406" i="1"/>
  <c r="F406" i="1" s="1"/>
  <c r="G406" i="1" s="1"/>
  <c r="K406" i="1" s="1"/>
  <c r="Q406" i="1"/>
  <c r="E404" i="1"/>
  <c r="F404" i="1" s="1"/>
  <c r="G404" i="1" s="1"/>
  <c r="K404" i="1" s="1"/>
  <c r="Q404" i="1"/>
  <c r="E405" i="1"/>
  <c r="F405" i="1" s="1"/>
  <c r="G405" i="1" s="1"/>
  <c r="K405" i="1" s="1"/>
  <c r="Q405" i="1"/>
  <c r="C9" i="1"/>
  <c r="D9" i="1"/>
  <c r="C17" i="1"/>
  <c r="E21" i="1"/>
  <c r="F21" i="1" s="1"/>
  <c r="G21" i="1" s="1"/>
  <c r="J21" i="1" s="1"/>
  <c r="Q21" i="1"/>
  <c r="E22" i="1"/>
  <c r="F22" i="1" s="1"/>
  <c r="G22" i="1" s="1"/>
  <c r="J22" i="1" s="1"/>
  <c r="Q22" i="1"/>
  <c r="E23" i="1"/>
  <c r="E12" i="2" s="1"/>
  <c r="Q23" i="1"/>
  <c r="E24" i="1"/>
  <c r="F24" i="1" s="1"/>
  <c r="G24" i="1" s="1"/>
  <c r="J24" i="1" s="1"/>
  <c r="Q24" i="1"/>
  <c r="E25" i="1"/>
  <c r="F25" i="1" s="1"/>
  <c r="G25" i="1" s="1"/>
  <c r="J25" i="1" s="1"/>
  <c r="Q25" i="1"/>
  <c r="E26" i="1"/>
  <c r="F26" i="1" s="1"/>
  <c r="G26" i="1" s="1"/>
  <c r="J26" i="1" s="1"/>
  <c r="Q26" i="1"/>
  <c r="E27" i="1"/>
  <c r="F27" i="1" s="1"/>
  <c r="G27" i="1" s="1"/>
  <c r="J27" i="1" s="1"/>
  <c r="Q27" i="1"/>
  <c r="E28" i="1"/>
  <c r="F28" i="1" s="1"/>
  <c r="G28" i="1" s="1"/>
  <c r="J28" i="1" s="1"/>
  <c r="Q28" i="1"/>
  <c r="E29" i="1"/>
  <c r="F29" i="1" s="1"/>
  <c r="G29" i="1" s="1"/>
  <c r="J29" i="1" s="1"/>
  <c r="Q29" i="1"/>
  <c r="E30" i="1"/>
  <c r="F30" i="1" s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 s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 s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2" i="1"/>
  <c r="F42" i="1" s="1"/>
  <c r="G42" i="1" s="1"/>
  <c r="J42" i="1" s="1"/>
  <c r="Q42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46" i="1"/>
  <c r="F46" i="1" s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 s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 s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 s="1"/>
  <c r="G58" i="1" s="1"/>
  <c r="J58" i="1" s="1"/>
  <c r="Q58" i="1"/>
  <c r="E59" i="1"/>
  <c r="F59" i="1" s="1"/>
  <c r="G59" i="1" s="1"/>
  <c r="J59" i="1" s="1"/>
  <c r="Q59" i="1"/>
  <c r="E60" i="1"/>
  <c r="F60" i="1" s="1"/>
  <c r="G60" i="1" s="1"/>
  <c r="J60" i="1" s="1"/>
  <c r="Q60" i="1"/>
  <c r="E61" i="1"/>
  <c r="F61" i="1" s="1"/>
  <c r="G61" i="1" s="1"/>
  <c r="J61" i="1" s="1"/>
  <c r="Q61" i="1"/>
  <c r="E62" i="1"/>
  <c r="F62" i="1"/>
  <c r="G62" i="1" s="1"/>
  <c r="J62" i="1" s="1"/>
  <c r="Q62" i="1"/>
  <c r="E63" i="1"/>
  <c r="F63" i="1" s="1"/>
  <c r="G63" i="1" s="1"/>
  <c r="J63" i="1" s="1"/>
  <c r="Q63" i="1"/>
  <c r="E64" i="1"/>
  <c r="F64" i="1" s="1"/>
  <c r="G64" i="1" s="1"/>
  <c r="J64" i="1" s="1"/>
  <c r="Q64" i="1"/>
  <c r="E65" i="1"/>
  <c r="F65" i="1" s="1"/>
  <c r="G65" i="1" s="1"/>
  <c r="J65" i="1" s="1"/>
  <c r="Q65" i="1"/>
  <c r="E66" i="1"/>
  <c r="F66" i="1" s="1"/>
  <c r="G66" i="1" s="1"/>
  <c r="J66" i="1" s="1"/>
  <c r="Q66" i="1"/>
  <c r="E67" i="1"/>
  <c r="F67" i="1" s="1"/>
  <c r="G67" i="1" s="1"/>
  <c r="J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 s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 s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J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J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2" i="1"/>
  <c r="F92" i="1" s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J94" i="1" s="1"/>
  <c r="Q94" i="1"/>
  <c r="E101" i="1"/>
  <c r="E39" i="2" s="1"/>
  <c r="Q101" i="1"/>
  <c r="E106" i="1"/>
  <c r="F106" i="1" s="1"/>
  <c r="G106" i="1" s="1"/>
  <c r="J106" i="1" s="1"/>
  <c r="Q106" i="1"/>
  <c r="E115" i="1"/>
  <c r="F115" i="1" s="1"/>
  <c r="G115" i="1" s="1"/>
  <c r="J115" i="1" s="1"/>
  <c r="Q115" i="1"/>
  <c r="E116" i="1"/>
  <c r="F116" i="1" s="1"/>
  <c r="G116" i="1" s="1"/>
  <c r="J116" i="1" s="1"/>
  <c r="Q116" i="1"/>
  <c r="E117" i="1"/>
  <c r="F117" i="1" s="1"/>
  <c r="G117" i="1" s="1"/>
  <c r="J117" i="1" s="1"/>
  <c r="Q117" i="1"/>
  <c r="E126" i="1"/>
  <c r="F126" i="1" s="1"/>
  <c r="G126" i="1" s="1"/>
  <c r="K126" i="1" s="1"/>
  <c r="Q126" i="1"/>
  <c r="E153" i="1"/>
  <c r="F153" i="1" s="1"/>
  <c r="G153" i="1" s="1"/>
  <c r="K153" i="1" s="1"/>
  <c r="Q153" i="1"/>
  <c r="E154" i="1"/>
  <c r="F154" i="1" s="1"/>
  <c r="G154" i="1" s="1"/>
  <c r="K154" i="1" s="1"/>
  <c r="Q154" i="1"/>
  <c r="E167" i="1"/>
  <c r="F167" i="1" s="1"/>
  <c r="G167" i="1" s="1"/>
  <c r="K167" i="1" s="1"/>
  <c r="Q167" i="1"/>
  <c r="E217" i="1"/>
  <c r="F217" i="1" s="1"/>
  <c r="G217" i="1" s="1"/>
  <c r="K217" i="1" s="1"/>
  <c r="Q217" i="1"/>
  <c r="E221" i="1"/>
  <c r="F221" i="1" s="1"/>
  <c r="G221" i="1" s="1"/>
  <c r="K221" i="1" s="1"/>
  <c r="Q221" i="1"/>
  <c r="E223" i="1"/>
  <c r="F223" i="1" s="1"/>
  <c r="G223" i="1" s="1"/>
  <c r="K223" i="1" s="1"/>
  <c r="Q223" i="1"/>
  <c r="E235" i="1"/>
  <c r="F235" i="1" s="1"/>
  <c r="G235" i="1" s="1"/>
  <c r="K235" i="1" s="1"/>
  <c r="Q235" i="1"/>
  <c r="E243" i="1"/>
  <c r="F243" i="1" s="1"/>
  <c r="G243" i="1" s="1"/>
  <c r="K243" i="1" s="1"/>
  <c r="Q243" i="1"/>
  <c r="E244" i="1"/>
  <c r="F244" i="1" s="1"/>
  <c r="G244" i="1" s="1"/>
  <c r="K244" i="1" s="1"/>
  <c r="Q24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 s="1"/>
  <c r="G257" i="1" s="1"/>
  <c r="K257" i="1" s="1"/>
  <c r="Q257" i="1"/>
  <c r="E258" i="1"/>
  <c r="F258" i="1" s="1"/>
  <c r="G258" i="1" s="1"/>
  <c r="K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E268" i="1"/>
  <c r="F268" i="1" s="1"/>
  <c r="G268" i="1" s="1"/>
  <c r="J268" i="1" s="1"/>
  <c r="Q268" i="1"/>
  <c r="E270" i="1"/>
  <c r="F270" i="1" s="1"/>
  <c r="G270" i="1" s="1"/>
  <c r="J270" i="1" s="1"/>
  <c r="Q270" i="1"/>
  <c r="E280" i="1"/>
  <c r="F280" i="1" s="1"/>
  <c r="G280" i="1" s="1"/>
  <c r="J280" i="1" s="1"/>
  <c r="Q280" i="1"/>
  <c r="E299" i="1"/>
  <c r="E54" i="2" s="1"/>
  <c r="Q299" i="1"/>
  <c r="E300" i="1"/>
  <c r="F300" i="1" s="1"/>
  <c r="G300" i="1" s="1"/>
  <c r="K300" i="1" s="1"/>
  <c r="Q300" i="1"/>
  <c r="E325" i="1"/>
  <c r="F325" i="1" s="1"/>
  <c r="G325" i="1" s="1"/>
  <c r="K325" i="1" s="1"/>
  <c r="Q325" i="1"/>
  <c r="E327" i="1"/>
  <c r="F327" i="1" s="1"/>
  <c r="G327" i="1" s="1"/>
  <c r="K327" i="1" s="1"/>
  <c r="Q327" i="1"/>
  <c r="E364" i="1"/>
  <c r="F364" i="1" s="1"/>
  <c r="G364" i="1" s="1"/>
  <c r="K364" i="1" s="1"/>
  <c r="Q364" i="1"/>
  <c r="E381" i="1"/>
  <c r="F381" i="1" s="1"/>
  <c r="G381" i="1" s="1"/>
  <c r="J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I385" i="1" s="1"/>
  <c r="Q385" i="1"/>
  <c r="E386" i="1"/>
  <c r="F386" i="1" s="1"/>
  <c r="G386" i="1" s="1"/>
  <c r="I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6" i="1"/>
  <c r="F396" i="1" s="1"/>
  <c r="G396" i="1" s="1"/>
  <c r="K396" i="1" s="1"/>
  <c r="Q396" i="1"/>
  <c r="E398" i="1"/>
  <c r="F398" i="1" s="1"/>
  <c r="G398" i="1" s="1"/>
  <c r="K398" i="1" s="1"/>
  <c r="Q398" i="1"/>
  <c r="E399" i="1"/>
  <c r="F399" i="1" s="1"/>
  <c r="G399" i="1" s="1"/>
  <c r="K399" i="1" s="1"/>
  <c r="Q399" i="1"/>
  <c r="E400" i="1"/>
  <c r="F400" i="1" s="1"/>
  <c r="G400" i="1" s="1"/>
  <c r="K400" i="1" s="1"/>
  <c r="Q400" i="1"/>
  <c r="E397" i="1"/>
  <c r="F397" i="1" s="1"/>
  <c r="G397" i="1" s="1"/>
  <c r="K397" i="1" s="1"/>
  <c r="Q397" i="1"/>
  <c r="E401" i="1"/>
  <c r="F401" i="1" s="1"/>
  <c r="G401" i="1" s="1"/>
  <c r="K401" i="1" s="1"/>
  <c r="Q401" i="1"/>
  <c r="E402" i="1"/>
  <c r="F402" i="1" s="1"/>
  <c r="G402" i="1" s="1"/>
  <c r="K402" i="1" s="1"/>
  <c r="Q402" i="1"/>
  <c r="E394" i="1"/>
  <c r="F394" i="1" s="1"/>
  <c r="G394" i="1" s="1"/>
  <c r="K394" i="1" s="1"/>
  <c r="Q394" i="1"/>
  <c r="E395" i="1"/>
  <c r="F395" i="1" s="1"/>
  <c r="G395" i="1" s="1"/>
  <c r="K395" i="1" s="1"/>
  <c r="Q395" i="1"/>
  <c r="E403" i="1"/>
  <c r="F403" i="1"/>
  <c r="G403" i="1" s="1"/>
  <c r="K403" i="1" s="1"/>
  <c r="Q403" i="1"/>
  <c r="A11" i="2"/>
  <c r="B11" i="2"/>
  <c r="C11" i="2"/>
  <c r="E11" i="2"/>
  <c r="D11" i="2"/>
  <c r="G11" i="2"/>
  <c r="H11" i="2"/>
  <c r="A12" i="2"/>
  <c r="C12" i="2"/>
  <c r="D12" i="2"/>
  <c r="G12" i="2"/>
  <c r="H12" i="2"/>
  <c r="B12" i="2"/>
  <c r="A13" i="2"/>
  <c r="B13" i="2"/>
  <c r="C13" i="2"/>
  <c r="D13" i="2"/>
  <c r="G13" i="2"/>
  <c r="H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C16" i="2"/>
  <c r="E16" i="2"/>
  <c r="D16" i="2"/>
  <c r="G16" i="2"/>
  <c r="H16" i="2"/>
  <c r="B16" i="2"/>
  <c r="A17" i="2"/>
  <c r="D17" i="2"/>
  <c r="G17" i="2"/>
  <c r="C17" i="2"/>
  <c r="H17" i="2"/>
  <c r="B17" i="2"/>
  <c r="A18" i="2"/>
  <c r="B18" i="2"/>
  <c r="D18" i="2"/>
  <c r="E18" i="2"/>
  <c r="G18" i="2"/>
  <c r="C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B21" i="2"/>
  <c r="C21" i="2"/>
  <c r="D21" i="2"/>
  <c r="G21" i="2"/>
  <c r="H21" i="2"/>
  <c r="A22" i="2"/>
  <c r="B22" i="2"/>
  <c r="D22" i="2"/>
  <c r="G22" i="2"/>
  <c r="C22" i="2"/>
  <c r="E22" i="2"/>
  <c r="H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B26" i="2"/>
  <c r="D26" i="2"/>
  <c r="E26" i="2"/>
  <c r="G26" i="2"/>
  <c r="C26" i="2"/>
  <c r="H26" i="2"/>
  <c r="A27" i="2"/>
  <c r="B27" i="2"/>
  <c r="C27" i="2"/>
  <c r="E27" i="2"/>
  <c r="D27" i="2"/>
  <c r="G27" i="2"/>
  <c r="H27" i="2"/>
  <c r="A28" i="2"/>
  <c r="C28" i="2"/>
  <c r="D28" i="2"/>
  <c r="G28" i="2"/>
  <c r="H28" i="2"/>
  <c r="B28" i="2"/>
  <c r="A29" i="2"/>
  <c r="B29" i="2"/>
  <c r="C29" i="2"/>
  <c r="D29" i="2"/>
  <c r="G29" i="2"/>
  <c r="H29" i="2"/>
  <c r="A30" i="2"/>
  <c r="B30" i="2"/>
  <c r="D30" i="2"/>
  <c r="G30" i="2"/>
  <c r="C30" i="2"/>
  <c r="E30" i="2"/>
  <c r="H30" i="2"/>
  <c r="A31" i="2"/>
  <c r="B31" i="2"/>
  <c r="D31" i="2"/>
  <c r="G31" i="2"/>
  <c r="C31" i="2"/>
  <c r="E31" i="2"/>
  <c r="H31" i="2"/>
  <c r="A32" i="2"/>
  <c r="C32" i="2"/>
  <c r="D32" i="2"/>
  <c r="G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H34" i="2"/>
  <c r="A35" i="2"/>
  <c r="B35" i="2"/>
  <c r="C35" i="2"/>
  <c r="E35" i="2"/>
  <c r="D35" i="2"/>
  <c r="G35" i="2"/>
  <c r="H35" i="2"/>
  <c r="A36" i="2"/>
  <c r="C36" i="2"/>
  <c r="D36" i="2"/>
  <c r="G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D39" i="2"/>
  <c r="G39" i="2"/>
  <c r="C39" i="2"/>
  <c r="H39" i="2"/>
  <c r="B39" i="2"/>
  <c r="A40" i="2"/>
  <c r="C40" i="2"/>
  <c r="E40" i="2"/>
  <c r="D40" i="2"/>
  <c r="G40" i="2"/>
  <c r="H40" i="2"/>
  <c r="B40" i="2"/>
  <c r="A41" i="2"/>
  <c r="D41" i="2"/>
  <c r="G41" i="2"/>
  <c r="C41" i="2"/>
  <c r="E41" i="2"/>
  <c r="H41" i="2"/>
  <c r="B41" i="2"/>
  <c r="A42" i="2"/>
  <c r="B42" i="2"/>
  <c r="D42" i="2"/>
  <c r="E42" i="2"/>
  <c r="G42" i="2"/>
  <c r="C42" i="2"/>
  <c r="H42" i="2"/>
  <c r="A43" i="2"/>
  <c r="B43" i="2"/>
  <c r="C43" i="2"/>
  <c r="D43" i="2"/>
  <c r="G43" i="2"/>
  <c r="H43" i="2"/>
  <c r="A44" i="2"/>
  <c r="C44" i="2"/>
  <c r="E44" i="2"/>
  <c r="D44" i="2"/>
  <c r="G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E46" i="2"/>
  <c r="H46" i="2"/>
  <c r="A47" i="2"/>
  <c r="B47" i="2"/>
  <c r="D47" i="2"/>
  <c r="G47" i="2"/>
  <c r="C47" i="2"/>
  <c r="H47" i="2"/>
  <c r="A48" i="2"/>
  <c r="C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E50" i="2"/>
  <c r="G50" i="2"/>
  <c r="C50" i="2"/>
  <c r="H50" i="2"/>
  <c r="A51" i="2"/>
  <c r="B51" i="2"/>
  <c r="D51" i="2"/>
  <c r="G51" i="2"/>
  <c r="C51" i="2"/>
  <c r="H51" i="2"/>
  <c r="A52" i="2"/>
  <c r="C52" i="2"/>
  <c r="E52" i="2"/>
  <c r="D52" i="2"/>
  <c r="G52" i="2"/>
  <c r="H52" i="2"/>
  <c r="B52" i="2"/>
  <c r="A53" i="2"/>
  <c r="B53" i="2"/>
  <c r="C53" i="2"/>
  <c r="D53" i="2"/>
  <c r="E53" i="2"/>
  <c r="G53" i="2"/>
  <c r="H53" i="2"/>
  <c r="A54" i="2"/>
  <c r="B54" i="2"/>
  <c r="D54" i="2"/>
  <c r="G54" i="2"/>
  <c r="C54" i="2"/>
  <c r="H54" i="2"/>
  <c r="A55" i="2"/>
  <c r="B55" i="2"/>
  <c r="D55" i="2"/>
  <c r="G55" i="2"/>
  <c r="C55" i="2"/>
  <c r="E55" i="2"/>
  <c r="H55" i="2"/>
  <c r="A56" i="2"/>
  <c r="C56" i="2"/>
  <c r="D56" i="2"/>
  <c r="G56" i="2"/>
  <c r="H56" i="2"/>
  <c r="B56" i="2"/>
  <c r="A57" i="2"/>
  <c r="D57" i="2"/>
  <c r="G57" i="2"/>
  <c r="C57" i="2"/>
  <c r="H57" i="2"/>
  <c r="B57" i="2"/>
  <c r="A58" i="2"/>
  <c r="B58" i="2"/>
  <c r="D58" i="2"/>
  <c r="G58" i="2"/>
  <c r="C58" i="2"/>
  <c r="E58" i="2"/>
  <c r="H58" i="2"/>
  <c r="A59" i="2"/>
  <c r="B59" i="2"/>
  <c r="D59" i="2"/>
  <c r="G59" i="2"/>
  <c r="C59" i="2"/>
  <c r="E59" i="2"/>
  <c r="H59" i="2"/>
  <c r="A60" i="2"/>
  <c r="C60" i="2"/>
  <c r="D60" i="2"/>
  <c r="G60" i="2"/>
  <c r="H60" i="2"/>
  <c r="B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D63" i="2"/>
  <c r="G63" i="2"/>
  <c r="C63" i="2"/>
  <c r="H63" i="2"/>
  <c r="B63" i="2"/>
  <c r="A64" i="2"/>
  <c r="C64" i="2"/>
  <c r="D64" i="2"/>
  <c r="G64" i="2"/>
  <c r="H64" i="2"/>
  <c r="B64" i="2"/>
  <c r="A65" i="2"/>
  <c r="D65" i="2"/>
  <c r="G65" i="2"/>
  <c r="C65" i="2"/>
  <c r="E65" i="2"/>
  <c r="H65" i="2"/>
  <c r="B65" i="2"/>
  <c r="A66" i="2"/>
  <c r="B66" i="2"/>
  <c r="D66" i="2"/>
  <c r="G66" i="2"/>
  <c r="C66" i="2"/>
  <c r="E66" i="2"/>
  <c r="H66" i="2"/>
  <c r="E57" i="2"/>
  <c r="E64" i="2" l="1"/>
  <c r="E43" i="2"/>
  <c r="E21" i="2"/>
  <c r="E17" i="2"/>
  <c r="E48" i="2"/>
  <c r="E14" i="2"/>
  <c r="E29" i="2"/>
  <c r="E28" i="2"/>
  <c r="E25" i="2"/>
  <c r="E13" i="2"/>
  <c r="F15" i="1"/>
  <c r="E32" i="2"/>
  <c r="E24" i="2"/>
  <c r="E60" i="2"/>
  <c r="E51" i="2"/>
  <c r="E36" i="2"/>
  <c r="E37" i="2"/>
  <c r="E45" i="2"/>
  <c r="E23" i="2"/>
  <c r="E20" i="2"/>
  <c r="E47" i="2"/>
  <c r="E34" i="2"/>
  <c r="E56" i="2"/>
  <c r="F299" i="1"/>
  <c r="G299" i="1" s="1"/>
  <c r="F101" i="1"/>
  <c r="G101" i="1" s="1"/>
  <c r="J101" i="1" s="1"/>
  <c r="F23" i="1"/>
  <c r="G23" i="1" s="1"/>
  <c r="J23" i="1" s="1"/>
  <c r="E19" i="2"/>
  <c r="E63" i="2"/>
  <c r="C11" i="1"/>
  <c r="C12" i="1"/>
  <c r="O97" i="1" l="1"/>
  <c r="O102" i="1"/>
  <c r="O107" i="1"/>
  <c r="O111" i="1"/>
  <c r="O118" i="1"/>
  <c r="O122" i="1"/>
  <c r="O127" i="1"/>
  <c r="O131" i="1"/>
  <c r="O135" i="1"/>
  <c r="O139" i="1"/>
  <c r="O143" i="1"/>
  <c r="O147" i="1"/>
  <c r="O151" i="1"/>
  <c r="O157" i="1"/>
  <c r="O161" i="1"/>
  <c r="O165" i="1"/>
  <c r="O170" i="1"/>
  <c r="O174" i="1"/>
  <c r="O178" i="1"/>
  <c r="O182" i="1"/>
  <c r="O186" i="1"/>
  <c r="O190" i="1"/>
  <c r="O194" i="1"/>
  <c r="O198" i="1"/>
  <c r="O202" i="1"/>
  <c r="O206" i="1"/>
  <c r="O210" i="1"/>
  <c r="O214" i="1"/>
  <c r="O219" i="1"/>
  <c r="O225" i="1"/>
  <c r="O229" i="1"/>
  <c r="O233" i="1"/>
  <c r="O238" i="1"/>
  <c r="O242" i="1"/>
  <c r="O96" i="1"/>
  <c r="O100" i="1"/>
  <c r="O105" i="1"/>
  <c r="O110" i="1"/>
  <c r="O114" i="1"/>
  <c r="O121" i="1"/>
  <c r="O125" i="1"/>
  <c r="O130" i="1"/>
  <c r="O134" i="1"/>
  <c r="O138" i="1"/>
  <c r="O142" i="1"/>
  <c r="O146" i="1"/>
  <c r="O150" i="1"/>
  <c r="O156" i="1"/>
  <c r="O160" i="1"/>
  <c r="O164" i="1"/>
  <c r="O169" i="1"/>
  <c r="O173" i="1"/>
  <c r="O177" i="1"/>
  <c r="O181" i="1"/>
  <c r="O185" i="1"/>
  <c r="O189" i="1"/>
  <c r="O193" i="1"/>
  <c r="O197" i="1"/>
  <c r="O201" i="1"/>
  <c r="O205" i="1"/>
  <c r="O209" i="1"/>
  <c r="O213" i="1"/>
  <c r="O218" i="1"/>
  <c r="O224" i="1"/>
  <c r="O228" i="1"/>
  <c r="O232" i="1"/>
  <c r="O95" i="1"/>
  <c r="O99" i="1"/>
  <c r="O104" i="1"/>
  <c r="O109" i="1"/>
  <c r="O113" i="1"/>
  <c r="O120" i="1"/>
  <c r="O124" i="1"/>
  <c r="O129" i="1"/>
  <c r="O133" i="1"/>
  <c r="O137" i="1"/>
  <c r="O141" i="1"/>
  <c r="O145" i="1"/>
  <c r="O149" i="1"/>
  <c r="O98" i="1"/>
  <c r="O103" i="1"/>
  <c r="O108" i="1"/>
  <c r="O112" i="1"/>
  <c r="O119" i="1"/>
  <c r="O123" i="1"/>
  <c r="O128" i="1"/>
  <c r="O132" i="1"/>
  <c r="O136" i="1"/>
  <c r="O140" i="1"/>
  <c r="O144" i="1"/>
  <c r="O148" i="1"/>
  <c r="O152" i="1"/>
  <c r="O158" i="1"/>
  <c r="O162" i="1"/>
  <c r="O166" i="1"/>
  <c r="O171" i="1"/>
  <c r="O175" i="1"/>
  <c r="O179" i="1"/>
  <c r="O183" i="1"/>
  <c r="O187" i="1"/>
  <c r="O191" i="1"/>
  <c r="O195" i="1"/>
  <c r="O199" i="1"/>
  <c r="O203" i="1"/>
  <c r="O207" i="1"/>
  <c r="O211" i="1"/>
  <c r="O215" i="1"/>
  <c r="O220" i="1"/>
  <c r="O226" i="1"/>
  <c r="O184" i="1"/>
  <c r="O208" i="1"/>
  <c r="O227" i="1"/>
  <c r="O231" i="1"/>
  <c r="O236" i="1"/>
  <c r="O247" i="1"/>
  <c r="O261" i="1"/>
  <c r="O271" i="1"/>
  <c r="O279" i="1"/>
  <c r="O292" i="1"/>
  <c r="O296" i="1"/>
  <c r="O302" i="1"/>
  <c r="O306" i="1"/>
  <c r="O310" i="1"/>
  <c r="O314" i="1"/>
  <c r="O318" i="1"/>
  <c r="O322" i="1"/>
  <c r="O328" i="1"/>
  <c r="O332" i="1"/>
  <c r="O336" i="1"/>
  <c r="O340" i="1"/>
  <c r="O344" i="1"/>
  <c r="O348" i="1"/>
  <c r="O352" i="1"/>
  <c r="O356" i="1"/>
  <c r="O360" i="1"/>
  <c r="O365" i="1"/>
  <c r="O369" i="1"/>
  <c r="O373" i="1"/>
  <c r="O377" i="1"/>
  <c r="O212" i="1"/>
  <c r="O315" i="1"/>
  <c r="O370" i="1"/>
  <c r="O378" i="1"/>
  <c r="O196" i="1"/>
  <c r="O172" i="1"/>
  <c r="O252" i="1"/>
  <c r="O266" i="1"/>
  <c r="O276" i="1"/>
  <c r="O285" i="1"/>
  <c r="O288" i="1"/>
  <c r="O345" i="1"/>
  <c r="O250" i="1"/>
  <c r="O159" i="1"/>
  <c r="O192" i="1"/>
  <c r="O204" i="1"/>
  <c r="O222" i="1"/>
  <c r="O240" i="1"/>
  <c r="O249" i="1"/>
  <c r="O263" i="1"/>
  <c r="O273" i="1"/>
  <c r="O282" i="1"/>
  <c r="O291" i="1"/>
  <c r="O295" i="1"/>
  <c r="O301" i="1"/>
  <c r="O305" i="1"/>
  <c r="O309" i="1"/>
  <c r="O313" i="1"/>
  <c r="O317" i="1"/>
  <c r="O321" i="1"/>
  <c r="O326" i="1"/>
  <c r="O331" i="1"/>
  <c r="O335" i="1"/>
  <c r="O339" i="1"/>
  <c r="O343" i="1"/>
  <c r="O347" i="1"/>
  <c r="O351" i="1"/>
  <c r="O355" i="1"/>
  <c r="O359" i="1"/>
  <c r="O363" i="1"/>
  <c r="O368" i="1"/>
  <c r="O372" i="1"/>
  <c r="O376" i="1"/>
  <c r="O380" i="1"/>
  <c r="O353" i="1"/>
  <c r="O245" i="1"/>
  <c r="O264" i="1"/>
  <c r="O180" i="1"/>
  <c r="O254" i="1"/>
  <c r="O269" i="1"/>
  <c r="O278" i="1"/>
  <c r="O287" i="1"/>
  <c r="O241" i="1"/>
  <c r="O163" i="1"/>
  <c r="O168" i="1"/>
  <c r="O200" i="1"/>
  <c r="O216" i="1"/>
  <c r="O230" i="1"/>
  <c r="O234" i="1"/>
  <c r="O237" i="1"/>
  <c r="O246" i="1"/>
  <c r="O251" i="1"/>
  <c r="O265" i="1"/>
  <c r="O275" i="1"/>
  <c r="O284" i="1"/>
  <c r="O290" i="1"/>
  <c r="O294" i="1"/>
  <c r="O298" i="1"/>
  <c r="O304" i="1"/>
  <c r="O308" i="1"/>
  <c r="O312" i="1"/>
  <c r="O316" i="1"/>
  <c r="O320" i="1"/>
  <c r="O324" i="1"/>
  <c r="O330" i="1"/>
  <c r="O334" i="1"/>
  <c r="O338" i="1"/>
  <c r="O342" i="1"/>
  <c r="O346" i="1"/>
  <c r="O350" i="1"/>
  <c r="O354" i="1"/>
  <c r="O358" i="1"/>
  <c r="O362" i="1"/>
  <c r="O367" i="1"/>
  <c r="O371" i="1"/>
  <c r="O375" i="1"/>
  <c r="O379" i="1"/>
  <c r="O253" i="1"/>
  <c r="O286" i="1"/>
  <c r="O297" i="1"/>
  <c r="O303" i="1"/>
  <c r="O307" i="1"/>
  <c r="O311" i="1"/>
  <c r="O319" i="1"/>
  <c r="O323" i="1"/>
  <c r="O329" i="1"/>
  <c r="O333" i="1"/>
  <c r="O337" i="1"/>
  <c r="O341" i="1"/>
  <c r="O357" i="1"/>
  <c r="O374" i="1"/>
  <c r="O274" i="1"/>
  <c r="O283" i="1"/>
  <c r="O155" i="1"/>
  <c r="O188" i="1"/>
  <c r="O239" i="1"/>
  <c r="O248" i="1"/>
  <c r="O262" i="1"/>
  <c r="O272" i="1"/>
  <c r="O281" i="1"/>
  <c r="O176" i="1"/>
  <c r="O267" i="1"/>
  <c r="O277" i="1"/>
  <c r="O289" i="1"/>
  <c r="O293" i="1"/>
  <c r="O349" i="1"/>
  <c r="O361" i="1"/>
  <c r="O366" i="1"/>
  <c r="O408" i="1"/>
  <c r="O407" i="1"/>
  <c r="C16" i="1"/>
  <c r="D18" i="1" s="1"/>
  <c r="O53" i="1"/>
  <c r="O396" i="1"/>
  <c r="O400" i="1"/>
  <c r="O49" i="1"/>
  <c r="O83" i="1"/>
  <c r="O42" i="1"/>
  <c r="O74" i="1"/>
  <c r="O154" i="1"/>
  <c r="O41" i="1"/>
  <c r="O256" i="1"/>
  <c r="O44" i="1"/>
  <c r="O56" i="1"/>
  <c r="O45" i="1"/>
  <c r="O64" i="1"/>
  <c r="O84" i="1"/>
  <c r="O258" i="1"/>
  <c r="O223" i="1"/>
  <c r="O80" i="1"/>
  <c r="O54" i="1"/>
  <c r="O77" i="1"/>
  <c r="O381" i="1"/>
  <c r="O392" i="1"/>
  <c r="O94" i="1"/>
  <c r="O325" i="1"/>
  <c r="O39" i="1"/>
  <c r="O390" i="1"/>
  <c r="O76" i="1"/>
  <c r="O37" i="1"/>
  <c r="O406" i="1"/>
  <c r="O57" i="1"/>
  <c r="O394" i="1"/>
  <c r="O385" i="1"/>
  <c r="O79" i="1"/>
  <c r="O87" i="1"/>
  <c r="O243" i="1"/>
  <c r="O65" i="1"/>
  <c r="O399" i="1"/>
  <c r="O384" i="1"/>
  <c r="O402" i="1"/>
  <c r="O327" i="1"/>
  <c r="O383" i="1"/>
  <c r="O91" i="1"/>
  <c r="O68" i="1"/>
  <c r="O63" i="1"/>
  <c r="O88" i="1"/>
  <c r="O217" i="1"/>
  <c r="O398" i="1"/>
  <c r="O85" i="1"/>
  <c r="O59" i="1"/>
  <c r="O393" i="1"/>
  <c r="O106" i="1"/>
  <c r="O115" i="1"/>
  <c r="O404" i="1"/>
  <c r="O82" i="1"/>
  <c r="O280" i="1"/>
  <c r="O244" i="1"/>
  <c r="O395" i="1"/>
  <c r="O93" i="1"/>
  <c r="O47" i="1"/>
  <c r="O364" i="1"/>
  <c r="O259" i="1"/>
  <c r="O389" i="1"/>
  <c r="O268" i="1"/>
  <c r="O73" i="1"/>
  <c r="O67" i="1"/>
  <c r="O69" i="1"/>
  <c r="O153" i="1"/>
  <c r="O81" i="1"/>
  <c r="O260" i="1"/>
  <c r="O255" i="1"/>
  <c r="O90" i="1"/>
  <c r="O46" i="1"/>
  <c r="O61" i="1"/>
  <c r="O387" i="1"/>
  <c r="O51" i="1"/>
  <c r="O36" i="1"/>
  <c r="O62" i="1"/>
  <c r="O89" i="1"/>
  <c r="O72" i="1"/>
  <c r="O78" i="1"/>
  <c r="O126" i="1"/>
  <c r="O388" i="1"/>
  <c r="O257" i="1"/>
  <c r="O86" i="1"/>
  <c r="O401" i="1"/>
  <c r="O397" i="1"/>
  <c r="O38" i="1"/>
  <c r="O48" i="1"/>
  <c r="O405" i="1"/>
  <c r="O75" i="1"/>
  <c r="O101" i="1"/>
  <c r="O300" i="1"/>
  <c r="O43" i="1"/>
  <c r="O70" i="1"/>
  <c r="O66" i="1"/>
  <c r="O52" i="1"/>
  <c r="O60" i="1"/>
  <c r="O299" i="1"/>
  <c r="O58" i="1"/>
  <c r="O391" i="1"/>
  <c r="O71" i="1"/>
  <c r="O382" i="1"/>
  <c r="O55" i="1"/>
  <c r="O235" i="1"/>
  <c r="O92" i="1"/>
  <c r="O50" i="1"/>
  <c r="C15" i="1"/>
  <c r="O167" i="1"/>
  <c r="O117" i="1"/>
  <c r="O221" i="1"/>
  <c r="O270" i="1"/>
  <c r="O40" i="1"/>
  <c r="O116" i="1"/>
  <c r="O386" i="1"/>
  <c r="O403" i="1"/>
  <c r="K299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<sst xmlns="http://schemas.openxmlformats.org/spreadsheetml/2006/main" count="1368" uniqueCount="326">
  <si>
    <t>V1128 Tau / GSC 00664-00694</t>
  </si>
  <si>
    <t>System Type:</t>
  </si>
  <si>
    <t>EW</t>
  </si>
  <si>
    <t>GCVS 4 Eph.</t>
  </si>
  <si>
    <t>na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</si>
  <si>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</si>
  <si>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</si>
  <si>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</si>
  <si>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</si>
  <si>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</si>
  <si>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</si>
  <si>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</si>
  <si>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</si>
  <si>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</si>
  <si>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</si>
  <si>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</si>
  <si>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</si>
  <si>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</si>
  <si>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</si>
  <si>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</si>
  <si>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</si>
  <si>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</si>
  <si>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</si>
  <si>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</si>
  <si>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</si>
  <si>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</si>
  <si>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</si>
  <si>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</si>
  <si>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</si>
  <si>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</si>
  <si>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</si>
  <si>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</si>
  <si>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</si>
  <si>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</si>
  <si>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</si>
  <si>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</si>
  <si>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</si>
  <si>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Lin Fit</t>
  </si>
  <si>
    <t>Q. Fit</t>
  </si>
  <si>
    <t>Date</t>
  </si>
  <si>
    <t>IBVS 5612</t>
  </si>
  <si>
    <t>I</t>
  </si>
  <si>
    <t>IBVS 5372</t>
  </si>
  <si>
    <t>II</t>
  </si>
  <si>
    <t>IBVS 5843</t>
  </si>
  <si>
    <t>OEJV 0074</t>
  </si>
  <si>
    <t>IBVS 5731</t>
  </si>
  <si>
    <t>IBVS 5672</t>
  </si>
  <si>
    <t>IBVS 5761</t>
  </si>
  <si>
    <t>IBVS 5943</t>
  </si>
  <si>
    <t>IBVS 5874</t>
  </si>
  <si>
    <t>IBVS 5887</t>
  </si>
  <si>
    <t>IBVS 5959</t>
  </si>
  <si>
    <t>VSB 50 </t>
  </si>
  <si>
    <t>OEJV 0137</t>
  </si>
  <si>
    <t>VSB 53 </t>
  </si>
  <si>
    <t>OEJV 0160</t>
  </si>
  <si>
    <t>OEJV 0165</t>
  </si>
  <si>
    <t>JAVSO..40....1</t>
  </si>
  <si>
    <t>JAVSO..40..975</t>
  </si>
  <si>
    <t>IBVS 6048</t>
  </si>
  <si>
    <t>IBVS 6084</t>
  </si>
  <si>
    <t>IBVS 6114</t>
  </si>
  <si>
    <t>OEJV 0168</t>
  </si>
  <si>
    <t>IBVS 6157</t>
  </si>
  <si>
    <t>OEJV 0179</t>
  </si>
  <si>
    <t> JAAVSO 43-1 </t>
  </si>
  <si>
    <t>JAVSO..43...77</t>
  </si>
  <si>
    <t>OEJV 0181</t>
  </si>
  <si>
    <t>IBVS 6196</t>
  </si>
  <si>
    <t>JAVSO..45..121</t>
  </si>
  <si>
    <t>VSB-063</t>
  </si>
  <si>
    <t>Rc</t>
  </si>
  <si>
    <t>JAVSO..45..215</t>
  </si>
  <si>
    <t>JAVSO..46…79 (2018)</t>
  </si>
  <si>
    <t>VSB-064</t>
  </si>
  <si>
    <t>V</t>
  </si>
  <si>
    <t>JAVSO..46..184</t>
  </si>
  <si>
    <t>JAVSO..48…87</t>
  </si>
  <si>
    <t>OEJV 0211</t>
  </si>
  <si>
    <t>VSB 069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</si>
  <si>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</si>
  <si>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</si>
  <si>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</si>
  <si>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</si>
  <si>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</si>
  <si>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</si>
  <si>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2451822.5237 </t>
  </si>
  <si>
    <t> 05.10.2000 00:34 </t>
  </si>
  <si>
    <t> -0.0065 </t>
  </si>
  <si>
    <t>E </t>
  </si>
  <si>
    <t>?</t>
  </si>
  <si>
    <t> T.Hegedüs et al. </t>
  </si>
  <si>
    <t>IBVS 5372 </t>
  </si>
  <si>
    <t>2451830.4633 </t>
  </si>
  <si>
    <t> 12.10.2000 23:07 </t>
  </si>
  <si>
    <t>2451830.6165 </t>
  </si>
  <si>
    <t> 13.10.2000 02:47 </t>
  </si>
  <si>
    <t> -0.0060 </t>
  </si>
  <si>
    <t>2453305.7179 </t>
  </si>
  <si>
    <t> 27.10.2004 05:13 </t>
  </si>
  <si>
    <t> -0.0007 </t>
  </si>
  <si>
    <t>C </t>
  </si>
  <si>
    <t>-I</t>
  </si>
  <si>
    <t> W.Ogloza et al. </t>
  </si>
  <si>
    <t>IBVS 5843 </t>
  </si>
  <si>
    <t>2453315.6411 </t>
  </si>
  <si>
    <t> 06.11.2004 03:23 </t>
  </si>
  <si>
    <t>2670.5</t>
  </si>
  <si>
    <t> -0.0021 </t>
  </si>
  <si>
    <t>2453315.7964 </t>
  </si>
  <si>
    <t> 06.11.2004 07:06 </t>
  </si>
  <si>
    <t>2671</t>
  </si>
  <si>
    <t> 0.0005 </t>
  </si>
  <si>
    <t>2453320.6811 </t>
  </si>
  <si>
    <t> 11.11.2004 04:20 </t>
  </si>
  <si>
    <t>2687</t>
  </si>
  <si>
    <t>2453321.7496 </t>
  </si>
  <si>
    <t> 12.11.2004 05:59 </t>
  </si>
  <si>
    <t>2690.5</t>
  </si>
  <si>
    <t> -0.0010 </t>
  </si>
  <si>
    <t>2453326.6372 </t>
  </si>
  <si>
    <t> 17.11.2004 03:17 </t>
  </si>
  <si>
    <t>2706.5</t>
  </si>
  <si>
    <t> 0.0006 </t>
  </si>
  <si>
    <t>2453326.7905 </t>
  </si>
  <si>
    <t> 17.11.2004 06:58 </t>
  </si>
  <si>
    <t>2707</t>
  </si>
  <si>
    <t> 0.0013 </t>
  </si>
  <si>
    <t>2453327.7054 </t>
  </si>
  <si>
    <t> 18.11.2004 04:55 </t>
  </si>
  <si>
    <t>2710</t>
  </si>
  <si>
    <t> 0.0000 </t>
  </si>
  <si>
    <t>2453328.6207 </t>
  </si>
  <si>
    <t> 19.11.2004 02:53 </t>
  </si>
  <si>
    <t>2713</t>
  </si>
  <si>
    <t> -0.0008 </t>
  </si>
  <si>
    <t>2453328.7742 </t>
  </si>
  <si>
    <t> 19.11.2004 06:34 </t>
  </si>
  <si>
    <t>2713.5</t>
  </si>
  <si>
    <t> 0.0001 </t>
  </si>
  <si>
    <t>2453329.6894 </t>
  </si>
  <si>
    <t> 20.11.2004 04:32 </t>
  </si>
  <si>
    <t>2716.5</t>
  </si>
  <si>
    <t> -0.0009 </t>
  </si>
  <si>
    <t>2453339.6151 </t>
  </si>
  <si>
    <t> 30.11.2004 02:45 </t>
  </si>
  <si>
    <t>2749</t>
  </si>
  <si>
    <t> 0.0003 </t>
  </si>
  <si>
    <t>2453347.7071 </t>
  </si>
  <si>
    <t> 08.12.2004 04:58 </t>
  </si>
  <si>
    <t>2775.5</t>
  </si>
  <si>
    <t> -0.0001 </t>
  </si>
  <si>
    <t>2453366.6353 </t>
  </si>
  <si>
    <t> 27.12.2004 03:14 </t>
  </si>
  <si>
    <t>2837.5</t>
  </si>
  <si>
    <t> -0.0049 </t>
  </si>
  <si>
    <t>2453671.55315 </t>
  </si>
  <si>
    <t> 28.10.2005 01:16 </t>
  </si>
  <si>
    <t>3836</t>
  </si>
  <si>
    <t> -0.00030 </t>
  </si>
  <si>
    <t> P.Svoboda </t>
  </si>
  <si>
    <t>OEJV 0074 </t>
  </si>
  <si>
    <t>2453671.55384 </t>
  </si>
  <si>
    <t> 28.10.2005 01:17 </t>
  </si>
  <si>
    <t> 0.00039 </t>
  </si>
  <si>
    <t>R</t>
  </si>
  <si>
    <t>2453706.3658 </t>
  </si>
  <si>
    <t> 01.12.2005 20:46 </t>
  </si>
  <si>
    <t>3950</t>
  </si>
  <si>
    <t> M.&amp; C.Rätz </t>
  </si>
  <si>
    <t>BAVM 178 </t>
  </si>
  <si>
    <t>2453758.27895 </t>
  </si>
  <si>
    <t> 22.01.2006 18:41 </t>
  </si>
  <si>
    <t> 0.00005 </t>
  </si>
  <si>
    <t> R.Ehrenberger </t>
  </si>
  <si>
    <t>2454083.4987 </t>
  </si>
  <si>
    <t> 13.12.2006 23:58 </t>
  </si>
  <si>
    <t> -0.0006 </t>
  </si>
  <si>
    <t>o</t>
  </si>
  <si>
    <t> H.Jungbluth </t>
  </si>
  <si>
    <t>BAVM 183 </t>
  </si>
  <si>
    <t>2454426.4313 </t>
  </si>
  <si>
    <t> 21.11.2007 22:21 </t>
  </si>
  <si>
    <t> -0.0000 </t>
  </si>
  <si>
    <t>m</t>
  </si>
  <si>
    <t> A.Liakos &amp; P.Niarchos </t>
  </si>
  <si>
    <t>IBVS 5943 </t>
  </si>
  <si>
    <t>2454426.5844 </t>
  </si>
  <si>
    <t> 22.11.2007 02:01 </t>
  </si>
  <si>
    <t> 0.0004 </t>
  </si>
  <si>
    <t>2454438.3409 </t>
  </si>
  <si>
    <t> 03.12.2007 20:10 </t>
  </si>
  <si>
    <t>2454438.4937 </t>
  </si>
  <si>
    <t> 03.12.2007 23:50 </t>
  </si>
  <si>
    <t> 0.0002 </t>
  </si>
  <si>
    <t>2454500.3313 </t>
  </si>
  <si>
    <t> 03.02.2008 19:57 </t>
  </si>
  <si>
    <t> U.Schmidt </t>
  </si>
  <si>
    <t>BAVM 201 </t>
  </si>
  <si>
    <t>2454785.3952 </t>
  </si>
  <si>
    <t> 14.11.2008 21:29 </t>
  </si>
  <si>
    <t> T.Kiliçoglu &amp; Z.Avci </t>
  </si>
  <si>
    <t>IBVS 5887 </t>
  </si>
  <si>
    <t>2454813.4891 </t>
  </si>
  <si>
    <t> 12.12.2008 23:44 </t>
  </si>
  <si>
    <t> -0.0004 </t>
  </si>
  <si>
    <t> P.Oruç &amp; E.Esmer </t>
  </si>
  <si>
    <t>2454842.1940 </t>
  </si>
  <si>
    <t> 10.01.2009 16:39 </t>
  </si>
  <si>
    <t> S.Çaliskan &amp; Z.Terzioglu </t>
  </si>
  <si>
    <t>2454842.3464 </t>
  </si>
  <si>
    <t> 10.01.2009 20:18 </t>
  </si>
  <si>
    <t> C.Kiliç &amp; E.Esmer </t>
  </si>
  <si>
    <t>2454847.2324 </t>
  </si>
  <si>
    <t> 15.01.2009 17:34 </t>
  </si>
  <si>
    <t>-U;-I</t>
  </si>
  <si>
    <t> M.Rätz &amp; K.Rätz </t>
  </si>
  <si>
    <t>BAVM 214 </t>
  </si>
  <si>
    <t>2455127.4110 </t>
  </si>
  <si>
    <t> 22.10.2009 21:51 </t>
  </si>
  <si>
    <t>8603.5</t>
  </si>
  <si>
    <t> -0.0002 </t>
  </si>
  <si>
    <t>2455822.58972 </t>
  </si>
  <si>
    <t> 18.09.2011 02:09 </t>
  </si>
  <si>
    <t>10880</t>
  </si>
  <si>
    <t> 0.00077 </t>
  </si>
  <si>
    <t> K.Ho?kova </t>
  </si>
  <si>
    <t>OEJV 0160 </t>
  </si>
  <si>
    <t>2455869.46465 </t>
  </si>
  <si>
    <t> 03.11.2011 23:09 </t>
  </si>
  <si>
    <t>11033.5</t>
  </si>
  <si>
    <t> 0.00120 </t>
  </si>
  <si>
    <t> L.Šmelcer </t>
  </si>
  <si>
    <t>2455869.46515 </t>
  </si>
  <si>
    <t> 0.00170 </t>
  </si>
  <si>
    <t>2455894.3523 </t>
  </si>
  <si>
    <t> 28.11.2011 20:27 </t>
  </si>
  <si>
    <t>11115</t>
  </si>
  <si>
    <t> 0.0011 </t>
  </si>
  <si>
    <t>2455923.3619 </t>
  </si>
  <si>
    <t> 27.12.2011 20:41 </t>
  </si>
  <si>
    <t>11210</t>
  </si>
  <si>
    <t> L.Corp </t>
  </si>
  <si>
    <t> JAAVSO 40;975 </t>
  </si>
  <si>
    <t>2455923.5154 </t>
  </si>
  <si>
    <t> 28.12.2011 00:22 </t>
  </si>
  <si>
    <t>11210.5</t>
  </si>
  <si>
    <t> 0.0012 </t>
  </si>
  <si>
    <t>2455942.2954 </t>
  </si>
  <si>
    <t> 15.01.2012 19:05 </t>
  </si>
  <si>
    <t>11272</t>
  </si>
  <si>
    <t> 0.0009 </t>
  </si>
  <si>
    <t>BAVM 228 </t>
  </si>
  <si>
    <t>2455942.4478 </t>
  </si>
  <si>
    <t> 15.01.2012 22:44 </t>
  </si>
  <si>
    <t>11272.5</t>
  </si>
  <si>
    <t>2456218.5032 </t>
  </si>
  <si>
    <t> 18.10.2012 00:04 </t>
  </si>
  <si>
    <t>12176.5</t>
  </si>
  <si>
    <t> K. &amp; M.Rätz </t>
  </si>
  <si>
    <t>BAVM 232 </t>
  </si>
  <si>
    <t>2456292.2509 </t>
  </si>
  <si>
    <t> 30.12.2012 18:01 </t>
  </si>
  <si>
    <t>12418</t>
  </si>
  <si>
    <t> R.Uhlar </t>
  </si>
  <si>
    <t>IBVS 6114 </t>
  </si>
  <si>
    <t>2456292.40413 </t>
  </si>
  <si>
    <t> 30.12.2012 21:41 </t>
  </si>
  <si>
    <t>12418.5</t>
  </si>
  <si>
    <t> 0.00142 </t>
  </si>
  <si>
    <t>2456566.47276 </t>
  </si>
  <si>
    <t> 30.09.2013 23:20 </t>
  </si>
  <si>
    <t>13316</t>
  </si>
  <si>
    <t> -0.00070 </t>
  </si>
  <si>
    <t>2456566.62711 </t>
  </si>
  <si>
    <t> 01.10.2013 03:03 </t>
  </si>
  <si>
    <t>13316.5</t>
  </si>
  <si>
    <t> 0.00096 </t>
  </si>
  <si>
    <t>2453707.7406 </t>
  </si>
  <si>
    <t> 03.12.2005 05:46 </t>
  </si>
  <si>
    <t> 0.0007 </t>
  </si>
  <si>
    <t> R.Nelson </t>
  </si>
  <si>
    <t>IBVS 5672 </t>
  </si>
  <si>
    <t>2455186.0426 </t>
  </si>
  <si>
    <t> 20.12.2009 13:01 </t>
  </si>
  <si>
    <t>8795.5</t>
  </si>
  <si>
    <t> H.Itoh </t>
  </si>
  <si>
    <t>2455186.1955 </t>
  </si>
  <si>
    <t> 20.12.2009 16:41 </t>
  </si>
  <si>
    <t>8796</t>
  </si>
  <si>
    <t>2455476.4506 </t>
  </si>
  <si>
    <t> 06.10.2010 22:48 </t>
  </si>
  <si>
    <t>9746.5</t>
  </si>
  <si>
    <t>OEJV 0137 </t>
  </si>
  <si>
    <t>2455578.4447 </t>
  </si>
  <si>
    <t> 16.01.2011 22:40 </t>
  </si>
  <si>
    <t>10080.5</t>
  </si>
  <si>
    <t> K.Kasai </t>
  </si>
  <si>
    <t>2455595.3930 </t>
  </si>
  <si>
    <t> 02.02.2011 21:25 </t>
  </si>
  <si>
    <t>10136</t>
  </si>
  <si>
    <t>2455861.2183 </t>
  </si>
  <si>
    <t> 26.10.2011 17:14 </t>
  </si>
  <si>
    <t>11006.5</t>
  </si>
  <si>
    <t>2456986.3574 </t>
  </si>
  <si>
    <t> 24.11.2014 20:34 </t>
  </si>
  <si>
    <t>14691</t>
  </si>
  <si>
    <t> -0.0016 </t>
  </si>
  <si>
    <t> M.&amp; K.Rätz </t>
  </si>
  <si>
    <t>BAVM 241 (=IBVS 6157) </t>
  </si>
  <si>
    <t>2457072.3194 </t>
  </si>
  <si>
    <t> 18.02.2015 19:39 </t>
  </si>
  <si>
    <t>14972.5</t>
  </si>
  <si>
    <t>JAVSO 49, 108</t>
  </si>
  <si>
    <t>JAVSO, 50, 133</t>
  </si>
  <si>
    <t>OEJV 234</t>
  </si>
  <si>
    <t>JAAVSO52#1</t>
  </si>
  <si>
    <t>Next ToM-P</t>
  </si>
  <si>
    <t>Next ToM-S</t>
  </si>
  <si>
    <t>9.65-10.24</t>
  </si>
  <si>
    <t xml:space="preserve">Mag Hp </t>
  </si>
  <si>
    <t>BAD?</t>
  </si>
  <si>
    <t>VSX</t>
  </si>
  <si>
    <t>BAV Journal 94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</si>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</sst>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$#,##0_);&quot;($&quot;#,##0\)"/>
    <numFmt numFmtId="165" formatCode="m/d/yyyy\ h:mm"/>
    <numFmt numFmtId="166" formatCode="0.0000"/>
    <numFmt numFmtId="167" formatCode="dd/mm/yyyy"/>
    <numFmt numFmtId="168" formatCode="0.00000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9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165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66" fontId="13" fillId="0" borderId="0" xfId="8" applyNumberFormat="1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8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8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166" fontId="18" fillId="0" borderId="0" xfId="0" applyNumberFormat="1" applyFont="1" applyAlignment="1">
      <alignment horizontal="left" vertical="center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V1128 Tau - O-C Diagr.</a:t>
            </a:r>
          </a:p>
        </c:rich>
      </c:tx>
      <c:layout>
        <c:manualLayout>
          <c:xMode val="edge"/>
          <c:yMode val="edge"/>
          <c:x val="0.34397218964650694"/>
          <c:y val="3.76712328767123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44603799525059"/>
          <c:y val="0.17808984068074296"/>
          <c:w val="0.81678618297712791"/>
          <c:h val="0.588074961967333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Active!$H$21:$H$145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1F-4BDC-AE1B-21A31E6161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Active!$I$21:$I$145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1F-4BDC-AE1B-21A31E6161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Active!$J$21:$J$145</c:f>
              <c:numCache>
                <c:formatCode>General</c:formatCode>
                <c:ptCount val="125"/>
                <c:pt idx="0">
                  <c:v>-1.8475099997885991E-2</c:v>
                </c:pt>
                <c:pt idx="1">
                  <c:v>-8.7110000458778813E-4</c:v>
                </c:pt>
                <c:pt idx="2">
                  <c:v>-9.3529999867314473E-4</c:v>
                </c:pt>
                <c:pt idx="3">
                  <c:v>-4.2115000542253256E-4</c:v>
                </c:pt>
                <c:pt idx="4">
                  <c:v>1.8895499961217865E-3</c:v>
                </c:pt>
                <c:pt idx="5">
                  <c:v>1.8895499961217865E-3</c:v>
                </c:pt>
                <c:pt idx="6">
                  <c:v>1.0037000029115006E-3</c:v>
                </c:pt>
                <c:pt idx="7">
                  <c:v>1.5036999975563958E-3</c:v>
                </c:pt>
                <c:pt idx="8">
                  <c:v>1.357450004434213E-3</c:v>
                </c:pt>
                <c:pt idx="9">
                  <c:v>1.6574500041315332E-3</c:v>
                </c:pt>
                <c:pt idx="10">
                  <c:v>1.5932499954942614E-3</c:v>
                </c:pt>
                <c:pt idx="11">
                  <c:v>1.793249997717794E-3</c:v>
                </c:pt>
                <c:pt idx="12">
                  <c:v>-5.4900003306102008E-5</c:v>
                </c:pt>
                <c:pt idx="13">
                  <c:v>3.4510000114096329E-4</c:v>
                </c:pt>
                <c:pt idx="14">
                  <c:v>6.1300000379560515E-4</c:v>
                </c:pt>
                <c:pt idx="15">
                  <c:v>6.1300000379560515E-4</c:v>
                </c:pt>
                <c:pt idx="16">
                  <c:v>1.3271500065457076E-3</c:v>
                </c:pt>
                <c:pt idx="17">
                  <c:v>1.7271500037168153E-3</c:v>
                </c:pt>
                <c:pt idx="18">
                  <c:v>1.1799499989137985E-3</c:v>
                </c:pt>
                <c:pt idx="19">
                  <c:v>1.4799499986111186E-3</c:v>
                </c:pt>
                <c:pt idx="20">
                  <c:v>5.9409999812487513E-4</c:v>
                </c:pt>
                <c:pt idx="21">
                  <c:v>5.9409999812487513E-4</c:v>
                </c:pt>
                <c:pt idx="22">
                  <c:v>2.6760000037029386E-4</c:v>
                </c:pt>
                <c:pt idx="23">
                  <c:v>4.676000025938265E-4</c:v>
                </c:pt>
                <c:pt idx="24">
                  <c:v>4.8175000119954348E-4</c:v>
                </c:pt>
                <c:pt idx="25">
                  <c:v>1.381750000291504E-3</c:v>
                </c:pt>
                <c:pt idx="26">
                  <c:v>1.4817500050412491E-3</c:v>
                </c:pt>
                <c:pt idx="27">
                  <c:v>1.3069999986328185E-3</c:v>
                </c:pt>
                <c:pt idx="28">
                  <c:v>1.50605000089854E-3</c:v>
                </c:pt>
                <c:pt idx="29">
                  <c:v>1.8909499995061196E-3</c:v>
                </c:pt>
                <c:pt idx="30">
                  <c:v>3.4942999991471879E-3</c:v>
                </c:pt>
                <c:pt idx="31">
                  <c:v>3.594300003896933E-3</c:v>
                </c:pt>
                <c:pt idx="32">
                  <c:v>2.5988499983213842E-3</c:v>
                </c:pt>
                <c:pt idx="33">
                  <c:v>2.8988499980187044E-3</c:v>
                </c:pt>
                <c:pt idx="34">
                  <c:v>1.6686500021023676E-3</c:v>
                </c:pt>
                <c:pt idx="35">
                  <c:v>2.2686500014970079E-3</c:v>
                </c:pt>
                <c:pt idx="36">
                  <c:v>2.7828000020235777E-3</c:v>
                </c:pt>
                <c:pt idx="37">
                  <c:v>2.8827999994973652E-3</c:v>
                </c:pt>
                <c:pt idx="38">
                  <c:v>3.6828000011155382E-3</c:v>
                </c:pt>
                <c:pt idx="39">
                  <c:v>3.7827999985893257E-3</c:v>
                </c:pt>
                <c:pt idx="40">
                  <c:v>1.4448000001721084E-3</c:v>
                </c:pt>
                <c:pt idx="41">
                  <c:v>2.4447999967378564E-3</c:v>
                </c:pt>
                <c:pt idx="42">
                  <c:v>2.458950002619531E-3</c:v>
                </c:pt>
                <c:pt idx="43">
                  <c:v>2.658949997567106E-3</c:v>
                </c:pt>
                <c:pt idx="44">
                  <c:v>2.8263499989407137E-3</c:v>
                </c:pt>
                <c:pt idx="45">
                  <c:v>3.710299999511335E-3</c:v>
                </c:pt>
                <c:pt idx="46">
                  <c:v>3.1244499987224117E-3</c:v>
                </c:pt>
                <c:pt idx="65">
                  <c:v>3.211600000213366E-3</c:v>
                </c:pt>
                <c:pt idx="68">
                  <c:v>2.0620999930542894E-3</c:v>
                </c:pt>
                <c:pt idx="73">
                  <c:v>2.2915999943506904E-3</c:v>
                </c:pt>
                <c:pt idx="80">
                  <c:v>1.7096500014304183E-3</c:v>
                </c:pt>
                <c:pt idx="85">
                  <c:v>1.4132500000414439E-3</c:v>
                </c:pt>
                <c:pt idx="94">
                  <c:v>1.3734500025748275E-3</c:v>
                </c:pt>
                <c:pt idx="95">
                  <c:v>1.0876000014832243E-3</c:v>
                </c:pt>
                <c:pt idx="96">
                  <c:v>1.1404000033508055E-3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41F-4BDC-AE1B-21A31E6161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Active!$K$21:$K$1450</c:f>
              <c:numCache>
                <c:formatCode>General</c:formatCode>
                <c:ptCount val="1430"/>
                <c:pt idx="47">
                  <c:v>2.9820000054314733E-3</c:v>
                </c:pt>
                <c:pt idx="48">
                  <c:v>1.6017500020097941E-3</c:v>
                </c:pt>
                <c:pt idx="49">
                  <c:v>4.215900000417605E-3</c:v>
                </c:pt>
                <c:pt idx="50">
                  <c:v>2.9686999987461604E-3</c:v>
                </c:pt>
                <c:pt idx="51">
                  <c:v>2.6677500063669868E-3</c:v>
                </c:pt>
                <c:pt idx="52">
                  <c:v>4.3205499969189987E-3</c:v>
                </c:pt>
                <c:pt idx="53">
                  <c:v>4.9347000021953136E-3</c:v>
                </c:pt>
                <c:pt idx="54">
                  <c:v>3.7195999975665472E-3</c:v>
                </c:pt>
                <c:pt idx="55">
                  <c:v>2.9044999973848462E-3</c:v>
                </c:pt>
                <c:pt idx="56">
                  <c:v>3.7186499976087362E-3</c:v>
                </c:pt>
                <c:pt idx="57">
                  <c:v>2.8035499999532476E-3</c:v>
                </c:pt>
                <c:pt idx="58">
                  <c:v>3.9233000061358325E-3</c:v>
                </c:pt>
                <c:pt idx="59">
                  <c:v>3.5732499964069575E-3</c:v>
                </c:pt>
                <c:pt idx="60">
                  <c:v>3.5732499964069575E-3</c:v>
                </c:pt>
                <c:pt idx="61">
                  <c:v>-1.2721499952021986E-3</c:v>
                </c:pt>
                <c:pt idx="62">
                  <c:v>2.9353999998420477E-3</c:v>
                </c:pt>
                <c:pt idx="63">
                  <c:v>2.9353999998420477E-3</c:v>
                </c:pt>
                <c:pt idx="64">
                  <c:v>3.6254000006010756E-3</c:v>
                </c:pt>
                <c:pt idx="66">
                  <c:v>3.8789500031271018E-3</c:v>
                </c:pt>
                <c:pt idx="67">
                  <c:v>3.1726000015623868E-3</c:v>
                </c:pt>
                <c:pt idx="69">
                  <c:v>2.2429999953601509E-3</c:v>
                </c:pt>
                <c:pt idx="70">
                  <c:v>2.6571499984129332E-3</c:v>
                </c:pt>
                <c:pt idx="71">
                  <c:v>2.3466999991796911E-3</c:v>
                </c:pt>
                <c:pt idx="72">
                  <c:v>2.4608500025351532E-3</c:v>
                </c:pt>
                <c:pt idx="105">
                  <c:v>1.2056499981554225E-3</c:v>
                </c:pt>
                <c:pt idx="132">
                  <c:v>1.4392500015674159E-3</c:v>
                </c:pt>
                <c:pt idx="133">
                  <c:v>1.6534000023966655E-3</c:v>
                </c:pt>
                <c:pt idx="146">
                  <c:v>1.0425500004203059E-3</c:v>
                </c:pt>
                <c:pt idx="196">
                  <c:v>9.0474999888101593E-4</c:v>
                </c:pt>
                <c:pt idx="200">
                  <c:v>1.0753999958978966E-3</c:v>
                </c:pt>
                <c:pt idx="202">
                  <c:v>1.2506000057328492E-3</c:v>
                </c:pt>
                <c:pt idx="214">
                  <c:v>3.1054999999469146E-4</c:v>
                </c:pt>
                <c:pt idx="222">
                  <c:v>1.6246500017587095E-3</c:v>
                </c:pt>
                <c:pt idx="223">
                  <c:v>2.1246500036795624E-3</c:v>
                </c:pt>
                <c:pt idx="234">
                  <c:v>1.4811000000918284E-3</c:v>
                </c:pt>
                <c:pt idx="235">
                  <c:v>1.5811000048415735E-3</c:v>
                </c:pt>
                <c:pt idx="236">
                  <c:v>7.6960000296821818E-4</c:v>
                </c:pt>
                <c:pt idx="237">
                  <c:v>7.6960000296821818E-4</c:v>
                </c:pt>
                <c:pt idx="238">
                  <c:v>1.5837499959161505E-3</c:v>
                </c:pt>
                <c:pt idx="239">
                  <c:v>1.5837499959161505E-3</c:v>
                </c:pt>
                <c:pt idx="278">
                  <c:v>7.5600000127451494E-4</c:v>
                </c:pt>
                <c:pt idx="279">
                  <c:v>1.3001500046811998E-3</c:v>
                </c:pt>
                <c:pt idx="304">
                  <c:v>-1.1706000004778616E-3</c:v>
                </c:pt>
                <c:pt idx="306">
                  <c:v>4.9355000373907387E-4</c:v>
                </c:pt>
                <c:pt idx="343">
                  <c:v>-4.5410000166157261E-4</c:v>
                </c:pt>
                <c:pt idx="361">
                  <c:v>-1.2710499941022135E-3</c:v>
                </c:pt>
                <c:pt idx="362">
                  <c:v>-2.7516499976627529E-3</c:v>
                </c:pt>
                <c:pt idx="363">
                  <c:v>-2.6516500001889654E-3</c:v>
                </c:pt>
                <c:pt idx="366">
                  <c:v>-9.4415000057779253E-4</c:v>
                </c:pt>
                <c:pt idx="367">
                  <c:v>-2.7300000001559965E-3</c:v>
                </c:pt>
                <c:pt idx="368">
                  <c:v>-2.5743500009411946E-3</c:v>
                </c:pt>
                <c:pt idx="369">
                  <c:v>-3.1604000032530166E-3</c:v>
                </c:pt>
                <c:pt idx="370">
                  <c:v>-2.5462500052526593E-3</c:v>
                </c:pt>
                <c:pt idx="371">
                  <c:v>-3.0179500026861206E-3</c:v>
                </c:pt>
                <c:pt idx="372">
                  <c:v>-4.0890000018407591E-3</c:v>
                </c:pt>
                <c:pt idx="373">
                  <c:v>-3.8690001965733245E-3</c:v>
                </c:pt>
                <c:pt idx="374">
                  <c:v>-3.8590001204283908E-3</c:v>
                </c:pt>
                <c:pt idx="375">
                  <c:v>-2.7220500051043928E-3</c:v>
                </c:pt>
                <c:pt idx="376">
                  <c:v>-3.1268000020645559E-3</c:v>
                </c:pt>
                <c:pt idx="377">
                  <c:v>-5.2568000028259121E-3</c:v>
                </c:pt>
                <c:pt idx="378">
                  <c:v>-4.7861499988357536E-3</c:v>
                </c:pt>
                <c:pt idx="379">
                  <c:v>-4.3607000043266453E-3</c:v>
                </c:pt>
                <c:pt idx="380">
                  <c:v>-8.8258000032510608E-3</c:v>
                </c:pt>
                <c:pt idx="381">
                  <c:v>-7.9588500011595897E-3</c:v>
                </c:pt>
                <c:pt idx="382">
                  <c:v>-1.0203199999523349E-2</c:v>
                </c:pt>
                <c:pt idx="383">
                  <c:v>-1.0649550000380259E-2</c:v>
                </c:pt>
                <c:pt idx="384">
                  <c:v>-1.0535399997024797E-2</c:v>
                </c:pt>
                <c:pt idx="385">
                  <c:v>-1.3912350004829932E-2</c:v>
                </c:pt>
                <c:pt idx="386">
                  <c:v>-1.2604200004716404E-2</c:v>
                </c:pt>
                <c:pt idx="387">
                  <c:v>-1.7724900004395749E-2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41F-4BDC-AE1B-21A31E6161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Active!$L$21:$L$1450</c:f>
              <c:numCache>
                <c:formatCode>General</c:formatCode>
                <c:ptCount val="1430"/>
                <c:pt idx="74">
                  <c:v>7.3160015745088458E-4</c:v>
                </c:pt>
                <c:pt idx="75">
                  <c:v>1.4145999448373914E-3</c:v>
                </c:pt>
                <c:pt idx="76">
                  <c:v>1.7664498518570326E-3</c:v>
                </c:pt>
                <c:pt idx="77">
                  <c:v>8.173501119017601E-4</c:v>
                </c:pt>
                <c:pt idx="78">
                  <c:v>1.4852499298285693E-3</c:v>
                </c:pt>
                <c:pt idx="79">
                  <c:v>2.0879999210592359E-3</c:v>
                </c:pt>
                <c:pt idx="81">
                  <c:v>2.0068001249455847E-3</c:v>
                </c:pt>
                <c:pt idx="82">
                  <c:v>2.3586500319652259E-3</c:v>
                </c:pt>
                <c:pt idx="83">
                  <c:v>1.410499811754562E-3</c:v>
                </c:pt>
                <c:pt idx="84">
                  <c:v>2.0774501099367626E-3</c:v>
                </c:pt>
                <c:pt idx="86">
                  <c:v>2.0811501744901761E-3</c:v>
                </c:pt>
                <c:pt idx="87">
                  <c:v>1.9480999690131284E-3</c:v>
                </c:pt>
                <c:pt idx="88">
                  <c:v>1.0160001766053028E-3</c:v>
                </c:pt>
                <c:pt idx="89">
                  <c:v>2.7989999653073028E-3</c:v>
                </c:pt>
                <c:pt idx="90">
                  <c:v>1.7668998771114275E-3</c:v>
                </c:pt>
                <c:pt idx="91">
                  <c:v>1.2517998256953433E-3</c:v>
                </c:pt>
                <c:pt idx="92">
                  <c:v>9.5084987697191536E-4</c:v>
                </c:pt>
                <c:pt idx="93">
                  <c:v>9.3574990751221776E-4</c:v>
                </c:pt>
                <c:pt idx="97">
                  <c:v>1.7757499881554395E-3</c:v>
                </c:pt>
                <c:pt idx="98">
                  <c:v>1.1651997992885299E-3</c:v>
                </c:pt>
                <c:pt idx="99">
                  <c:v>1.4170498761814088E-3</c:v>
                </c:pt>
                <c:pt idx="100">
                  <c:v>1.2000497954431921E-3</c:v>
                </c:pt>
                <c:pt idx="101">
                  <c:v>1.7991001805057749E-3</c:v>
                </c:pt>
                <c:pt idx="102">
                  <c:v>7.8400004713330418E-4</c:v>
                </c:pt>
                <c:pt idx="103">
                  <c:v>1.5830500924494117E-3</c:v>
                </c:pt>
                <c:pt idx="104">
                  <c:v>1.2358497842797078E-3</c:v>
                </c:pt>
                <c:pt idx="106">
                  <c:v>1.9339500067871995E-3</c:v>
                </c:pt>
                <c:pt idx="107">
                  <c:v>2.0188498674542643E-3</c:v>
                </c:pt>
                <c:pt idx="108">
                  <c:v>7.037497780402191E-4</c:v>
                </c:pt>
                <c:pt idx="109">
                  <c:v>7.1790022775530815E-4</c:v>
                </c:pt>
                <c:pt idx="110">
                  <c:v>9.0279991854913533E-4</c:v>
                </c:pt>
                <c:pt idx="111">
                  <c:v>1.3707000762224197E-3</c:v>
                </c:pt>
                <c:pt idx="112">
                  <c:v>8.697500015841797E-4</c:v>
                </c:pt>
                <c:pt idx="113">
                  <c:v>-4.9349996697856113E-4</c:v>
                </c:pt>
                <c:pt idx="114">
                  <c:v>9.0449982963036746E-5</c:v>
                </c:pt>
                <c:pt idx="115">
                  <c:v>7.7344977762550116E-4</c:v>
                </c:pt>
                <c:pt idx="116">
                  <c:v>1.8583498022053391E-3</c:v>
                </c:pt>
                <c:pt idx="117">
                  <c:v>4.573998594423756E-4</c:v>
                </c:pt>
                <c:pt idx="118">
                  <c:v>2.2434981656260788E-4</c:v>
                </c:pt>
                <c:pt idx="119">
                  <c:v>1.4762000573682599E-3</c:v>
                </c:pt>
                <c:pt idx="120">
                  <c:v>2.0610999999917112E-3</c:v>
                </c:pt>
                <c:pt idx="121">
                  <c:v>1.8752498508547433E-3</c:v>
                </c:pt>
                <c:pt idx="122">
                  <c:v>1.5601499253534712E-3</c:v>
                </c:pt>
                <c:pt idx="123">
                  <c:v>1.645049786020536E-3</c:v>
                </c:pt>
                <c:pt idx="124">
                  <c:v>1.0110499715665355E-3</c:v>
                </c:pt>
                <c:pt idx="125">
                  <c:v>2.1959498262731358E-3</c:v>
                </c:pt>
                <c:pt idx="126">
                  <c:v>3.950000973418355E-4</c:v>
                </c:pt>
                <c:pt idx="127">
                  <c:v>7.7989991405047476E-4</c:v>
                </c:pt>
                <c:pt idx="128">
                  <c:v>2.7894983941223472E-4</c:v>
                </c:pt>
                <c:pt idx="129">
                  <c:v>2.3638500351808034E-3</c:v>
                </c:pt>
                <c:pt idx="130">
                  <c:v>1.1780001877923496E-3</c:v>
                </c:pt>
                <c:pt idx="131">
                  <c:v>4.6290001046145335E-4</c:v>
                </c:pt>
                <c:pt idx="134">
                  <c:v>1.9863498819177039E-3</c:v>
                </c:pt>
                <c:pt idx="135">
                  <c:v>1.5854001030675136E-3</c:v>
                </c:pt>
                <c:pt idx="136">
                  <c:v>1.7202499293489382E-3</c:v>
                </c:pt>
                <c:pt idx="137">
                  <c:v>2.3051498719723895E-3</c:v>
                </c:pt>
                <c:pt idx="138">
                  <c:v>6.0419997316785157E-4</c:v>
                </c:pt>
                <c:pt idx="139">
                  <c:v>2.3881502202129923E-3</c:v>
                </c:pt>
                <c:pt idx="140">
                  <c:v>5.8720002562040463E-4</c:v>
                </c:pt>
                <c:pt idx="141">
                  <c:v>1.7114981164922938E-4</c:v>
                </c:pt>
                <c:pt idx="142">
                  <c:v>-4.489981074584648E-5</c:v>
                </c:pt>
                <c:pt idx="143">
                  <c:v>1.8390498007647693E-3</c:v>
                </c:pt>
                <c:pt idx="144">
                  <c:v>6.2300001445692033E-4</c:v>
                </c:pt>
                <c:pt idx="145">
                  <c:v>-2.8515016310848296E-4</c:v>
                </c:pt>
                <c:pt idx="147">
                  <c:v>1.5497000349569134E-3</c:v>
                </c:pt>
                <c:pt idx="148">
                  <c:v>6.1854976956965402E-4</c:v>
                </c:pt>
                <c:pt idx="149">
                  <c:v>2.1759999071946368E-4</c:v>
                </c:pt>
                <c:pt idx="150">
                  <c:v>-2.9940003878436983E-4</c:v>
                </c:pt>
                <c:pt idx="151">
                  <c:v>7.6850003097206354E-4</c:v>
                </c:pt>
                <c:pt idx="152">
                  <c:v>1.3524499809136614E-3</c:v>
                </c:pt>
                <c:pt idx="153">
                  <c:v>2.0525010040728375E-4</c:v>
                </c:pt>
                <c:pt idx="154">
                  <c:v>1.1193999453098513E-3</c:v>
                </c:pt>
                <c:pt idx="155">
                  <c:v>3.6184498967486434E-3</c:v>
                </c:pt>
                <c:pt idx="156">
                  <c:v>9.0334985725348815E-4</c:v>
                </c:pt>
                <c:pt idx="157">
                  <c:v>1.882501455838792E-4</c:v>
                </c:pt>
                <c:pt idx="158">
                  <c:v>1.9863499037455767E-3</c:v>
                </c:pt>
                <c:pt idx="159">
                  <c:v>4.0099970647133887E-5</c:v>
                </c:pt>
                <c:pt idx="160">
                  <c:v>1.7542498535476625E-3</c:v>
                </c:pt>
                <c:pt idx="161">
                  <c:v>-8.6084989015944302E-4</c:v>
                </c:pt>
                <c:pt idx="162">
                  <c:v>7.3820019315462559E-4</c:v>
                </c:pt>
                <c:pt idx="163">
                  <c:v>1.4230999659048393E-3</c:v>
                </c:pt>
                <c:pt idx="164">
                  <c:v>1.5079998265719041E-3</c:v>
                </c:pt>
                <c:pt idx="165">
                  <c:v>8.2215006113983691E-4</c:v>
                </c:pt>
                <c:pt idx="166">
                  <c:v>1.007050224870909E-3</c:v>
                </c:pt>
                <c:pt idx="167">
                  <c:v>9.9194978974992409E-4</c:v>
                </c:pt>
                <c:pt idx="168">
                  <c:v>4.9100018077297136E-4</c:v>
                </c:pt>
                <c:pt idx="169">
                  <c:v>2.1051502335467376E-3</c:v>
                </c:pt>
                <c:pt idx="170">
                  <c:v>-1.3099500138196163E-3</c:v>
                </c:pt>
                <c:pt idx="171">
                  <c:v>6.7399988620309159E-4</c:v>
                </c:pt>
                <c:pt idx="172">
                  <c:v>2.2730499695171602E-3</c:v>
                </c:pt>
                <c:pt idx="173">
                  <c:v>9.5794988010311499E-4</c:v>
                </c:pt>
                <c:pt idx="174">
                  <c:v>7.6069983333582059E-4</c:v>
                </c:pt>
                <c:pt idx="175">
                  <c:v>1.2455999458325095E-3</c:v>
                </c:pt>
                <c:pt idx="176">
                  <c:v>2.2644001437583938E-3</c:v>
                </c:pt>
                <c:pt idx="177">
                  <c:v>1.049299884471111E-3</c:v>
                </c:pt>
                <c:pt idx="178">
                  <c:v>1.3634498172905296E-3</c:v>
                </c:pt>
                <c:pt idx="179">
                  <c:v>1.4841501324553974E-3</c:v>
                </c:pt>
                <c:pt idx="180">
                  <c:v>4.982999453204684E-4</c:v>
                </c:pt>
                <c:pt idx="181">
                  <c:v>1.4832001397735439E-3</c:v>
                </c:pt>
                <c:pt idx="182">
                  <c:v>2.2671502229059115E-3</c:v>
                </c:pt>
                <c:pt idx="183">
                  <c:v>-1.4889985322952271E-4</c:v>
                </c:pt>
                <c:pt idx="184">
                  <c:v>1.1900017852894962E-4</c:v>
                </c:pt>
                <c:pt idx="185">
                  <c:v>-5.8195002202410251E-4</c:v>
                </c:pt>
                <c:pt idx="186">
                  <c:v>1.5869000417296775E-3</c:v>
                </c:pt>
                <c:pt idx="187">
                  <c:v>1.4010498925927095E-3</c:v>
                </c:pt>
                <c:pt idx="188">
                  <c:v>-2.9149996407795697E-5</c:v>
                </c:pt>
                <c:pt idx="189">
                  <c:v>-1.5000019629951566E-5</c:v>
                </c:pt>
                <c:pt idx="190">
                  <c:v>1.5480016736546531E-4</c:v>
                </c:pt>
                <c:pt idx="191">
                  <c:v>6.538497909787111E-4</c:v>
                </c:pt>
                <c:pt idx="192">
                  <c:v>1.5387501553050242E-3</c:v>
                </c:pt>
                <c:pt idx="193">
                  <c:v>5.5289996817009524E-4</c:v>
                </c:pt>
                <c:pt idx="194">
                  <c:v>3.3779988007154316E-4</c:v>
                </c:pt>
                <c:pt idx="195">
                  <c:v>9.3684979947283864E-4</c:v>
                </c:pt>
                <c:pt idx="197">
                  <c:v>1.2887001648778096E-3</c:v>
                </c:pt>
                <c:pt idx="198">
                  <c:v>6.7359981767367572E-4</c:v>
                </c:pt>
                <c:pt idx="199">
                  <c:v>5.8774996432475746E-4</c:v>
                </c:pt>
                <c:pt idx="201">
                  <c:v>3.7444995541591197E-4</c:v>
                </c:pt>
                <c:pt idx="203">
                  <c:v>1.096600157325156E-3</c:v>
                </c:pt>
                <c:pt idx="204">
                  <c:v>1.2805498627130874E-3</c:v>
                </c:pt>
                <c:pt idx="205">
                  <c:v>7.3144990165019408E-4</c:v>
                </c:pt>
                <c:pt idx="206">
                  <c:v>6.9934998464304954E-4</c:v>
                </c:pt>
                <c:pt idx="207">
                  <c:v>8.8425014109816402E-4</c:v>
                </c:pt>
                <c:pt idx="208">
                  <c:v>6.9839999196119606E-4</c:v>
                </c:pt>
                <c:pt idx="209">
                  <c:v>3.183299966622144E-3</c:v>
                </c:pt>
                <c:pt idx="210">
                  <c:v>1.8672498845262453E-3</c:v>
                </c:pt>
                <c:pt idx="211">
                  <c:v>1.5662999358028173E-3</c:v>
                </c:pt>
                <c:pt idx="212">
                  <c:v>1.5120001626200974E-4</c:v>
                </c:pt>
                <c:pt idx="213">
                  <c:v>-6.3094997312873602E-4</c:v>
                </c:pt>
                <c:pt idx="215">
                  <c:v>1.2530000967672095E-3</c:v>
                </c:pt>
                <c:pt idx="216">
                  <c:v>1.6378999134758487E-3</c:v>
                </c:pt>
                <c:pt idx="217">
                  <c:v>-1.2479498400352895E-3</c:v>
                </c:pt>
                <c:pt idx="218">
                  <c:v>1.3695014058612287E-4</c:v>
                </c:pt>
                <c:pt idx="219">
                  <c:v>6.0579983255593106E-4</c:v>
                </c:pt>
                <c:pt idx="220">
                  <c:v>-3.8004988891771063E-4</c:v>
                </c:pt>
                <c:pt idx="221">
                  <c:v>1.2048502176185139E-3</c:v>
                </c:pt>
                <c:pt idx="224">
                  <c:v>1.7737001981004141E-3</c:v>
                </c:pt>
                <c:pt idx="225">
                  <c:v>5.8784988505067304E-4</c:v>
                </c:pt>
                <c:pt idx="226">
                  <c:v>1.3727499535889365E-3</c:v>
                </c:pt>
                <c:pt idx="227">
                  <c:v>2.1576500221271999E-3</c:v>
                </c:pt>
                <c:pt idx="228">
                  <c:v>-2.8199989174026996E-5</c:v>
                </c:pt>
                <c:pt idx="229">
                  <c:v>3.5669982753461227E-4</c:v>
                </c:pt>
                <c:pt idx="230">
                  <c:v>1.47644985554507E-3</c:v>
                </c:pt>
                <c:pt idx="231">
                  <c:v>4.9060013407142833E-4</c:v>
                </c:pt>
                <c:pt idx="232">
                  <c:v>8.7549995078006759E-4</c:v>
                </c:pt>
                <c:pt idx="233">
                  <c:v>1.4594499007216655E-3</c:v>
                </c:pt>
                <c:pt idx="240">
                  <c:v>1.3365499034989625E-3</c:v>
                </c:pt>
                <c:pt idx="241">
                  <c:v>1.7507001321064308E-3</c:v>
                </c:pt>
                <c:pt idx="242">
                  <c:v>1.1723502248059958E-3</c:v>
                </c:pt>
                <c:pt idx="243">
                  <c:v>1.3864998618373647E-3</c:v>
                </c:pt>
                <c:pt idx="244">
                  <c:v>2.4553499315516092E-3</c:v>
                </c:pt>
                <c:pt idx="245">
                  <c:v>-1.455998353776522E-4</c:v>
                </c:pt>
                <c:pt idx="246">
                  <c:v>9.3930018920218572E-4</c:v>
                </c:pt>
                <c:pt idx="248">
                  <c:v>5.3834994469070807E-4</c:v>
                </c:pt>
                <c:pt idx="250">
                  <c:v>1.5232501391437836E-3</c:v>
                </c:pt>
                <c:pt idx="251">
                  <c:v>1.4071998884901404E-3</c:v>
                </c:pt>
                <c:pt idx="252">
                  <c:v>-3.786498709814623E-4</c:v>
                </c:pt>
                <c:pt idx="253">
                  <c:v>2.3062502295942977E-3</c:v>
                </c:pt>
                <c:pt idx="254">
                  <c:v>5.9019989566877484E-4</c:v>
                </c:pt>
                <c:pt idx="255">
                  <c:v>8.9249821030534804E-5</c:v>
                </c:pt>
                <c:pt idx="256">
                  <c:v>1.3741499715251848E-3</c:v>
                </c:pt>
                <c:pt idx="257">
                  <c:v>1.5571501426165923E-3</c:v>
                </c:pt>
                <c:pt idx="258">
                  <c:v>7.4110014975303784E-4</c:v>
                </c:pt>
                <c:pt idx="260">
                  <c:v>1.5714999390183948E-3</c:v>
                </c:pt>
                <c:pt idx="261">
                  <c:v>8.4214988601161167E-4</c:v>
                </c:pt>
                <c:pt idx="262">
                  <c:v>1.3411999752861448E-3</c:v>
                </c:pt>
                <c:pt idx="263">
                  <c:v>4.2610013770172372E-4</c:v>
                </c:pt>
                <c:pt idx="264">
                  <c:v>-1.89950194908306E-4</c:v>
                </c:pt>
                <c:pt idx="265">
                  <c:v>1.9305010209791362E-4</c:v>
                </c:pt>
                <c:pt idx="266">
                  <c:v>1.1779498308897018E-3</c:v>
                </c:pt>
                <c:pt idx="267">
                  <c:v>1.0609500459395349E-3</c:v>
                </c:pt>
                <c:pt idx="268">
                  <c:v>4.797501751454547E-4</c:v>
                </c:pt>
                <c:pt idx="269">
                  <c:v>8.6464999185409397E-4</c:v>
                </c:pt>
                <c:pt idx="270">
                  <c:v>2.2485999797936529E-3</c:v>
                </c:pt>
                <c:pt idx="271">
                  <c:v>1.1994999440503307E-3</c:v>
                </c:pt>
                <c:pt idx="272">
                  <c:v>5.9855003928532824E-4</c:v>
                </c:pt>
                <c:pt idx="273">
                  <c:v>6.8249990727053955E-4</c:v>
                </c:pt>
                <c:pt idx="274">
                  <c:v>5.6740010768407956E-4</c:v>
                </c:pt>
                <c:pt idx="275">
                  <c:v>1.3815501224598847E-3</c:v>
                </c:pt>
                <c:pt idx="276">
                  <c:v>1.4664499831269495E-3</c:v>
                </c:pt>
                <c:pt idx="277">
                  <c:v>1.7353000148432329E-3</c:v>
                </c:pt>
                <c:pt idx="280">
                  <c:v>1.6701501808711328E-3</c:v>
                </c:pt>
                <c:pt idx="281">
                  <c:v>1.4692000622744672E-3</c:v>
                </c:pt>
                <c:pt idx="282">
                  <c:v>7.5409988494357094E-4</c:v>
                </c:pt>
                <c:pt idx="283">
                  <c:v>2.2531501381308772E-3</c:v>
                </c:pt>
                <c:pt idx="284">
                  <c:v>9.3805004871683195E-4</c:v>
                </c:pt>
                <c:pt idx="285">
                  <c:v>-4.7800138418097049E-5</c:v>
                </c:pt>
                <c:pt idx="286">
                  <c:v>6.37100099993404E-4</c:v>
                </c:pt>
                <c:pt idx="287">
                  <c:v>8.2199979078723118E-4</c:v>
                </c:pt>
                <c:pt idx="288">
                  <c:v>4.3614998139673844E-4</c:v>
                </c:pt>
                <c:pt idx="289">
                  <c:v>9.2105010116938502E-4</c:v>
                </c:pt>
                <c:pt idx="290">
                  <c:v>6.0500018298625946E-4</c:v>
                </c:pt>
                <c:pt idx="291">
                  <c:v>5.8990021352656186E-4</c:v>
                </c:pt>
                <c:pt idx="292">
                  <c:v>5.0404989451635629E-4</c:v>
                </c:pt>
                <c:pt idx="293">
                  <c:v>2.7889502089237794E-3</c:v>
                </c:pt>
                <c:pt idx="294">
                  <c:v>8.7195022206287831E-4</c:v>
                </c:pt>
                <c:pt idx="295">
                  <c:v>-1.2431499053491279E-3</c:v>
                </c:pt>
                <c:pt idx="296">
                  <c:v>4.5590000809170306E-4</c:v>
                </c:pt>
                <c:pt idx="297">
                  <c:v>9.3985013518249616E-4</c:v>
                </c:pt>
                <c:pt idx="298">
                  <c:v>3.2474978797836229E-4</c:v>
                </c:pt>
                <c:pt idx="299">
                  <c:v>1.3968499115435407E-3</c:v>
                </c:pt>
                <c:pt idx="300">
                  <c:v>6.6474977938923985E-4</c:v>
                </c:pt>
                <c:pt idx="301">
                  <c:v>-3.3619991154409945E-4</c:v>
                </c:pt>
                <c:pt idx="302">
                  <c:v>-3.9996666600927711E-7</c:v>
                </c:pt>
                <c:pt idx="303">
                  <c:v>-1.3499520719051361E-6</c:v>
                </c:pt>
                <c:pt idx="305">
                  <c:v>-2.1645004744641483E-4</c:v>
                </c:pt>
                <c:pt idx="307">
                  <c:v>2.6655007968656719E-4</c:v>
                </c:pt>
                <c:pt idx="308">
                  <c:v>9.5144985243678093E-4</c:v>
                </c:pt>
                <c:pt idx="309">
                  <c:v>-3.4949979453813285E-4</c:v>
                </c:pt>
                <c:pt idx="310">
                  <c:v>-6.4599807956255972E-5</c:v>
                </c:pt>
                <c:pt idx="311">
                  <c:v>5.4955008090473711E-4</c:v>
                </c:pt>
                <c:pt idx="312">
                  <c:v>-6.5549800638109446E-5</c:v>
                </c:pt>
                <c:pt idx="313">
                  <c:v>4.1934984619729221E-4</c:v>
                </c:pt>
                <c:pt idx="314">
                  <c:v>-7.8159996337490156E-4</c:v>
                </c:pt>
                <c:pt idx="315">
                  <c:v>-2.966998508782126E-4</c:v>
                </c:pt>
                <c:pt idx="316">
                  <c:v>4.1744986810954288E-4</c:v>
                </c:pt>
                <c:pt idx="317">
                  <c:v>2.0234977273503318E-4</c:v>
                </c:pt>
                <c:pt idx="318">
                  <c:v>-2.9859983624191955E-4</c:v>
                </c:pt>
                <c:pt idx="319">
                  <c:v>1.8629981059348211E-4</c:v>
                </c:pt>
                <c:pt idx="320">
                  <c:v>1.0044995724456385E-4</c:v>
                </c:pt>
                <c:pt idx="321">
                  <c:v>9.8534985590958968E-4</c:v>
                </c:pt>
                <c:pt idx="322">
                  <c:v>-7.297500196727924E-4</c:v>
                </c:pt>
                <c:pt idx="323">
                  <c:v>4.0604996320325881E-4</c:v>
                </c:pt>
                <c:pt idx="324">
                  <c:v>-2.7000198315363377E-5</c:v>
                </c:pt>
                <c:pt idx="325">
                  <c:v>3.7205006083240733E-4</c:v>
                </c:pt>
                <c:pt idx="326">
                  <c:v>-4.590999087668024E-4</c:v>
                </c:pt>
                <c:pt idx="327">
                  <c:v>-7.4494988803053275E-4</c:v>
                </c:pt>
                <c:pt idx="328">
                  <c:v>-1.0609998062136583E-3</c:v>
                </c:pt>
                <c:pt idx="329">
                  <c:v>-1.7609990027267486E-4</c:v>
                </c:pt>
                <c:pt idx="330">
                  <c:v>-9.2150032287463546E-5</c:v>
                </c:pt>
                <c:pt idx="331">
                  <c:v>-5.9310010692570359E-4</c:v>
                </c:pt>
                <c:pt idx="332">
                  <c:v>-9.0820003242697567E-4</c:v>
                </c:pt>
                <c:pt idx="333">
                  <c:v>4.0595006430521607E-4</c:v>
                </c:pt>
                <c:pt idx="334">
                  <c:v>6.7575008142739534E-4</c:v>
                </c:pt>
                <c:pt idx="335">
                  <c:v>6.6065011196769774E-4</c:v>
                </c:pt>
                <c:pt idx="336">
                  <c:v>7.4800176662392914E-5</c:v>
                </c:pt>
                <c:pt idx="337">
                  <c:v>-6.4030000066850334E-4</c:v>
                </c:pt>
                <c:pt idx="338">
                  <c:v>1.4365008246386424E-4</c:v>
                </c:pt>
                <c:pt idx="339">
                  <c:v>5.09649958985392E-4</c:v>
                </c:pt>
                <c:pt idx="340">
                  <c:v>-2.0545021106954664E-4</c:v>
                </c:pt>
                <c:pt idx="341">
                  <c:v>-4.3754979560617357E-4</c:v>
                </c:pt>
                <c:pt idx="342">
                  <c:v>-2.5455009017605335E-4</c:v>
                </c:pt>
                <c:pt idx="344">
                  <c:v>-9.0089980221819133E-4</c:v>
                </c:pt>
                <c:pt idx="345">
                  <c:v>-4.1600014810683206E-4</c:v>
                </c:pt>
                <c:pt idx="346">
                  <c:v>-5.1694997091544792E-4</c:v>
                </c:pt>
                <c:pt idx="347">
                  <c:v>-2.6319991593481973E-4</c:v>
                </c:pt>
                <c:pt idx="348">
                  <c:v>-8.4904985124012455E-4</c:v>
                </c:pt>
                <c:pt idx="349">
                  <c:v>-9.6510010916972533E-4</c:v>
                </c:pt>
                <c:pt idx="350">
                  <c:v>-5.9624978166539222E-4</c:v>
                </c:pt>
                <c:pt idx="351">
                  <c:v>-8.1229986972175539E-4</c:v>
                </c:pt>
                <c:pt idx="352">
                  <c:v>-5.2834987582173198E-4</c:v>
                </c:pt>
                <c:pt idx="353">
                  <c:v>-1.4142002328298986E-3</c:v>
                </c:pt>
                <c:pt idx="354">
                  <c:v>-5.4439983796328306E-4</c:v>
                </c:pt>
                <c:pt idx="355">
                  <c:v>-2.2302502329694107E-3</c:v>
                </c:pt>
                <c:pt idx="356">
                  <c:v>-2.4534986732760444E-4</c:v>
                </c:pt>
                <c:pt idx="357">
                  <c:v>1.5369992615887895E-4</c:v>
                </c:pt>
                <c:pt idx="358">
                  <c:v>-5.0775022100424394E-4</c:v>
                </c:pt>
                <c:pt idx="359">
                  <c:v>-4.4079983490519226E-4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41F-4BDC-AE1B-21A31E6161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Active!$M$21:$M$145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41F-4BDC-AE1B-21A31E6161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Active!$N$21:$N$145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41F-4BDC-AE1B-21A31E6161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Active!$O$21:$O$1450</c:f>
              <c:numCache>
                <c:formatCode>General</c:formatCode>
                <c:ptCount val="1430"/>
                <c:pt idx="15">
                  <c:v>8.6569510102672831E-3</c:v>
                </c:pt>
                <c:pt idx="16">
                  <c:v>8.656609727681841E-3</c:v>
                </c:pt>
                <c:pt idx="17">
                  <c:v>8.656609727681841E-3</c:v>
                </c:pt>
                <c:pt idx="18">
                  <c:v>8.6456886849476874E-3</c:v>
                </c:pt>
                <c:pt idx="19">
                  <c:v>8.6456886849476874E-3</c:v>
                </c:pt>
                <c:pt idx="20">
                  <c:v>8.6453474023622454E-3</c:v>
                </c:pt>
                <c:pt idx="21">
                  <c:v>8.6453474023622454E-3</c:v>
                </c:pt>
                <c:pt idx="22">
                  <c:v>8.6146319696724372E-3</c:v>
                </c:pt>
                <c:pt idx="23">
                  <c:v>8.6146319696724372E-3</c:v>
                </c:pt>
                <c:pt idx="24">
                  <c:v>8.6142906870869951E-3</c:v>
                </c:pt>
                <c:pt idx="25">
                  <c:v>8.6142906870869951E-3</c:v>
                </c:pt>
                <c:pt idx="26">
                  <c:v>8.6142906870869951E-3</c:v>
                </c:pt>
                <c:pt idx="27">
                  <c:v>8.5340892795080555E-3</c:v>
                </c:pt>
                <c:pt idx="28">
                  <c:v>8.5317003014099592E-3</c:v>
                </c:pt>
                <c:pt idx="29">
                  <c:v>8.529652605897305E-3</c:v>
                </c:pt>
                <c:pt idx="30">
                  <c:v>8.0351341395914141E-3</c:v>
                </c:pt>
                <c:pt idx="31">
                  <c:v>8.0351341395914141E-3</c:v>
                </c:pt>
                <c:pt idx="32">
                  <c:v>7.9747271219681275E-3</c:v>
                </c:pt>
                <c:pt idx="33">
                  <c:v>7.9747271219681275E-3</c:v>
                </c:pt>
                <c:pt idx="34">
                  <c:v>7.9706317309428208E-3</c:v>
                </c:pt>
                <c:pt idx="35">
                  <c:v>7.9706317309428208E-3</c:v>
                </c:pt>
                <c:pt idx="36">
                  <c:v>7.9702904483573769E-3</c:v>
                </c:pt>
                <c:pt idx="37">
                  <c:v>7.9702904483573769E-3</c:v>
                </c:pt>
                <c:pt idx="38">
                  <c:v>7.9702904483573769E-3</c:v>
                </c:pt>
                <c:pt idx="39">
                  <c:v>7.9702904483573769E-3</c:v>
                </c:pt>
                <c:pt idx="40">
                  <c:v>7.874731324433535E-3</c:v>
                </c:pt>
                <c:pt idx="41">
                  <c:v>7.874731324433535E-3</c:v>
                </c:pt>
                <c:pt idx="42">
                  <c:v>7.8743900418480929E-3</c:v>
                </c:pt>
                <c:pt idx="43">
                  <c:v>7.8743900418480929E-3</c:v>
                </c:pt>
                <c:pt idx="44">
                  <c:v>7.002071753457577E-3</c:v>
                </c:pt>
                <c:pt idx="45">
                  <c:v>6.9976350798468274E-3</c:v>
                </c:pt>
                <c:pt idx="46">
                  <c:v>6.9972937972613853E-3</c:v>
                </c:pt>
                <c:pt idx="47">
                  <c:v>6.3157524741331147E-3</c:v>
                </c:pt>
                <c:pt idx="48">
                  <c:v>6.2935691060793655E-3</c:v>
                </c:pt>
                <c:pt idx="49">
                  <c:v>6.2932278234939226E-3</c:v>
                </c:pt>
                <c:pt idx="50">
                  <c:v>6.282306780759769E-3</c:v>
                </c:pt>
                <c:pt idx="51">
                  <c:v>6.2799178026616735E-3</c:v>
                </c:pt>
                <c:pt idx="52">
                  <c:v>6.26899675992752E-3</c:v>
                </c:pt>
                <c:pt idx="53">
                  <c:v>6.268655477342077E-3</c:v>
                </c:pt>
                <c:pt idx="54">
                  <c:v>6.2666077818294237E-3</c:v>
                </c:pt>
                <c:pt idx="55">
                  <c:v>6.2645600863167703E-3</c:v>
                </c:pt>
                <c:pt idx="56">
                  <c:v>6.2642188037313274E-3</c:v>
                </c:pt>
                <c:pt idx="57">
                  <c:v>6.262171108218674E-3</c:v>
                </c:pt>
                <c:pt idx="58">
                  <c:v>6.2399877401649248E-3</c:v>
                </c:pt>
                <c:pt idx="59">
                  <c:v>6.2218997631364823E-3</c:v>
                </c:pt>
                <c:pt idx="60">
                  <c:v>6.2218997631364823E-3</c:v>
                </c:pt>
                <c:pt idx="61">
                  <c:v>6.1795807225416373E-3</c:v>
                </c:pt>
                <c:pt idx="62">
                  <c:v>5.4980393994133675E-3</c:v>
                </c:pt>
                <c:pt idx="63">
                  <c:v>5.4980393994133675E-3</c:v>
                </c:pt>
                <c:pt idx="64">
                  <c:v>5.4980393994133675E-3</c:v>
                </c:pt>
                <c:pt idx="65">
                  <c:v>5.4202269699325234E-3</c:v>
                </c:pt>
                <c:pt idx="66">
                  <c:v>5.4171554266635429E-3</c:v>
                </c:pt>
                <c:pt idx="67">
                  <c:v>5.3041908908821418E-3</c:v>
                </c:pt>
                <c:pt idx="68">
                  <c:v>4.5772589838900457E-3</c:v>
                </c:pt>
                <c:pt idx="69">
                  <c:v>3.8107382969866433E-3</c:v>
                </c:pt>
                <c:pt idx="70">
                  <c:v>3.8103970144012008E-3</c:v>
                </c:pt>
                <c:pt idx="71">
                  <c:v>3.784118255322144E-3</c:v>
                </c:pt>
                <c:pt idx="72">
                  <c:v>3.7837769727367019E-3</c:v>
                </c:pt>
                <c:pt idx="73">
                  <c:v>3.6455575256325711E-3</c:v>
                </c:pt>
                <c:pt idx="74">
                  <c:v>3.0995053889248934E-3</c:v>
                </c:pt>
                <c:pt idx="75">
                  <c:v>3.0926797372160474E-3</c:v>
                </c:pt>
                <c:pt idx="76">
                  <c:v>3.0793697163837975E-3</c:v>
                </c:pt>
                <c:pt idx="77">
                  <c:v>3.0636707174534518E-3</c:v>
                </c:pt>
                <c:pt idx="78">
                  <c:v>3.054797370231952E-3</c:v>
                </c:pt>
                <c:pt idx="79">
                  <c:v>3.0257883504693568E-3</c:v>
                </c:pt>
                <c:pt idx="80">
                  <c:v>3.0083829386117994E-3</c:v>
                </c:pt>
                <c:pt idx="81">
                  <c:v>3.0012160043175113E-3</c:v>
                </c:pt>
                <c:pt idx="82">
                  <c:v>2.9879059834852619E-3</c:v>
                </c:pt>
                <c:pt idx="83">
                  <c:v>2.974595962653012E-3</c:v>
                </c:pt>
                <c:pt idx="84">
                  <c:v>2.9633336373334164E-3</c:v>
                </c:pt>
                <c:pt idx="85">
                  <c:v>2.9455869428904168E-3</c:v>
                </c:pt>
                <c:pt idx="86">
                  <c:v>2.9367135956689171E-3</c:v>
                </c:pt>
                <c:pt idx="87">
                  <c:v>2.925451270349321E-3</c:v>
                </c:pt>
                <c:pt idx="88">
                  <c:v>2.9165779231278212E-3</c:v>
                </c:pt>
                <c:pt idx="89">
                  <c:v>2.9097522714189752E-3</c:v>
                </c:pt>
                <c:pt idx="90">
                  <c:v>2.9008789241974755E-3</c:v>
                </c:pt>
                <c:pt idx="91">
                  <c:v>2.8988312286848217E-3</c:v>
                </c:pt>
                <c:pt idx="92">
                  <c:v>2.8964422505867258E-3</c:v>
                </c:pt>
                <c:pt idx="93">
                  <c:v>2.894394555074072E-3</c:v>
                </c:pt>
                <c:pt idx="94">
                  <c:v>2.8814258168272646E-3</c:v>
                </c:pt>
                <c:pt idx="95">
                  <c:v>2.8810845342418221E-3</c:v>
                </c:pt>
                <c:pt idx="96">
                  <c:v>2.8701634915076686E-3</c:v>
                </c:pt>
                <c:pt idx="97">
                  <c:v>2.3483424183663943E-3</c:v>
                </c:pt>
                <c:pt idx="98">
                  <c:v>2.2858877052304538E-3</c:v>
                </c:pt>
                <c:pt idx="99">
                  <c:v>2.2725776843982039E-3</c:v>
                </c:pt>
                <c:pt idx="100">
                  <c:v>2.2657520326893579E-3</c:v>
                </c:pt>
                <c:pt idx="101">
                  <c:v>2.2633630545912621E-3</c:v>
                </c:pt>
                <c:pt idx="102">
                  <c:v>2.2613153590786083E-3</c:v>
                </c:pt>
                <c:pt idx="103">
                  <c:v>2.258926380980512E-3</c:v>
                </c:pt>
                <c:pt idx="104">
                  <c:v>2.2480053382463584E-3</c:v>
                </c:pt>
                <c:pt idx="105">
                  <c:v>2.2439099472210508E-3</c:v>
                </c:pt>
                <c:pt idx="106">
                  <c:v>2.2432273820501662E-3</c:v>
                </c:pt>
                <c:pt idx="107">
                  <c:v>2.2411796865375124E-3</c:v>
                </c:pt>
                <c:pt idx="108">
                  <c:v>2.2391319910248586E-3</c:v>
                </c:pt>
                <c:pt idx="109">
                  <c:v>2.2387907084394166E-3</c:v>
                </c:pt>
                <c:pt idx="110">
                  <c:v>2.2367430129267628E-3</c:v>
                </c:pt>
                <c:pt idx="111">
                  <c:v>2.227869665705263E-3</c:v>
                </c:pt>
                <c:pt idx="112">
                  <c:v>2.2254806876071667E-3</c:v>
                </c:pt>
                <c:pt idx="113">
                  <c:v>2.2101229712622635E-3</c:v>
                </c:pt>
                <c:pt idx="114">
                  <c:v>2.2056862976515134E-3</c:v>
                </c:pt>
                <c:pt idx="115">
                  <c:v>2.1988606459426674E-3</c:v>
                </c:pt>
                <c:pt idx="116">
                  <c:v>2.1968129504300136E-3</c:v>
                </c:pt>
                <c:pt idx="117">
                  <c:v>2.1944239723319177E-3</c:v>
                </c:pt>
                <c:pt idx="118">
                  <c:v>2.1831616470123216E-3</c:v>
                </c:pt>
                <c:pt idx="119">
                  <c:v>2.1698516261800722E-3</c:v>
                </c:pt>
                <c:pt idx="120">
                  <c:v>2.1678039306674184E-3</c:v>
                </c:pt>
                <c:pt idx="121">
                  <c:v>2.1674626480819759E-3</c:v>
                </c:pt>
                <c:pt idx="122">
                  <c:v>2.1654149525693221E-3</c:v>
                </c:pt>
                <c:pt idx="123">
                  <c:v>2.1633672570566683E-3</c:v>
                </c:pt>
                <c:pt idx="124">
                  <c:v>2.1497159536389763E-3</c:v>
                </c:pt>
                <c:pt idx="125">
                  <c:v>2.1476682581263225E-3</c:v>
                </c:pt>
                <c:pt idx="126">
                  <c:v>2.1452792800282267E-3</c:v>
                </c:pt>
                <c:pt idx="127">
                  <c:v>2.1432315845155729E-3</c:v>
                </c:pt>
                <c:pt idx="128">
                  <c:v>2.1408426064174766E-3</c:v>
                </c:pt>
                <c:pt idx="129">
                  <c:v>2.1387949109048228E-3</c:v>
                </c:pt>
                <c:pt idx="130">
                  <c:v>2.1384536283193807E-3</c:v>
                </c:pt>
                <c:pt idx="131">
                  <c:v>2.1364059328067269E-3</c:v>
                </c:pt>
                <c:pt idx="132">
                  <c:v>2.1128574344112081E-3</c:v>
                </c:pt>
                <c:pt idx="133">
                  <c:v>2.112516151825766E-3</c:v>
                </c:pt>
                <c:pt idx="134">
                  <c:v>2.0876025230884779E-3</c:v>
                </c:pt>
                <c:pt idx="135">
                  <c:v>2.0852135449903821E-3</c:v>
                </c:pt>
                <c:pt idx="136">
                  <c:v>2.0650778724492862E-3</c:v>
                </c:pt>
                <c:pt idx="137">
                  <c:v>2.0630301769366324E-3</c:v>
                </c:pt>
                <c:pt idx="138">
                  <c:v>2.0606411988385366E-3</c:v>
                </c:pt>
                <c:pt idx="139">
                  <c:v>2.0562045252277869E-3</c:v>
                </c:pt>
                <c:pt idx="140">
                  <c:v>2.0538155471296906E-3</c:v>
                </c:pt>
                <c:pt idx="141">
                  <c:v>2.0493788735189409E-3</c:v>
                </c:pt>
                <c:pt idx="142">
                  <c:v>2.0449421999081908E-3</c:v>
                </c:pt>
                <c:pt idx="143">
                  <c:v>2.0405055262974411E-3</c:v>
                </c:pt>
                <c:pt idx="144">
                  <c:v>2.036068852686691E-3</c:v>
                </c:pt>
                <c:pt idx="145">
                  <c:v>1.4767066951467639E-3</c:v>
                </c:pt>
                <c:pt idx="146">
                  <c:v>1.4637379568999565E-3</c:v>
                </c:pt>
                <c:pt idx="147">
                  <c:v>1.456571022605668E-3</c:v>
                </c:pt>
                <c:pt idx="148">
                  <c:v>1.4500866534822646E-3</c:v>
                </c:pt>
                <c:pt idx="149">
                  <c:v>1.4476976753841683E-3</c:v>
                </c:pt>
                <c:pt idx="150">
                  <c:v>1.4408720236753223E-3</c:v>
                </c:pt>
                <c:pt idx="151">
                  <c:v>1.4319986764538225E-3</c:v>
                </c:pt>
                <c:pt idx="152">
                  <c:v>1.4275620028430728E-3</c:v>
                </c:pt>
                <c:pt idx="153">
                  <c:v>1.4166409601089193E-3</c:v>
                </c:pt>
                <c:pt idx="154">
                  <c:v>1.4162996775234768E-3</c:v>
                </c:pt>
                <c:pt idx="155">
                  <c:v>1.4139106994253809E-3</c:v>
                </c:pt>
                <c:pt idx="156">
                  <c:v>1.4118630039127271E-3</c:v>
                </c:pt>
                <c:pt idx="157">
                  <c:v>1.4098153084000729E-3</c:v>
                </c:pt>
                <c:pt idx="158">
                  <c:v>1.4050373522038811E-3</c:v>
                </c:pt>
                <c:pt idx="159">
                  <c:v>1.3965052875678239E-3</c:v>
                </c:pt>
                <c:pt idx="160">
                  <c:v>1.3961640049823809E-3</c:v>
                </c:pt>
                <c:pt idx="161">
                  <c:v>1.3941163094697276E-3</c:v>
                </c:pt>
                <c:pt idx="162">
                  <c:v>1.3917273313716312E-3</c:v>
                </c:pt>
                <c:pt idx="163">
                  <c:v>1.3896796358589779E-3</c:v>
                </c:pt>
                <c:pt idx="164">
                  <c:v>1.3876319403463237E-3</c:v>
                </c:pt>
                <c:pt idx="165">
                  <c:v>1.3872906577608816E-3</c:v>
                </c:pt>
                <c:pt idx="166">
                  <c:v>1.3852429622482273E-3</c:v>
                </c:pt>
                <c:pt idx="167">
                  <c:v>1.383195266735574E-3</c:v>
                </c:pt>
                <c:pt idx="168">
                  <c:v>1.3808062886374777E-3</c:v>
                </c:pt>
                <c:pt idx="169">
                  <c:v>1.3804650060520356E-3</c:v>
                </c:pt>
                <c:pt idx="170">
                  <c:v>1.3784173105393814E-3</c:v>
                </c:pt>
                <c:pt idx="171">
                  <c:v>1.3739806369286317E-3</c:v>
                </c:pt>
                <c:pt idx="172">
                  <c:v>1.3715916588305354E-3</c:v>
                </c:pt>
                <c:pt idx="173">
                  <c:v>1.369543963317882E-3</c:v>
                </c:pt>
                <c:pt idx="174">
                  <c:v>1.3405349435552869E-3</c:v>
                </c:pt>
                <c:pt idx="175">
                  <c:v>1.3384872480426326E-3</c:v>
                </c:pt>
                <c:pt idx="176">
                  <c:v>1.3139149018907871E-3</c:v>
                </c:pt>
                <c:pt idx="177">
                  <c:v>1.3118672063781337E-3</c:v>
                </c:pt>
                <c:pt idx="178">
                  <c:v>1.3115259237926917E-3</c:v>
                </c:pt>
                <c:pt idx="179">
                  <c:v>1.2917315338370379E-3</c:v>
                </c:pt>
                <c:pt idx="180">
                  <c:v>1.2913902512515958E-3</c:v>
                </c:pt>
                <c:pt idx="181">
                  <c:v>1.2893425557389416E-3</c:v>
                </c:pt>
                <c:pt idx="182">
                  <c:v>1.2849058821281919E-3</c:v>
                </c:pt>
                <c:pt idx="183">
                  <c:v>1.2804692085174423E-3</c:v>
                </c:pt>
                <c:pt idx="184">
                  <c:v>1.271595861295942E-3</c:v>
                </c:pt>
                <c:pt idx="185">
                  <c:v>1.2692068831978466E-3</c:v>
                </c:pt>
                <c:pt idx="186">
                  <c:v>1.2627225140744427E-3</c:v>
                </c:pt>
                <c:pt idx="187">
                  <c:v>1.2623812314890006E-3</c:v>
                </c:pt>
                <c:pt idx="188">
                  <c:v>1.258285840463693E-3</c:v>
                </c:pt>
                <c:pt idx="189">
                  <c:v>1.2579445578782501E-3</c:v>
                </c:pt>
                <c:pt idx="190">
                  <c:v>1.2538491668529425E-3</c:v>
                </c:pt>
                <c:pt idx="191">
                  <c:v>1.2514601887548471E-3</c:v>
                </c:pt>
                <c:pt idx="192">
                  <c:v>1.2494124932421928E-3</c:v>
                </c:pt>
                <c:pt idx="193">
                  <c:v>1.2490712106567508E-3</c:v>
                </c:pt>
                <c:pt idx="194">
                  <c:v>1.2470235151440965E-3</c:v>
                </c:pt>
                <c:pt idx="195">
                  <c:v>1.2446345370460011E-3</c:v>
                </c:pt>
                <c:pt idx="196">
                  <c:v>1.2357611898245009E-3</c:v>
                </c:pt>
                <c:pt idx="197">
                  <c:v>1.2313245162137512E-3</c:v>
                </c:pt>
                <c:pt idx="198">
                  <c:v>1.229276820701097E-3</c:v>
                </c:pt>
                <c:pt idx="199">
                  <c:v>1.2289355381156549E-3</c:v>
                </c:pt>
                <c:pt idx="200">
                  <c:v>1.1978788228404055E-3</c:v>
                </c:pt>
                <c:pt idx="201">
                  <c:v>1.1954898447423101E-3</c:v>
                </c:pt>
                <c:pt idx="202">
                  <c:v>6.9005033570226568E-4</c:v>
                </c:pt>
                <c:pt idx="203">
                  <c:v>6.7639903228457372E-4</c:v>
                </c:pt>
                <c:pt idx="204">
                  <c:v>6.7196235867382405E-4</c:v>
                </c:pt>
                <c:pt idx="205">
                  <c:v>6.5626335974347787E-4</c:v>
                </c:pt>
                <c:pt idx="206">
                  <c:v>6.4739001252197854E-4</c:v>
                </c:pt>
                <c:pt idx="207">
                  <c:v>6.4534231700932431E-4</c:v>
                </c:pt>
                <c:pt idx="208">
                  <c:v>6.4500103442388223E-4</c:v>
                </c:pt>
                <c:pt idx="209">
                  <c:v>6.4295333891122887E-4</c:v>
                </c:pt>
                <c:pt idx="210">
                  <c:v>6.3851666530047833E-4</c:v>
                </c:pt>
                <c:pt idx="211">
                  <c:v>6.3612768720238289E-4</c:v>
                </c:pt>
                <c:pt idx="212">
                  <c:v>6.3407999168972867E-4</c:v>
                </c:pt>
                <c:pt idx="213">
                  <c:v>6.0711866743978684E-4</c:v>
                </c:pt>
                <c:pt idx="214">
                  <c:v>6.0370584158536428E-4</c:v>
                </c:pt>
                <c:pt idx="215">
                  <c:v>6.0268199382903717E-4</c:v>
                </c:pt>
                <c:pt idx="216">
                  <c:v>6.0063429831638381E-4</c:v>
                </c:pt>
                <c:pt idx="217">
                  <c:v>6.0029301573094086E-4</c:v>
                </c:pt>
                <c:pt idx="218">
                  <c:v>5.982453202182875E-4</c:v>
                </c:pt>
                <c:pt idx="219">
                  <c:v>5.9176095109488361E-4</c:v>
                </c:pt>
                <c:pt idx="220">
                  <c:v>5.9141966850944153E-4</c:v>
                </c:pt>
                <c:pt idx="221">
                  <c:v>5.893719729967873E-4</c:v>
                </c:pt>
                <c:pt idx="222">
                  <c:v>5.8527658197147971E-4</c:v>
                </c:pt>
                <c:pt idx="223">
                  <c:v>5.8527658197147971E-4</c:v>
                </c:pt>
                <c:pt idx="224">
                  <c:v>5.8288760387338427E-4</c:v>
                </c:pt>
                <c:pt idx="225">
                  <c:v>5.8254632128794132E-4</c:v>
                </c:pt>
                <c:pt idx="226">
                  <c:v>5.8049862577528796E-4</c:v>
                </c:pt>
                <c:pt idx="227">
                  <c:v>5.7845093026263374E-4</c:v>
                </c:pt>
                <c:pt idx="228">
                  <c:v>5.7810964767719165E-4</c:v>
                </c:pt>
                <c:pt idx="229">
                  <c:v>5.7606195216453829E-4</c:v>
                </c:pt>
                <c:pt idx="230">
                  <c:v>5.5387858411078822E-4</c:v>
                </c:pt>
                <c:pt idx="231">
                  <c:v>5.5353730152534614E-4</c:v>
                </c:pt>
                <c:pt idx="232">
                  <c:v>5.5148960601269278E-4</c:v>
                </c:pt>
                <c:pt idx="233">
                  <c:v>5.4705293240194224E-4</c:v>
                </c:pt>
                <c:pt idx="234">
                  <c:v>5.2964752054438565E-4</c:v>
                </c:pt>
                <c:pt idx="235">
                  <c:v>5.2964752054438565E-4</c:v>
                </c:pt>
                <c:pt idx="236">
                  <c:v>4.6480382931034844E-4</c:v>
                </c:pt>
                <c:pt idx="237">
                  <c:v>4.6480382931034844E-4</c:v>
                </c:pt>
                <c:pt idx="238">
                  <c:v>4.6446254672490635E-4</c:v>
                </c:pt>
                <c:pt idx="239">
                  <c:v>4.6446254672490635E-4</c:v>
                </c:pt>
                <c:pt idx="240">
                  <c:v>4.5354150399075279E-4</c:v>
                </c:pt>
                <c:pt idx="241">
                  <c:v>4.5320022140531071E-4</c:v>
                </c:pt>
                <c:pt idx="242">
                  <c:v>4.3579480954775325E-4</c:v>
                </c:pt>
                <c:pt idx="243">
                  <c:v>4.3545352696231117E-4</c:v>
                </c:pt>
                <c:pt idx="244">
                  <c:v>4.2896915783890727E-4</c:v>
                </c:pt>
                <c:pt idx="245">
                  <c:v>4.2658017974081096E-4</c:v>
                </c:pt>
                <c:pt idx="246">
                  <c:v>4.2453248422815761E-4</c:v>
                </c:pt>
                <c:pt idx="247">
                  <c:v>4.2248478871550338E-4</c:v>
                </c:pt>
                <c:pt idx="248">
                  <c:v>4.221435061300613E-4</c:v>
                </c:pt>
                <c:pt idx="249">
                  <c:v>4.221435061300613E-4</c:v>
                </c:pt>
                <c:pt idx="250">
                  <c:v>4.2009581061740794E-4</c:v>
                </c:pt>
                <c:pt idx="251">
                  <c:v>4.156591370066574E-4</c:v>
                </c:pt>
                <c:pt idx="252">
                  <c:v>4.1531785442121532E-4</c:v>
                </c:pt>
                <c:pt idx="253">
                  <c:v>4.1327015890856196E-4</c:v>
                </c:pt>
                <c:pt idx="254">
                  <c:v>4.0883348529781142E-4</c:v>
                </c:pt>
                <c:pt idx="255">
                  <c:v>4.0644450719971598E-4</c:v>
                </c:pt>
                <c:pt idx="256">
                  <c:v>4.0439681168706176E-4</c:v>
                </c:pt>
                <c:pt idx="257">
                  <c:v>3.9757115997821578E-4</c:v>
                </c:pt>
                <c:pt idx="258">
                  <c:v>3.9313448636746611E-4</c:v>
                </c:pt>
                <c:pt idx="259">
                  <c:v>-1.9489540834961416E-4</c:v>
                </c:pt>
                <c:pt idx="260">
                  <c:v>-2.1298338537805665E-4</c:v>
                </c:pt>
                <c:pt idx="261">
                  <c:v>-2.5086575236215117E-4</c:v>
                </c:pt>
                <c:pt idx="262">
                  <c:v>-2.5325473046024748E-4</c:v>
                </c:pt>
                <c:pt idx="263">
                  <c:v>-2.553024259729017E-4</c:v>
                </c:pt>
                <c:pt idx="264">
                  <c:v>-2.5973909958365137E-4</c:v>
                </c:pt>
                <c:pt idx="265">
                  <c:v>-2.6656475129249735E-4</c:v>
                </c:pt>
                <c:pt idx="266">
                  <c:v>-2.6861244680515071E-4</c:v>
                </c:pt>
                <c:pt idx="267">
                  <c:v>-2.7543809851399668E-4</c:v>
                </c:pt>
                <c:pt idx="268">
                  <c:v>-3.000104446658422E-4</c:v>
                </c:pt>
                <c:pt idx="269">
                  <c:v>-3.0205814017849643E-4</c:v>
                </c:pt>
                <c:pt idx="270">
                  <c:v>-3.064948137892461E-4</c:v>
                </c:pt>
                <c:pt idx="271">
                  <c:v>-3.2219381271959141E-4</c:v>
                </c:pt>
                <c:pt idx="272">
                  <c:v>-3.2458279081768772E-4</c:v>
                </c:pt>
                <c:pt idx="273">
                  <c:v>-3.2901946442843739E-4</c:v>
                </c:pt>
                <c:pt idx="274">
                  <c:v>-3.3106715994109161E-4</c:v>
                </c:pt>
                <c:pt idx="275">
                  <c:v>-3.314084425265337E-4</c:v>
                </c:pt>
                <c:pt idx="276">
                  <c:v>-3.3345613803918792E-4</c:v>
                </c:pt>
                <c:pt idx="277">
                  <c:v>-3.3994050716259095E-4</c:v>
                </c:pt>
                <c:pt idx="278">
                  <c:v>-3.5973489711824472E-4</c:v>
                </c:pt>
                <c:pt idx="279">
                  <c:v>-3.600761797036868E-4</c:v>
                </c:pt>
                <c:pt idx="280">
                  <c:v>-3.600761797036868E-4</c:v>
                </c:pt>
                <c:pt idx="281">
                  <c:v>-3.6246515780178311E-4</c:v>
                </c:pt>
                <c:pt idx="282">
                  <c:v>-3.6451285331443647E-4</c:v>
                </c:pt>
                <c:pt idx="283">
                  <c:v>-3.6690183141253278E-4</c:v>
                </c:pt>
                <c:pt idx="284">
                  <c:v>-3.68949526925187E-4</c:v>
                </c:pt>
                <c:pt idx="285">
                  <c:v>-3.6929080951062909E-4</c:v>
                </c:pt>
                <c:pt idx="286">
                  <c:v>-3.7133850502328244E-4</c:v>
                </c:pt>
                <c:pt idx="287">
                  <c:v>-3.7338620053593667E-4</c:v>
                </c:pt>
                <c:pt idx="288">
                  <c:v>-3.7372748312137875E-4</c:v>
                </c:pt>
                <c:pt idx="289">
                  <c:v>-3.7577517863403298E-4</c:v>
                </c:pt>
                <c:pt idx="290">
                  <c:v>-3.8021185224478265E-4</c:v>
                </c:pt>
                <c:pt idx="291">
                  <c:v>-3.8225954775743601E-4</c:v>
                </c:pt>
                <c:pt idx="292">
                  <c:v>-3.8260083034287896E-4</c:v>
                </c:pt>
                <c:pt idx="293">
                  <c:v>-3.8464852585553232E-4</c:v>
                </c:pt>
                <c:pt idx="294">
                  <c:v>-3.9147417756437829E-4</c:v>
                </c:pt>
                <c:pt idx="295">
                  <c:v>-3.9352187307703252E-4</c:v>
                </c:pt>
                <c:pt idx="296">
                  <c:v>-3.9591085117512796E-4</c:v>
                </c:pt>
                <c:pt idx="297">
                  <c:v>-4.003475247858785E-4</c:v>
                </c:pt>
                <c:pt idx="298">
                  <c:v>-4.0239522029853186E-4</c:v>
                </c:pt>
                <c:pt idx="299">
                  <c:v>-9.3957400978470981E-4</c:v>
                </c:pt>
                <c:pt idx="300">
                  <c:v>-9.4844735700621002E-4</c:v>
                </c:pt>
                <c:pt idx="301">
                  <c:v>-9.5083633510430546E-4</c:v>
                </c:pt>
                <c:pt idx="302">
                  <c:v>-9.68583029547305E-4</c:v>
                </c:pt>
                <c:pt idx="303">
                  <c:v>-9.7097200764540131E-4</c:v>
                </c:pt>
                <c:pt idx="304">
                  <c:v>-9.7267842057261258E-4</c:v>
                </c:pt>
                <c:pt idx="305">
                  <c:v>-9.7301970315805467E-4</c:v>
                </c:pt>
                <c:pt idx="306">
                  <c:v>-9.7301970315805467E-4</c:v>
                </c:pt>
                <c:pt idx="307">
                  <c:v>-9.7984535486690064E-4</c:v>
                </c:pt>
                <c:pt idx="308">
                  <c:v>-9.8189305037955487E-4</c:v>
                </c:pt>
                <c:pt idx="309">
                  <c:v>-9.8428202847765118E-4</c:v>
                </c:pt>
                <c:pt idx="310">
                  <c:v>-9.8632972399030454E-4</c:v>
                </c:pt>
                <c:pt idx="311">
                  <c:v>-9.8667100657574662E-4</c:v>
                </c:pt>
                <c:pt idx="312">
                  <c:v>-9.8871870208840085E-4</c:v>
                </c:pt>
                <c:pt idx="313">
                  <c:v>-9.9076639760105421E-4</c:v>
                </c:pt>
                <c:pt idx="314">
                  <c:v>-9.9315537569915052E-4</c:v>
                </c:pt>
                <c:pt idx="315">
                  <c:v>-9.9520307121180474E-4</c:v>
                </c:pt>
                <c:pt idx="316">
                  <c:v>-9.9554435379724682E-4</c:v>
                </c:pt>
                <c:pt idx="317">
                  <c:v>-9.9759204930990018E-4</c:v>
                </c:pt>
                <c:pt idx="318">
                  <c:v>-9.9998102740799649E-4</c:v>
                </c:pt>
                <c:pt idx="319">
                  <c:v>-1.0020287229206507E-3</c:v>
                </c:pt>
                <c:pt idx="320">
                  <c:v>-1.0023700055060928E-3</c:v>
                </c:pt>
                <c:pt idx="321">
                  <c:v>-1.0044177010187462E-3</c:v>
                </c:pt>
                <c:pt idx="322">
                  <c:v>-1.0064653965314004E-3</c:v>
                </c:pt>
                <c:pt idx="323">
                  <c:v>-1.0242120909743999E-3</c:v>
                </c:pt>
                <c:pt idx="324">
                  <c:v>-1.0354744162939956E-3</c:v>
                </c:pt>
                <c:pt idx="325">
                  <c:v>-1.0378633943920919E-3</c:v>
                </c:pt>
                <c:pt idx="326">
                  <c:v>-1.0443477635154958E-3</c:v>
                </c:pt>
                <c:pt idx="327">
                  <c:v>-1.0446890461009379E-3</c:v>
                </c:pt>
                <c:pt idx="328">
                  <c:v>-1.0491257197116875E-3</c:v>
                </c:pt>
                <c:pt idx="329">
                  <c:v>-1.0511734152243418E-3</c:v>
                </c:pt>
                <c:pt idx="330">
                  <c:v>-1.0556100888350914E-3</c:v>
                </c:pt>
                <c:pt idx="331">
                  <c:v>-1.0579990669331877E-3</c:v>
                </c:pt>
                <c:pt idx="332">
                  <c:v>-1.0600467624458411E-3</c:v>
                </c:pt>
                <c:pt idx="333">
                  <c:v>-1.0603880450312832E-3</c:v>
                </c:pt>
                <c:pt idx="334">
                  <c:v>-1.0644834360565908E-3</c:v>
                </c:pt>
                <c:pt idx="335">
                  <c:v>-1.066531131569245E-3</c:v>
                </c:pt>
                <c:pt idx="336">
                  <c:v>-1.0668724141546871E-3</c:v>
                </c:pt>
                <c:pt idx="337">
                  <c:v>-1.0689201096673413E-3</c:v>
                </c:pt>
                <c:pt idx="338">
                  <c:v>-1.073356783278091E-3</c:v>
                </c:pt>
                <c:pt idx="339">
                  <c:v>-1.0870080866957829E-3</c:v>
                </c:pt>
                <c:pt idx="340">
                  <c:v>-1.0890557822084363E-3</c:v>
                </c:pt>
                <c:pt idx="341">
                  <c:v>-1.0979291294299365E-3</c:v>
                </c:pt>
                <c:pt idx="342">
                  <c:v>-1.1047547811387825E-3</c:v>
                </c:pt>
                <c:pt idx="343">
                  <c:v>-1.1467325391481854E-3</c:v>
                </c:pt>
                <c:pt idx="344">
                  <c:v>-1.1494627998317238E-3</c:v>
                </c:pt>
                <c:pt idx="345">
                  <c:v>-1.1515104953443772E-3</c:v>
                </c:pt>
                <c:pt idx="346">
                  <c:v>-1.1538994734424735E-3</c:v>
                </c:pt>
                <c:pt idx="347">
                  <c:v>-1.1624315380785307E-3</c:v>
                </c:pt>
                <c:pt idx="348">
                  <c:v>-1.1627728206639728E-3</c:v>
                </c:pt>
                <c:pt idx="349">
                  <c:v>-1.1672094942747234E-3</c:v>
                </c:pt>
                <c:pt idx="350">
                  <c:v>-1.1736938633981264E-3</c:v>
                </c:pt>
                <c:pt idx="351">
                  <c:v>-1.1781305370088769E-3</c:v>
                </c:pt>
                <c:pt idx="352">
                  <c:v>-1.1825672106196266E-3</c:v>
                </c:pt>
                <c:pt idx="353">
                  <c:v>-1.1829084932050687E-3</c:v>
                </c:pt>
                <c:pt idx="354">
                  <c:v>-1.1870038842303763E-3</c:v>
                </c:pt>
                <c:pt idx="355">
                  <c:v>-1.1873451668158183E-3</c:v>
                </c:pt>
                <c:pt idx="356">
                  <c:v>-1.1893928623284726E-3</c:v>
                </c:pt>
                <c:pt idx="357">
                  <c:v>-1.1917818404265689E-3</c:v>
                </c:pt>
                <c:pt idx="358">
                  <c:v>-1.2385375546321636E-3</c:v>
                </c:pt>
                <c:pt idx="359">
                  <c:v>-1.2497998799517593E-3</c:v>
                </c:pt>
                <c:pt idx="360">
                  <c:v>-1.911205530538934E-3</c:v>
                </c:pt>
                <c:pt idx="361">
                  <c:v>-2.0228049359785651E-3</c:v>
                </c:pt>
                <c:pt idx="362">
                  <c:v>-2.1033476261429476E-3</c:v>
                </c:pt>
                <c:pt idx="363">
                  <c:v>-2.1033476261429476E-3</c:v>
                </c:pt>
                <c:pt idx="364">
                  <c:v>-2.6562254145594717E-3</c:v>
                </c:pt>
                <c:pt idx="365">
                  <c:v>-2.6763610871005667E-3</c:v>
                </c:pt>
                <c:pt idx="366">
                  <c:v>-2.8029769262996607E-3</c:v>
                </c:pt>
                <c:pt idx="367">
                  <c:v>-2.8033182088851027E-3</c:v>
                </c:pt>
                <c:pt idx="368">
                  <c:v>-3.4896374882095651E-3</c:v>
                </c:pt>
                <c:pt idx="369">
                  <c:v>-3.5623306789087737E-3</c:v>
                </c:pt>
                <c:pt idx="370">
                  <c:v>-3.5626719614942157E-3</c:v>
                </c:pt>
                <c:pt idx="371">
                  <c:v>-3.5633545266651016E-3</c:v>
                </c:pt>
                <c:pt idx="372">
                  <c:v>-3.670175975908541E-3</c:v>
                </c:pt>
                <c:pt idx="373">
                  <c:v>-3.670175975908541E-3</c:v>
                </c:pt>
                <c:pt idx="374">
                  <c:v>-3.670175975908541E-3</c:v>
                </c:pt>
                <c:pt idx="375">
                  <c:v>-3.6814383012281366E-3</c:v>
                </c:pt>
                <c:pt idx="376">
                  <c:v>-3.6933831917186164E-3</c:v>
                </c:pt>
                <c:pt idx="377">
                  <c:v>-4.3076918455147543E-3</c:v>
                </c:pt>
                <c:pt idx="378">
                  <c:v>-4.3455742124988497E-3</c:v>
                </c:pt>
                <c:pt idx="379">
                  <c:v>-4.3534237119640228E-3</c:v>
                </c:pt>
                <c:pt idx="380">
                  <c:v>-6.0618843346881678E-3</c:v>
                </c:pt>
                <c:pt idx="381">
                  <c:v>-6.0731466600077652E-3</c:v>
                </c:pt>
                <c:pt idx="382">
                  <c:v>-6.0769007684476298E-3</c:v>
                </c:pt>
                <c:pt idx="383">
                  <c:v>-6.804173958025168E-3</c:v>
                </c:pt>
                <c:pt idx="384">
                  <c:v>-6.8045152406106101E-3</c:v>
                </c:pt>
                <c:pt idx="385">
                  <c:v>-7.6805876374409898E-3</c:v>
                </c:pt>
                <c:pt idx="386">
                  <c:v>-7.8037906507856594E-3</c:v>
                </c:pt>
                <c:pt idx="387">
                  <c:v>-9.1491266025992002E-3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41F-4BDC-AE1B-21A31E616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92592"/>
        <c:axId val="1"/>
      </c:scatterChart>
      <c:valAx>
        <c:axId val="824992592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9583775432327"/>
              <c:y val="0.84589184913529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964725154036595E-2"/>
              <c:y val="0.4143842807320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925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2093966977531"/>
          <c:y val="0.90411102721748815"/>
          <c:w val="0.72517860799314993"/>
          <c:h val="6.84931506849315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V1128 Tau - O-C Diagr.</a:t>
            </a:r>
          </a:p>
        </c:rich>
      </c:tx>
      <c:layout>
        <c:manualLayout>
          <c:xMode val="edge"/>
          <c:yMode val="edge"/>
          <c:x val="0.34513311499779342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72229690800844"/>
          <c:y val="0.17540147287414312"/>
          <c:w val="0.81023157928429679"/>
          <c:h val="0.60906964299365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Active!$H$21:$H$145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D-47EF-BD33-BE6EB4A8C8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Active!$I$21:$I$145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D-47EF-BD33-BE6EB4A8C81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Active!$J$21:$J$145</c:f>
              <c:numCache>
                <c:formatCode>General</c:formatCode>
                <c:ptCount val="125"/>
                <c:pt idx="0">
                  <c:v>-1.8475099997885991E-2</c:v>
                </c:pt>
                <c:pt idx="1">
                  <c:v>-8.7110000458778813E-4</c:v>
                </c:pt>
                <c:pt idx="2">
                  <c:v>-9.3529999867314473E-4</c:v>
                </c:pt>
                <c:pt idx="3">
                  <c:v>-4.2115000542253256E-4</c:v>
                </c:pt>
                <c:pt idx="4">
                  <c:v>1.8895499961217865E-3</c:v>
                </c:pt>
                <c:pt idx="5">
                  <c:v>1.8895499961217865E-3</c:v>
                </c:pt>
                <c:pt idx="6">
                  <c:v>1.0037000029115006E-3</c:v>
                </c:pt>
                <c:pt idx="7">
                  <c:v>1.5036999975563958E-3</c:v>
                </c:pt>
                <c:pt idx="8">
                  <c:v>1.357450004434213E-3</c:v>
                </c:pt>
                <c:pt idx="9">
                  <c:v>1.6574500041315332E-3</c:v>
                </c:pt>
                <c:pt idx="10">
                  <c:v>1.5932499954942614E-3</c:v>
                </c:pt>
                <c:pt idx="11">
                  <c:v>1.793249997717794E-3</c:v>
                </c:pt>
                <c:pt idx="12">
                  <c:v>-5.4900003306102008E-5</c:v>
                </c:pt>
                <c:pt idx="13">
                  <c:v>3.4510000114096329E-4</c:v>
                </c:pt>
                <c:pt idx="14">
                  <c:v>6.1300000379560515E-4</c:v>
                </c:pt>
                <c:pt idx="15">
                  <c:v>6.1300000379560515E-4</c:v>
                </c:pt>
                <c:pt idx="16">
                  <c:v>1.3271500065457076E-3</c:v>
                </c:pt>
                <c:pt idx="17">
                  <c:v>1.7271500037168153E-3</c:v>
                </c:pt>
                <c:pt idx="18">
                  <c:v>1.1799499989137985E-3</c:v>
                </c:pt>
                <c:pt idx="19">
                  <c:v>1.4799499986111186E-3</c:v>
                </c:pt>
                <c:pt idx="20">
                  <c:v>5.9409999812487513E-4</c:v>
                </c:pt>
                <c:pt idx="21">
                  <c:v>5.9409999812487513E-4</c:v>
                </c:pt>
                <c:pt idx="22">
                  <c:v>2.6760000037029386E-4</c:v>
                </c:pt>
                <c:pt idx="23">
                  <c:v>4.676000025938265E-4</c:v>
                </c:pt>
                <c:pt idx="24">
                  <c:v>4.8175000119954348E-4</c:v>
                </c:pt>
                <c:pt idx="25">
                  <c:v>1.381750000291504E-3</c:v>
                </c:pt>
                <c:pt idx="26">
                  <c:v>1.4817500050412491E-3</c:v>
                </c:pt>
                <c:pt idx="27">
                  <c:v>1.3069999986328185E-3</c:v>
                </c:pt>
                <c:pt idx="28">
                  <c:v>1.50605000089854E-3</c:v>
                </c:pt>
                <c:pt idx="29">
                  <c:v>1.8909499995061196E-3</c:v>
                </c:pt>
                <c:pt idx="30">
                  <c:v>3.4942999991471879E-3</c:v>
                </c:pt>
                <c:pt idx="31">
                  <c:v>3.594300003896933E-3</c:v>
                </c:pt>
                <c:pt idx="32">
                  <c:v>2.5988499983213842E-3</c:v>
                </c:pt>
                <c:pt idx="33">
                  <c:v>2.8988499980187044E-3</c:v>
                </c:pt>
                <c:pt idx="34">
                  <c:v>1.6686500021023676E-3</c:v>
                </c:pt>
                <c:pt idx="35">
                  <c:v>2.2686500014970079E-3</c:v>
                </c:pt>
                <c:pt idx="36">
                  <c:v>2.7828000020235777E-3</c:v>
                </c:pt>
                <c:pt idx="37">
                  <c:v>2.8827999994973652E-3</c:v>
                </c:pt>
                <c:pt idx="38">
                  <c:v>3.6828000011155382E-3</c:v>
                </c:pt>
                <c:pt idx="39">
                  <c:v>3.7827999985893257E-3</c:v>
                </c:pt>
                <c:pt idx="40">
                  <c:v>1.4448000001721084E-3</c:v>
                </c:pt>
                <c:pt idx="41">
                  <c:v>2.4447999967378564E-3</c:v>
                </c:pt>
                <c:pt idx="42">
                  <c:v>2.458950002619531E-3</c:v>
                </c:pt>
                <c:pt idx="43">
                  <c:v>2.658949997567106E-3</c:v>
                </c:pt>
                <c:pt idx="44">
                  <c:v>2.8263499989407137E-3</c:v>
                </c:pt>
                <c:pt idx="45">
                  <c:v>3.710299999511335E-3</c:v>
                </c:pt>
                <c:pt idx="46">
                  <c:v>3.1244499987224117E-3</c:v>
                </c:pt>
                <c:pt idx="65">
                  <c:v>3.211600000213366E-3</c:v>
                </c:pt>
                <c:pt idx="68">
                  <c:v>2.0620999930542894E-3</c:v>
                </c:pt>
                <c:pt idx="73">
                  <c:v>2.2915999943506904E-3</c:v>
                </c:pt>
                <c:pt idx="80">
                  <c:v>1.7096500014304183E-3</c:v>
                </c:pt>
                <c:pt idx="85">
                  <c:v>1.4132500000414439E-3</c:v>
                </c:pt>
                <c:pt idx="94">
                  <c:v>1.3734500025748275E-3</c:v>
                </c:pt>
                <c:pt idx="95">
                  <c:v>1.0876000014832243E-3</c:v>
                </c:pt>
                <c:pt idx="96">
                  <c:v>1.1404000033508055E-3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0D-47EF-BD33-BE6EB4A8C81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Active!$K$21:$K$1450</c:f>
              <c:numCache>
                <c:formatCode>General</c:formatCode>
                <c:ptCount val="1430"/>
                <c:pt idx="47">
                  <c:v>2.9820000054314733E-3</c:v>
                </c:pt>
                <c:pt idx="48">
                  <c:v>1.6017500020097941E-3</c:v>
                </c:pt>
                <c:pt idx="49">
                  <c:v>4.215900000417605E-3</c:v>
                </c:pt>
                <c:pt idx="50">
                  <c:v>2.9686999987461604E-3</c:v>
                </c:pt>
                <c:pt idx="51">
                  <c:v>2.6677500063669868E-3</c:v>
                </c:pt>
                <c:pt idx="52">
                  <c:v>4.3205499969189987E-3</c:v>
                </c:pt>
                <c:pt idx="53">
                  <c:v>4.9347000021953136E-3</c:v>
                </c:pt>
                <c:pt idx="54">
                  <c:v>3.7195999975665472E-3</c:v>
                </c:pt>
                <c:pt idx="55">
                  <c:v>2.9044999973848462E-3</c:v>
                </c:pt>
                <c:pt idx="56">
                  <c:v>3.7186499976087362E-3</c:v>
                </c:pt>
                <c:pt idx="57">
                  <c:v>2.8035499999532476E-3</c:v>
                </c:pt>
                <c:pt idx="58">
                  <c:v>3.9233000061358325E-3</c:v>
                </c:pt>
                <c:pt idx="59">
                  <c:v>3.5732499964069575E-3</c:v>
                </c:pt>
                <c:pt idx="60">
                  <c:v>3.5732499964069575E-3</c:v>
                </c:pt>
                <c:pt idx="61">
                  <c:v>-1.2721499952021986E-3</c:v>
                </c:pt>
                <c:pt idx="62">
                  <c:v>2.9353999998420477E-3</c:v>
                </c:pt>
                <c:pt idx="63">
                  <c:v>2.9353999998420477E-3</c:v>
                </c:pt>
                <c:pt idx="64">
                  <c:v>3.6254000006010756E-3</c:v>
                </c:pt>
                <c:pt idx="66">
                  <c:v>3.8789500031271018E-3</c:v>
                </c:pt>
                <c:pt idx="67">
                  <c:v>3.1726000015623868E-3</c:v>
                </c:pt>
                <c:pt idx="69">
                  <c:v>2.2429999953601509E-3</c:v>
                </c:pt>
                <c:pt idx="70">
                  <c:v>2.6571499984129332E-3</c:v>
                </c:pt>
                <c:pt idx="71">
                  <c:v>2.3466999991796911E-3</c:v>
                </c:pt>
                <c:pt idx="72">
                  <c:v>2.4608500025351532E-3</c:v>
                </c:pt>
                <c:pt idx="105">
                  <c:v>1.2056499981554225E-3</c:v>
                </c:pt>
                <c:pt idx="132">
                  <c:v>1.4392500015674159E-3</c:v>
                </c:pt>
                <c:pt idx="133">
                  <c:v>1.6534000023966655E-3</c:v>
                </c:pt>
                <c:pt idx="146">
                  <c:v>1.0425500004203059E-3</c:v>
                </c:pt>
                <c:pt idx="196">
                  <c:v>9.0474999888101593E-4</c:v>
                </c:pt>
                <c:pt idx="200">
                  <c:v>1.0753999958978966E-3</c:v>
                </c:pt>
                <c:pt idx="202">
                  <c:v>1.2506000057328492E-3</c:v>
                </c:pt>
                <c:pt idx="214">
                  <c:v>3.1054999999469146E-4</c:v>
                </c:pt>
                <c:pt idx="222">
                  <c:v>1.6246500017587095E-3</c:v>
                </c:pt>
                <c:pt idx="223">
                  <c:v>2.1246500036795624E-3</c:v>
                </c:pt>
                <c:pt idx="234">
                  <c:v>1.4811000000918284E-3</c:v>
                </c:pt>
                <c:pt idx="235">
                  <c:v>1.5811000048415735E-3</c:v>
                </c:pt>
                <c:pt idx="236">
                  <c:v>7.6960000296821818E-4</c:v>
                </c:pt>
                <c:pt idx="237">
                  <c:v>7.6960000296821818E-4</c:v>
                </c:pt>
                <c:pt idx="238">
                  <c:v>1.5837499959161505E-3</c:v>
                </c:pt>
                <c:pt idx="239">
                  <c:v>1.5837499959161505E-3</c:v>
                </c:pt>
                <c:pt idx="278">
                  <c:v>7.5600000127451494E-4</c:v>
                </c:pt>
                <c:pt idx="279">
                  <c:v>1.3001500046811998E-3</c:v>
                </c:pt>
                <c:pt idx="304">
                  <c:v>-1.1706000004778616E-3</c:v>
                </c:pt>
                <c:pt idx="306">
                  <c:v>4.9355000373907387E-4</c:v>
                </c:pt>
                <c:pt idx="343">
                  <c:v>-4.5410000166157261E-4</c:v>
                </c:pt>
                <c:pt idx="361">
                  <c:v>-1.2710499941022135E-3</c:v>
                </c:pt>
                <c:pt idx="362">
                  <c:v>-2.7516499976627529E-3</c:v>
                </c:pt>
                <c:pt idx="363">
                  <c:v>-2.6516500001889654E-3</c:v>
                </c:pt>
                <c:pt idx="366">
                  <c:v>-9.4415000057779253E-4</c:v>
                </c:pt>
                <c:pt idx="367">
                  <c:v>-2.7300000001559965E-3</c:v>
                </c:pt>
                <c:pt idx="368">
                  <c:v>-2.5743500009411946E-3</c:v>
                </c:pt>
                <c:pt idx="369">
                  <c:v>-3.1604000032530166E-3</c:v>
                </c:pt>
                <c:pt idx="370">
                  <c:v>-2.5462500052526593E-3</c:v>
                </c:pt>
                <c:pt idx="371">
                  <c:v>-3.0179500026861206E-3</c:v>
                </c:pt>
                <c:pt idx="372">
                  <c:v>-4.0890000018407591E-3</c:v>
                </c:pt>
                <c:pt idx="373">
                  <c:v>-3.8690001965733245E-3</c:v>
                </c:pt>
                <c:pt idx="374">
                  <c:v>-3.8590001204283908E-3</c:v>
                </c:pt>
                <c:pt idx="375">
                  <c:v>-2.7220500051043928E-3</c:v>
                </c:pt>
                <c:pt idx="376">
                  <c:v>-3.1268000020645559E-3</c:v>
                </c:pt>
                <c:pt idx="377">
                  <c:v>-5.2568000028259121E-3</c:v>
                </c:pt>
                <c:pt idx="378">
                  <c:v>-4.7861499988357536E-3</c:v>
                </c:pt>
                <c:pt idx="379">
                  <c:v>-4.3607000043266453E-3</c:v>
                </c:pt>
                <c:pt idx="380">
                  <c:v>-8.8258000032510608E-3</c:v>
                </c:pt>
                <c:pt idx="381">
                  <c:v>-7.9588500011595897E-3</c:v>
                </c:pt>
                <c:pt idx="382">
                  <c:v>-1.0203199999523349E-2</c:v>
                </c:pt>
                <c:pt idx="383">
                  <c:v>-1.0649550000380259E-2</c:v>
                </c:pt>
                <c:pt idx="384">
                  <c:v>-1.0535399997024797E-2</c:v>
                </c:pt>
                <c:pt idx="385">
                  <c:v>-1.3912350004829932E-2</c:v>
                </c:pt>
                <c:pt idx="386">
                  <c:v>-1.2604200004716404E-2</c:v>
                </c:pt>
                <c:pt idx="387">
                  <c:v>-1.7724900004395749E-2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0D-47EF-BD33-BE6EB4A8C81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Active!$L$21:$L$1450</c:f>
              <c:numCache>
                <c:formatCode>General</c:formatCode>
                <c:ptCount val="1430"/>
                <c:pt idx="74">
                  <c:v>7.3160015745088458E-4</c:v>
                </c:pt>
                <c:pt idx="75">
                  <c:v>1.4145999448373914E-3</c:v>
                </c:pt>
                <c:pt idx="76">
                  <c:v>1.7664498518570326E-3</c:v>
                </c:pt>
                <c:pt idx="77">
                  <c:v>8.173501119017601E-4</c:v>
                </c:pt>
                <c:pt idx="78">
                  <c:v>1.4852499298285693E-3</c:v>
                </c:pt>
                <c:pt idx="79">
                  <c:v>2.0879999210592359E-3</c:v>
                </c:pt>
                <c:pt idx="81">
                  <c:v>2.0068001249455847E-3</c:v>
                </c:pt>
                <c:pt idx="82">
                  <c:v>2.3586500319652259E-3</c:v>
                </c:pt>
                <c:pt idx="83">
                  <c:v>1.410499811754562E-3</c:v>
                </c:pt>
                <c:pt idx="84">
                  <c:v>2.0774501099367626E-3</c:v>
                </c:pt>
                <c:pt idx="86">
                  <c:v>2.0811501744901761E-3</c:v>
                </c:pt>
                <c:pt idx="87">
                  <c:v>1.9480999690131284E-3</c:v>
                </c:pt>
                <c:pt idx="88">
                  <c:v>1.0160001766053028E-3</c:v>
                </c:pt>
                <c:pt idx="89">
                  <c:v>2.7989999653073028E-3</c:v>
                </c:pt>
                <c:pt idx="90">
                  <c:v>1.7668998771114275E-3</c:v>
                </c:pt>
                <c:pt idx="91">
                  <c:v>1.2517998256953433E-3</c:v>
                </c:pt>
                <c:pt idx="92">
                  <c:v>9.5084987697191536E-4</c:v>
                </c:pt>
                <c:pt idx="93">
                  <c:v>9.3574990751221776E-4</c:v>
                </c:pt>
                <c:pt idx="97">
                  <c:v>1.7757499881554395E-3</c:v>
                </c:pt>
                <c:pt idx="98">
                  <c:v>1.1651997992885299E-3</c:v>
                </c:pt>
                <c:pt idx="99">
                  <c:v>1.4170498761814088E-3</c:v>
                </c:pt>
                <c:pt idx="100">
                  <c:v>1.2000497954431921E-3</c:v>
                </c:pt>
                <c:pt idx="101">
                  <c:v>1.7991001805057749E-3</c:v>
                </c:pt>
                <c:pt idx="102">
                  <c:v>7.8400004713330418E-4</c:v>
                </c:pt>
                <c:pt idx="103">
                  <c:v>1.5830500924494117E-3</c:v>
                </c:pt>
                <c:pt idx="104">
                  <c:v>1.2358497842797078E-3</c:v>
                </c:pt>
                <c:pt idx="106">
                  <c:v>1.9339500067871995E-3</c:v>
                </c:pt>
                <c:pt idx="107">
                  <c:v>2.0188498674542643E-3</c:v>
                </c:pt>
                <c:pt idx="108">
                  <c:v>7.037497780402191E-4</c:v>
                </c:pt>
                <c:pt idx="109">
                  <c:v>7.1790022775530815E-4</c:v>
                </c:pt>
                <c:pt idx="110">
                  <c:v>9.0279991854913533E-4</c:v>
                </c:pt>
                <c:pt idx="111">
                  <c:v>1.3707000762224197E-3</c:v>
                </c:pt>
                <c:pt idx="112">
                  <c:v>8.697500015841797E-4</c:v>
                </c:pt>
                <c:pt idx="113">
                  <c:v>-4.9349996697856113E-4</c:v>
                </c:pt>
                <c:pt idx="114">
                  <c:v>9.0449982963036746E-5</c:v>
                </c:pt>
                <c:pt idx="115">
                  <c:v>7.7344977762550116E-4</c:v>
                </c:pt>
                <c:pt idx="116">
                  <c:v>1.8583498022053391E-3</c:v>
                </c:pt>
                <c:pt idx="117">
                  <c:v>4.573998594423756E-4</c:v>
                </c:pt>
                <c:pt idx="118">
                  <c:v>2.2434981656260788E-4</c:v>
                </c:pt>
                <c:pt idx="119">
                  <c:v>1.4762000573682599E-3</c:v>
                </c:pt>
                <c:pt idx="120">
                  <c:v>2.0610999999917112E-3</c:v>
                </c:pt>
                <c:pt idx="121">
                  <c:v>1.8752498508547433E-3</c:v>
                </c:pt>
                <c:pt idx="122">
                  <c:v>1.5601499253534712E-3</c:v>
                </c:pt>
                <c:pt idx="123">
                  <c:v>1.645049786020536E-3</c:v>
                </c:pt>
                <c:pt idx="124">
                  <c:v>1.0110499715665355E-3</c:v>
                </c:pt>
                <c:pt idx="125">
                  <c:v>2.1959498262731358E-3</c:v>
                </c:pt>
                <c:pt idx="126">
                  <c:v>3.950000973418355E-4</c:v>
                </c:pt>
                <c:pt idx="127">
                  <c:v>7.7989991405047476E-4</c:v>
                </c:pt>
                <c:pt idx="128">
                  <c:v>2.7894983941223472E-4</c:v>
                </c:pt>
                <c:pt idx="129">
                  <c:v>2.3638500351808034E-3</c:v>
                </c:pt>
                <c:pt idx="130">
                  <c:v>1.1780001877923496E-3</c:v>
                </c:pt>
                <c:pt idx="131">
                  <c:v>4.6290001046145335E-4</c:v>
                </c:pt>
                <c:pt idx="134">
                  <c:v>1.9863498819177039E-3</c:v>
                </c:pt>
                <c:pt idx="135">
                  <c:v>1.5854001030675136E-3</c:v>
                </c:pt>
                <c:pt idx="136">
                  <c:v>1.7202499293489382E-3</c:v>
                </c:pt>
                <c:pt idx="137">
                  <c:v>2.3051498719723895E-3</c:v>
                </c:pt>
                <c:pt idx="138">
                  <c:v>6.0419997316785157E-4</c:v>
                </c:pt>
                <c:pt idx="139">
                  <c:v>2.3881502202129923E-3</c:v>
                </c:pt>
                <c:pt idx="140">
                  <c:v>5.8720002562040463E-4</c:v>
                </c:pt>
                <c:pt idx="141">
                  <c:v>1.7114981164922938E-4</c:v>
                </c:pt>
                <c:pt idx="142">
                  <c:v>-4.489981074584648E-5</c:v>
                </c:pt>
                <c:pt idx="143">
                  <c:v>1.8390498007647693E-3</c:v>
                </c:pt>
                <c:pt idx="144">
                  <c:v>6.2300001445692033E-4</c:v>
                </c:pt>
                <c:pt idx="145">
                  <c:v>-2.8515016310848296E-4</c:v>
                </c:pt>
                <c:pt idx="147">
                  <c:v>1.5497000349569134E-3</c:v>
                </c:pt>
                <c:pt idx="148">
                  <c:v>6.1854976956965402E-4</c:v>
                </c:pt>
                <c:pt idx="149">
                  <c:v>2.1759999071946368E-4</c:v>
                </c:pt>
                <c:pt idx="150">
                  <c:v>-2.9940003878436983E-4</c:v>
                </c:pt>
                <c:pt idx="151">
                  <c:v>7.6850003097206354E-4</c:v>
                </c:pt>
                <c:pt idx="152">
                  <c:v>1.3524499809136614E-3</c:v>
                </c:pt>
                <c:pt idx="153">
                  <c:v>2.0525010040728375E-4</c:v>
                </c:pt>
                <c:pt idx="154">
                  <c:v>1.1193999453098513E-3</c:v>
                </c:pt>
                <c:pt idx="155">
                  <c:v>3.6184498967486434E-3</c:v>
                </c:pt>
                <c:pt idx="156">
                  <c:v>9.0334985725348815E-4</c:v>
                </c:pt>
                <c:pt idx="157">
                  <c:v>1.882501455838792E-4</c:v>
                </c:pt>
                <c:pt idx="158">
                  <c:v>1.9863499037455767E-3</c:v>
                </c:pt>
                <c:pt idx="159">
                  <c:v>4.0099970647133887E-5</c:v>
                </c:pt>
                <c:pt idx="160">
                  <c:v>1.7542498535476625E-3</c:v>
                </c:pt>
                <c:pt idx="161">
                  <c:v>-8.6084989015944302E-4</c:v>
                </c:pt>
                <c:pt idx="162">
                  <c:v>7.3820019315462559E-4</c:v>
                </c:pt>
                <c:pt idx="163">
                  <c:v>1.4230999659048393E-3</c:v>
                </c:pt>
                <c:pt idx="164">
                  <c:v>1.5079998265719041E-3</c:v>
                </c:pt>
                <c:pt idx="165">
                  <c:v>8.2215006113983691E-4</c:v>
                </c:pt>
                <c:pt idx="166">
                  <c:v>1.007050224870909E-3</c:v>
                </c:pt>
                <c:pt idx="167">
                  <c:v>9.9194978974992409E-4</c:v>
                </c:pt>
                <c:pt idx="168">
                  <c:v>4.9100018077297136E-4</c:v>
                </c:pt>
                <c:pt idx="169">
                  <c:v>2.1051502335467376E-3</c:v>
                </c:pt>
                <c:pt idx="170">
                  <c:v>-1.3099500138196163E-3</c:v>
                </c:pt>
                <c:pt idx="171">
                  <c:v>6.7399988620309159E-4</c:v>
                </c:pt>
                <c:pt idx="172">
                  <c:v>2.2730499695171602E-3</c:v>
                </c:pt>
                <c:pt idx="173">
                  <c:v>9.5794988010311499E-4</c:v>
                </c:pt>
                <c:pt idx="174">
                  <c:v>7.6069983333582059E-4</c:v>
                </c:pt>
                <c:pt idx="175">
                  <c:v>1.2455999458325095E-3</c:v>
                </c:pt>
                <c:pt idx="176">
                  <c:v>2.2644001437583938E-3</c:v>
                </c:pt>
                <c:pt idx="177">
                  <c:v>1.049299884471111E-3</c:v>
                </c:pt>
                <c:pt idx="178">
                  <c:v>1.3634498172905296E-3</c:v>
                </c:pt>
                <c:pt idx="179">
                  <c:v>1.4841501324553974E-3</c:v>
                </c:pt>
                <c:pt idx="180">
                  <c:v>4.982999453204684E-4</c:v>
                </c:pt>
                <c:pt idx="181">
                  <c:v>1.4832001397735439E-3</c:v>
                </c:pt>
                <c:pt idx="182">
                  <c:v>2.2671502229059115E-3</c:v>
                </c:pt>
                <c:pt idx="183">
                  <c:v>-1.4889985322952271E-4</c:v>
                </c:pt>
                <c:pt idx="184">
                  <c:v>1.1900017852894962E-4</c:v>
                </c:pt>
                <c:pt idx="185">
                  <c:v>-5.8195002202410251E-4</c:v>
                </c:pt>
                <c:pt idx="186">
                  <c:v>1.5869000417296775E-3</c:v>
                </c:pt>
                <c:pt idx="187">
                  <c:v>1.4010498925927095E-3</c:v>
                </c:pt>
                <c:pt idx="188">
                  <c:v>-2.9149996407795697E-5</c:v>
                </c:pt>
                <c:pt idx="189">
                  <c:v>-1.5000019629951566E-5</c:v>
                </c:pt>
                <c:pt idx="190">
                  <c:v>1.5480016736546531E-4</c:v>
                </c:pt>
                <c:pt idx="191">
                  <c:v>6.538497909787111E-4</c:v>
                </c:pt>
                <c:pt idx="192">
                  <c:v>1.5387501553050242E-3</c:v>
                </c:pt>
                <c:pt idx="193">
                  <c:v>5.5289996817009524E-4</c:v>
                </c:pt>
                <c:pt idx="194">
                  <c:v>3.3779988007154316E-4</c:v>
                </c:pt>
                <c:pt idx="195">
                  <c:v>9.3684979947283864E-4</c:v>
                </c:pt>
                <c:pt idx="197">
                  <c:v>1.2887001648778096E-3</c:v>
                </c:pt>
                <c:pt idx="198">
                  <c:v>6.7359981767367572E-4</c:v>
                </c:pt>
                <c:pt idx="199">
                  <c:v>5.8774996432475746E-4</c:v>
                </c:pt>
                <c:pt idx="201">
                  <c:v>3.7444995541591197E-4</c:v>
                </c:pt>
                <c:pt idx="203">
                  <c:v>1.096600157325156E-3</c:v>
                </c:pt>
                <c:pt idx="204">
                  <c:v>1.2805498627130874E-3</c:v>
                </c:pt>
                <c:pt idx="205">
                  <c:v>7.3144990165019408E-4</c:v>
                </c:pt>
                <c:pt idx="206">
                  <c:v>6.9934998464304954E-4</c:v>
                </c:pt>
                <c:pt idx="207">
                  <c:v>8.8425014109816402E-4</c:v>
                </c:pt>
                <c:pt idx="208">
                  <c:v>6.9839999196119606E-4</c:v>
                </c:pt>
                <c:pt idx="209">
                  <c:v>3.183299966622144E-3</c:v>
                </c:pt>
                <c:pt idx="210">
                  <c:v>1.8672498845262453E-3</c:v>
                </c:pt>
                <c:pt idx="211">
                  <c:v>1.5662999358028173E-3</c:v>
                </c:pt>
                <c:pt idx="212">
                  <c:v>1.5120001626200974E-4</c:v>
                </c:pt>
                <c:pt idx="213">
                  <c:v>-6.3094997312873602E-4</c:v>
                </c:pt>
                <c:pt idx="215">
                  <c:v>1.2530000967672095E-3</c:v>
                </c:pt>
                <c:pt idx="216">
                  <c:v>1.6378999134758487E-3</c:v>
                </c:pt>
                <c:pt idx="217">
                  <c:v>-1.2479498400352895E-3</c:v>
                </c:pt>
                <c:pt idx="218">
                  <c:v>1.3695014058612287E-4</c:v>
                </c:pt>
                <c:pt idx="219">
                  <c:v>6.0579983255593106E-4</c:v>
                </c:pt>
                <c:pt idx="220">
                  <c:v>-3.8004988891771063E-4</c:v>
                </c:pt>
                <c:pt idx="221">
                  <c:v>1.2048502176185139E-3</c:v>
                </c:pt>
                <c:pt idx="224">
                  <c:v>1.7737001981004141E-3</c:v>
                </c:pt>
                <c:pt idx="225">
                  <c:v>5.8784988505067304E-4</c:v>
                </c:pt>
                <c:pt idx="226">
                  <c:v>1.3727499535889365E-3</c:v>
                </c:pt>
                <c:pt idx="227">
                  <c:v>2.1576500221271999E-3</c:v>
                </c:pt>
                <c:pt idx="228">
                  <c:v>-2.8199989174026996E-5</c:v>
                </c:pt>
                <c:pt idx="229">
                  <c:v>3.5669982753461227E-4</c:v>
                </c:pt>
                <c:pt idx="230">
                  <c:v>1.47644985554507E-3</c:v>
                </c:pt>
                <c:pt idx="231">
                  <c:v>4.9060013407142833E-4</c:v>
                </c:pt>
                <c:pt idx="232">
                  <c:v>8.7549995078006759E-4</c:v>
                </c:pt>
                <c:pt idx="233">
                  <c:v>1.4594499007216655E-3</c:v>
                </c:pt>
                <c:pt idx="240">
                  <c:v>1.3365499034989625E-3</c:v>
                </c:pt>
                <c:pt idx="241">
                  <c:v>1.7507001321064308E-3</c:v>
                </c:pt>
                <c:pt idx="242">
                  <c:v>1.1723502248059958E-3</c:v>
                </c:pt>
                <c:pt idx="243">
                  <c:v>1.3864998618373647E-3</c:v>
                </c:pt>
                <c:pt idx="244">
                  <c:v>2.4553499315516092E-3</c:v>
                </c:pt>
                <c:pt idx="245">
                  <c:v>-1.455998353776522E-4</c:v>
                </c:pt>
                <c:pt idx="246">
                  <c:v>9.3930018920218572E-4</c:v>
                </c:pt>
                <c:pt idx="248">
                  <c:v>5.3834994469070807E-4</c:v>
                </c:pt>
                <c:pt idx="250">
                  <c:v>1.5232501391437836E-3</c:v>
                </c:pt>
                <c:pt idx="251">
                  <c:v>1.4071998884901404E-3</c:v>
                </c:pt>
                <c:pt idx="252">
                  <c:v>-3.786498709814623E-4</c:v>
                </c:pt>
                <c:pt idx="253">
                  <c:v>2.3062502295942977E-3</c:v>
                </c:pt>
                <c:pt idx="254">
                  <c:v>5.9019989566877484E-4</c:v>
                </c:pt>
                <c:pt idx="255">
                  <c:v>8.9249821030534804E-5</c:v>
                </c:pt>
                <c:pt idx="256">
                  <c:v>1.3741499715251848E-3</c:v>
                </c:pt>
                <c:pt idx="257">
                  <c:v>1.5571501426165923E-3</c:v>
                </c:pt>
                <c:pt idx="258">
                  <c:v>7.4110014975303784E-4</c:v>
                </c:pt>
                <c:pt idx="260">
                  <c:v>1.5714999390183948E-3</c:v>
                </c:pt>
                <c:pt idx="261">
                  <c:v>8.4214988601161167E-4</c:v>
                </c:pt>
                <c:pt idx="262">
                  <c:v>1.3411999752861448E-3</c:v>
                </c:pt>
                <c:pt idx="263">
                  <c:v>4.2610013770172372E-4</c:v>
                </c:pt>
                <c:pt idx="264">
                  <c:v>-1.89950194908306E-4</c:v>
                </c:pt>
                <c:pt idx="265">
                  <c:v>1.9305010209791362E-4</c:v>
                </c:pt>
                <c:pt idx="266">
                  <c:v>1.1779498308897018E-3</c:v>
                </c:pt>
                <c:pt idx="267">
                  <c:v>1.0609500459395349E-3</c:v>
                </c:pt>
                <c:pt idx="268">
                  <c:v>4.797501751454547E-4</c:v>
                </c:pt>
                <c:pt idx="269">
                  <c:v>8.6464999185409397E-4</c:v>
                </c:pt>
                <c:pt idx="270">
                  <c:v>2.2485999797936529E-3</c:v>
                </c:pt>
                <c:pt idx="271">
                  <c:v>1.1994999440503307E-3</c:v>
                </c:pt>
                <c:pt idx="272">
                  <c:v>5.9855003928532824E-4</c:v>
                </c:pt>
                <c:pt idx="273">
                  <c:v>6.8249990727053955E-4</c:v>
                </c:pt>
                <c:pt idx="274">
                  <c:v>5.6740010768407956E-4</c:v>
                </c:pt>
                <c:pt idx="275">
                  <c:v>1.3815501224598847E-3</c:v>
                </c:pt>
                <c:pt idx="276">
                  <c:v>1.4664499831269495E-3</c:v>
                </c:pt>
                <c:pt idx="277">
                  <c:v>1.7353000148432329E-3</c:v>
                </c:pt>
                <c:pt idx="280">
                  <c:v>1.6701501808711328E-3</c:v>
                </c:pt>
                <c:pt idx="281">
                  <c:v>1.4692000622744672E-3</c:v>
                </c:pt>
                <c:pt idx="282">
                  <c:v>7.5409988494357094E-4</c:v>
                </c:pt>
                <c:pt idx="283">
                  <c:v>2.2531501381308772E-3</c:v>
                </c:pt>
                <c:pt idx="284">
                  <c:v>9.3805004871683195E-4</c:v>
                </c:pt>
                <c:pt idx="285">
                  <c:v>-4.7800138418097049E-5</c:v>
                </c:pt>
                <c:pt idx="286">
                  <c:v>6.37100099993404E-4</c:v>
                </c:pt>
                <c:pt idx="287">
                  <c:v>8.2199979078723118E-4</c:v>
                </c:pt>
                <c:pt idx="288">
                  <c:v>4.3614998139673844E-4</c:v>
                </c:pt>
                <c:pt idx="289">
                  <c:v>9.2105010116938502E-4</c:v>
                </c:pt>
                <c:pt idx="290">
                  <c:v>6.0500018298625946E-4</c:v>
                </c:pt>
                <c:pt idx="291">
                  <c:v>5.8990021352656186E-4</c:v>
                </c:pt>
                <c:pt idx="292">
                  <c:v>5.0404989451635629E-4</c:v>
                </c:pt>
                <c:pt idx="293">
                  <c:v>2.7889502089237794E-3</c:v>
                </c:pt>
                <c:pt idx="294">
                  <c:v>8.7195022206287831E-4</c:v>
                </c:pt>
                <c:pt idx="295">
                  <c:v>-1.2431499053491279E-3</c:v>
                </c:pt>
                <c:pt idx="296">
                  <c:v>4.5590000809170306E-4</c:v>
                </c:pt>
                <c:pt idx="297">
                  <c:v>9.3985013518249616E-4</c:v>
                </c:pt>
                <c:pt idx="298">
                  <c:v>3.2474978797836229E-4</c:v>
                </c:pt>
                <c:pt idx="299">
                  <c:v>1.3968499115435407E-3</c:v>
                </c:pt>
                <c:pt idx="300">
                  <c:v>6.6474977938923985E-4</c:v>
                </c:pt>
                <c:pt idx="301">
                  <c:v>-3.3619991154409945E-4</c:v>
                </c:pt>
                <c:pt idx="302">
                  <c:v>-3.9996666600927711E-7</c:v>
                </c:pt>
                <c:pt idx="303">
                  <c:v>-1.3499520719051361E-6</c:v>
                </c:pt>
                <c:pt idx="305">
                  <c:v>-2.1645004744641483E-4</c:v>
                </c:pt>
                <c:pt idx="307">
                  <c:v>2.6655007968656719E-4</c:v>
                </c:pt>
                <c:pt idx="308">
                  <c:v>9.5144985243678093E-4</c:v>
                </c:pt>
                <c:pt idx="309">
                  <c:v>-3.4949979453813285E-4</c:v>
                </c:pt>
                <c:pt idx="310">
                  <c:v>-6.4599807956255972E-5</c:v>
                </c:pt>
                <c:pt idx="311">
                  <c:v>5.4955008090473711E-4</c:v>
                </c:pt>
                <c:pt idx="312">
                  <c:v>-6.5549800638109446E-5</c:v>
                </c:pt>
                <c:pt idx="313">
                  <c:v>4.1934984619729221E-4</c:v>
                </c:pt>
                <c:pt idx="314">
                  <c:v>-7.8159996337490156E-4</c:v>
                </c:pt>
                <c:pt idx="315">
                  <c:v>-2.966998508782126E-4</c:v>
                </c:pt>
                <c:pt idx="316">
                  <c:v>4.1744986810954288E-4</c:v>
                </c:pt>
                <c:pt idx="317">
                  <c:v>2.0234977273503318E-4</c:v>
                </c:pt>
                <c:pt idx="318">
                  <c:v>-2.9859983624191955E-4</c:v>
                </c:pt>
                <c:pt idx="319">
                  <c:v>1.8629981059348211E-4</c:v>
                </c:pt>
                <c:pt idx="320">
                  <c:v>1.0044995724456385E-4</c:v>
                </c:pt>
                <c:pt idx="321">
                  <c:v>9.8534985590958968E-4</c:v>
                </c:pt>
                <c:pt idx="322">
                  <c:v>-7.297500196727924E-4</c:v>
                </c:pt>
                <c:pt idx="323">
                  <c:v>4.0604996320325881E-4</c:v>
                </c:pt>
                <c:pt idx="324">
                  <c:v>-2.7000198315363377E-5</c:v>
                </c:pt>
                <c:pt idx="325">
                  <c:v>3.7205006083240733E-4</c:v>
                </c:pt>
                <c:pt idx="326">
                  <c:v>-4.590999087668024E-4</c:v>
                </c:pt>
                <c:pt idx="327">
                  <c:v>-7.4494988803053275E-4</c:v>
                </c:pt>
                <c:pt idx="328">
                  <c:v>-1.0609998062136583E-3</c:v>
                </c:pt>
                <c:pt idx="329">
                  <c:v>-1.7609990027267486E-4</c:v>
                </c:pt>
                <c:pt idx="330">
                  <c:v>-9.2150032287463546E-5</c:v>
                </c:pt>
                <c:pt idx="331">
                  <c:v>-5.9310010692570359E-4</c:v>
                </c:pt>
                <c:pt idx="332">
                  <c:v>-9.0820003242697567E-4</c:v>
                </c:pt>
                <c:pt idx="333">
                  <c:v>4.0595006430521607E-4</c:v>
                </c:pt>
                <c:pt idx="334">
                  <c:v>6.7575008142739534E-4</c:v>
                </c:pt>
                <c:pt idx="335">
                  <c:v>6.6065011196769774E-4</c:v>
                </c:pt>
                <c:pt idx="336">
                  <c:v>7.4800176662392914E-5</c:v>
                </c:pt>
                <c:pt idx="337">
                  <c:v>-6.4030000066850334E-4</c:v>
                </c:pt>
                <c:pt idx="338">
                  <c:v>1.4365008246386424E-4</c:v>
                </c:pt>
                <c:pt idx="339">
                  <c:v>5.09649958985392E-4</c:v>
                </c:pt>
                <c:pt idx="340">
                  <c:v>-2.0545021106954664E-4</c:v>
                </c:pt>
                <c:pt idx="341">
                  <c:v>-4.3754979560617357E-4</c:v>
                </c:pt>
                <c:pt idx="342">
                  <c:v>-2.5455009017605335E-4</c:v>
                </c:pt>
                <c:pt idx="344">
                  <c:v>-9.0089980221819133E-4</c:v>
                </c:pt>
                <c:pt idx="345">
                  <c:v>-4.1600014810683206E-4</c:v>
                </c:pt>
                <c:pt idx="346">
                  <c:v>-5.1694997091544792E-4</c:v>
                </c:pt>
                <c:pt idx="347">
                  <c:v>-2.6319991593481973E-4</c:v>
                </c:pt>
                <c:pt idx="348">
                  <c:v>-8.4904985124012455E-4</c:v>
                </c:pt>
                <c:pt idx="349">
                  <c:v>-9.6510010916972533E-4</c:v>
                </c:pt>
                <c:pt idx="350">
                  <c:v>-5.9624978166539222E-4</c:v>
                </c:pt>
                <c:pt idx="351">
                  <c:v>-8.1229986972175539E-4</c:v>
                </c:pt>
                <c:pt idx="352">
                  <c:v>-5.2834987582173198E-4</c:v>
                </c:pt>
                <c:pt idx="353">
                  <c:v>-1.4142002328298986E-3</c:v>
                </c:pt>
                <c:pt idx="354">
                  <c:v>-5.4439983796328306E-4</c:v>
                </c:pt>
                <c:pt idx="355">
                  <c:v>-2.2302502329694107E-3</c:v>
                </c:pt>
                <c:pt idx="356">
                  <c:v>-2.4534986732760444E-4</c:v>
                </c:pt>
                <c:pt idx="357">
                  <c:v>1.5369992615887895E-4</c:v>
                </c:pt>
                <c:pt idx="358">
                  <c:v>-5.0775022100424394E-4</c:v>
                </c:pt>
                <c:pt idx="359">
                  <c:v>-4.4079983490519226E-4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0D-47EF-BD33-BE6EB4A8C8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Active!$M$21:$M$145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D-47EF-BD33-BE6EB4A8C8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Active!$F$21:$F$145</c:f>
              <c:numCache>
                <c:formatCode>General</c:formatCode>
                <c:ptCount val="125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</c:numCache>
            </c:numRef>
          </c:xVal>
          <c:yVal>
            <c:numRef>
              <c:f>Active!$N$21:$N$145</c:f>
              <c:numCache>
                <c:formatCode>General</c:formatCode>
                <c:ptCount val="12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0D-47EF-BD33-BE6EB4A8C8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Active!$F$21:$F$1450</c:f>
              <c:numCache>
                <c:formatCode>General</c:formatCode>
                <c:ptCount val="1430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Active!$O$21:$O$1450</c:f>
              <c:numCache>
                <c:formatCode>General</c:formatCode>
                <c:ptCount val="1430"/>
                <c:pt idx="15">
                  <c:v>8.6569510102672831E-3</c:v>
                </c:pt>
                <c:pt idx="16">
                  <c:v>8.656609727681841E-3</c:v>
                </c:pt>
                <c:pt idx="17">
                  <c:v>8.656609727681841E-3</c:v>
                </c:pt>
                <c:pt idx="18">
                  <c:v>8.6456886849476874E-3</c:v>
                </c:pt>
                <c:pt idx="19">
                  <c:v>8.6456886849476874E-3</c:v>
                </c:pt>
                <c:pt idx="20">
                  <c:v>8.6453474023622454E-3</c:v>
                </c:pt>
                <c:pt idx="21">
                  <c:v>8.6453474023622454E-3</c:v>
                </c:pt>
                <c:pt idx="22">
                  <c:v>8.6146319696724372E-3</c:v>
                </c:pt>
                <c:pt idx="23">
                  <c:v>8.6146319696724372E-3</c:v>
                </c:pt>
                <c:pt idx="24">
                  <c:v>8.6142906870869951E-3</c:v>
                </c:pt>
                <c:pt idx="25">
                  <c:v>8.6142906870869951E-3</c:v>
                </c:pt>
                <c:pt idx="26">
                  <c:v>8.6142906870869951E-3</c:v>
                </c:pt>
                <c:pt idx="27">
                  <c:v>8.5340892795080555E-3</c:v>
                </c:pt>
                <c:pt idx="28">
                  <c:v>8.5317003014099592E-3</c:v>
                </c:pt>
                <c:pt idx="29">
                  <c:v>8.529652605897305E-3</c:v>
                </c:pt>
                <c:pt idx="30">
                  <c:v>8.0351341395914141E-3</c:v>
                </c:pt>
                <c:pt idx="31">
                  <c:v>8.0351341395914141E-3</c:v>
                </c:pt>
                <c:pt idx="32">
                  <c:v>7.9747271219681275E-3</c:v>
                </c:pt>
                <c:pt idx="33">
                  <c:v>7.9747271219681275E-3</c:v>
                </c:pt>
                <c:pt idx="34">
                  <c:v>7.9706317309428208E-3</c:v>
                </c:pt>
                <c:pt idx="35">
                  <c:v>7.9706317309428208E-3</c:v>
                </c:pt>
                <c:pt idx="36">
                  <c:v>7.9702904483573769E-3</c:v>
                </c:pt>
                <c:pt idx="37">
                  <c:v>7.9702904483573769E-3</c:v>
                </c:pt>
                <c:pt idx="38">
                  <c:v>7.9702904483573769E-3</c:v>
                </c:pt>
                <c:pt idx="39">
                  <c:v>7.9702904483573769E-3</c:v>
                </c:pt>
                <c:pt idx="40">
                  <c:v>7.874731324433535E-3</c:v>
                </c:pt>
                <c:pt idx="41">
                  <c:v>7.874731324433535E-3</c:v>
                </c:pt>
                <c:pt idx="42">
                  <c:v>7.8743900418480929E-3</c:v>
                </c:pt>
                <c:pt idx="43">
                  <c:v>7.8743900418480929E-3</c:v>
                </c:pt>
                <c:pt idx="44">
                  <c:v>7.002071753457577E-3</c:v>
                </c:pt>
                <c:pt idx="45">
                  <c:v>6.9976350798468274E-3</c:v>
                </c:pt>
                <c:pt idx="46">
                  <c:v>6.9972937972613853E-3</c:v>
                </c:pt>
                <c:pt idx="47">
                  <c:v>6.3157524741331147E-3</c:v>
                </c:pt>
                <c:pt idx="48">
                  <c:v>6.2935691060793655E-3</c:v>
                </c:pt>
                <c:pt idx="49">
                  <c:v>6.2932278234939226E-3</c:v>
                </c:pt>
                <c:pt idx="50">
                  <c:v>6.282306780759769E-3</c:v>
                </c:pt>
                <c:pt idx="51">
                  <c:v>6.2799178026616735E-3</c:v>
                </c:pt>
                <c:pt idx="52">
                  <c:v>6.26899675992752E-3</c:v>
                </c:pt>
                <c:pt idx="53">
                  <c:v>6.268655477342077E-3</c:v>
                </c:pt>
                <c:pt idx="54">
                  <c:v>6.2666077818294237E-3</c:v>
                </c:pt>
                <c:pt idx="55">
                  <c:v>6.2645600863167703E-3</c:v>
                </c:pt>
                <c:pt idx="56">
                  <c:v>6.2642188037313274E-3</c:v>
                </c:pt>
                <c:pt idx="57">
                  <c:v>6.262171108218674E-3</c:v>
                </c:pt>
                <c:pt idx="58">
                  <c:v>6.2399877401649248E-3</c:v>
                </c:pt>
                <c:pt idx="59">
                  <c:v>6.2218997631364823E-3</c:v>
                </c:pt>
                <c:pt idx="60">
                  <c:v>6.2218997631364823E-3</c:v>
                </c:pt>
                <c:pt idx="61">
                  <c:v>6.1795807225416373E-3</c:v>
                </c:pt>
                <c:pt idx="62">
                  <c:v>5.4980393994133675E-3</c:v>
                </c:pt>
                <c:pt idx="63">
                  <c:v>5.4980393994133675E-3</c:v>
                </c:pt>
                <c:pt idx="64">
                  <c:v>5.4980393994133675E-3</c:v>
                </c:pt>
                <c:pt idx="65">
                  <c:v>5.4202269699325234E-3</c:v>
                </c:pt>
                <c:pt idx="66">
                  <c:v>5.4171554266635429E-3</c:v>
                </c:pt>
                <c:pt idx="67">
                  <c:v>5.3041908908821418E-3</c:v>
                </c:pt>
                <c:pt idx="68">
                  <c:v>4.5772589838900457E-3</c:v>
                </c:pt>
                <c:pt idx="69">
                  <c:v>3.8107382969866433E-3</c:v>
                </c:pt>
                <c:pt idx="70">
                  <c:v>3.8103970144012008E-3</c:v>
                </c:pt>
                <c:pt idx="71">
                  <c:v>3.784118255322144E-3</c:v>
                </c:pt>
                <c:pt idx="72">
                  <c:v>3.7837769727367019E-3</c:v>
                </c:pt>
                <c:pt idx="73">
                  <c:v>3.6455575256325711E-3</c:v>
                </c:pt>
                <c:pt idx="74">
                  <c:v>3.0995053889248934E-3</c:v>
                </c:pt>
                <c:pt idx="75">
                  <c:v>3.0926797372160474E-3</c:v>
                </c:pt>
                <c:pt idx="76">
                  <c:v>3.0793697163837975E-3</c:v>
                </c:pt>
                <c:pt idx="77">
                  <c:v>3.0636707174534518E-3</c:v>
                </c:pt>
                <c:pt idx="78">
                  <c:v>3.054797370231952E-3</c:v>
                </c:pt>
                <c:pt idx="79">
                  <c:v>3.0257883504693568E-3</c:v>
                </c:pt>
                <c:pt idx="80">
                  <c:v>3.0083829386117994E-3</c:v>
                </c:pt>
                <c:pt idx="81">
                  <c:v>3.0012160043175113E-3</c:v>
                </c:pt>
                <c:pt idx="82">
                  <c:v>2.9879059834852619E-3</c:v>
                </c:pt>
                <c:pt idx="83">
                  <c:v>2.974595962653012E-3</c:v>
                </c:pt>
                <c:pt idx="84">
                  <c:v>2.9633336373334164E-3</c:v>
                </c:pt>
                <c:pt idx="85">
                  <c:v>2.9455869428904168E-3</c:v>
                </c:pt>
                <c:pt idx="86">
                  <c:v>2.9367135956689171E-3</c:v>
                </c:pt>
                <c:pt idx="87">
                  <c:v>2.925451270349321E-3</c:v>
                </c:pt>
                <c:pt idx="88">
                  <c:v>2.9165779231278212E-3</c:v>
                </c:pt>
                <c:pt idx="89">
                  <c:v>2.9097522714189752E-3</c:v>
                </c:pt>
                <c:pt idx="90">
                  <c:v>2.9008789241974755E-3</c:v>
                </c:pt>
                <c:pt idx="91">
                  <c:v>2.8988312286848217E-3</c:v>
                </c:pt>
                <c:pt idx="92">
                  <c:v>2.8964422505867258E-3</c:v>
                </c:pt>
                <c:pt idx="93">
                  <c:v>2.894394555074072E-3</c:v>
                </c:pt>
                <c:pt idx="94">
                  <c:v>2.8814258168272646E-3</c:v>
                </c:pt>
                <c:pt idx="95">
                  <c:v>2.8810845342418221E-3</c:v>
                </c:pt>
                <c:pt idx="96">
                  <c:v>2.8701634915076686E-3</c:v>
                </c:pt>
                <c:pt idx="97">
                  <c:v>2.3483424183663943E-3</c:v>
                </c:pt>
                <c:pt idx="98">
                  <c:v>2.2858877052304538E-3</c:v>
                </c:pt>
                <c:pt idx="99">
                  <c:v>2.2725776843982039E-3</c:v>
                </c:pt>
                <c:pt idx="100">
                  <c:v>2.2657520326893579E-3</c:v>
                </c:pt>
                <c:pt idx="101">
                  <c:v>2.2633630545912621E-3</c:v>
                </c:pt>
                <c:pt idx="102">
                  <c:v>2.2613153590786083E-3</c:v>
                </c:pt>
                <c:pt idx="103">
                  <c:v>2.258926380980512E-3</c:v>
                </c:pt>
                <c:pt idx="104">
                  <c:v>2.2480053382463584E-3</c:v>
                </c:pt>
                <c:pt idx="105">
                  <c:v>2.2439099472210508E-3</c:v>
                </c:pt>
                <c:pt idx="106">
                  <c:v>2.2432273820501662E-3</c:v>
                </c:pt>
                <c:pt idx="107">
                  <c:v>2.2411796865375124E-3</c:v>
                </c:pt>
                <c:pt idx="108">
                  <c:v>2.2391319910248586E-3</c:v>
                </c:pt>
                <c:pt idx="109">
                  <c:v>2.2387907084394166E-3</c:v>
                </c:pt>
                <c:pt idx="110">
                  <c:v>2.2367430129267628E-3</c:v>
                </c:pt>
                <c:pt idx="111">
                  <c:v>2.227869665705263E-3</c:v>
                </c:pt>
                <c:pt idx="112">
                  <c:v>2.2254806876071667E-3</c:v>
                </c:pt>
                <c:pt idx="113">
                  <c:v>2.2101229712622635E-3</c:v>
                </c:pt>
                <c:pt idx="114">
                  <c:v>2.2056862976515134E-3</c:v>
                </c:pt>
                <c:pt idx="115">
                  <c:v>2.1988606459426674E-3</c:v>
                </c:pt>
                <c:pt idx="116">
                  <c:v>2.1968129504300136E-3</c:v>
                </c:pt>
                <c:pt idx="117">
                  <c:v>2.1944239723319177E-3</c:v>
                </c:pt>
                <c:pt idx="118">
                  <c:v>2.1831616470123216E-3</c:v>
                </c:pt>
                <c:pt idx="119">
                  <c:v>2.1698516261800722E-3</c:v>
                </c:pt>
                <c:pt idx="120">
                  <c:v>2.1678039306674184E-3</c:v>
                </c:pt>
                <c:pt idx="121">
                  <c:v>2.1674626480819759E-3</c:v>
                </c:pt>
                <c:pt idx="122">
                  <c:v>2.1654149525693221E-3</c:v>
                </c:pt>
                <c:pt idx="123">
                  <c:v>2.1633672570566683E-3</c:v>
                </c:pt>
                <c:pt idx="124">
                  <c:v>2.1497159536389763E-3</c:v>
                </c:pt>
                <c:pt idx="125">
                  <c:v>2.1476682581263225E-3</c:v>
                </c:pt>
                <c:pt idx="126">
                  <c:v>2.1452792800282267E-3</c:v>
                </c:pt>
                <c:pt idx="127">
                  <c:v>2.1432315845155729E-3</c:v>
                </c:pt>
                <c:pt idx="128">
                  <c:v>2.1408426064174766E-3</c:v>
                </c:pt>
                <c:pt idx="129">
                  <c:v>2.1387949109048228E-3</c:v>
                </c:pt>
                <c:pt idx="130">
                  <c:v>2.1384536283193807E-3</c:v>
                </c:pt>
                <c:pt idx="131">
                  <c:v>2.1364059328067269E-3</c:v>
                </c:pt>
                <c:pt idx="132">
                  <c:v>2.1128574344112081E-3</c:v>
                </c:pt>
                <c:pt idx="133">
                  <c:v>2.112516151825766E-3</c:v>
                </c:pt>
                <c:pt idx="134">
                  <c:v>2.0876025230884779E-3</c:v>
                </c:pt>
                <c:pt idx="135">
                  <c:v>2.0852135449903821E-3</c:v>
                </c:pt>
                <c:pt idx="136">
                  <c:v>2.0650778724492862E-3</c:v>
                </c:pt>
                <c:pt idx="137">
                  <c:v>2.0630301769366324E-3</c:v>
                </c:pt>
                <c:pt idx="138">
                  <c:v>2.0606411988385366E-3</c:v>
                </c:pt>
                <c:pt idx="139">
                  <c:v>2.0562045252277869E-3</c:v>
                </c:pt>
                <c:pt idx="140">
                  <c:v>2.0538155471296906E-3</c:v>
                </c:pt>
                <c:pt idx="141">
                  <c:v>2.0493788735189409E-3</c:v>
                </c:pt>
                <c:pt idx="142">
                  <c:v>2.0449421999081908E-3</c:v>
                </c:pt>
                <c:pt idx="143">
                  <c:v>2.0405055262974411E-3</c:v>
                </c:pt>
                <c:pt idx="144">
                  <c:v>2.036068852686691E-3</c:v>
                </c:pt>
                <c:pt idx="145">
                  <c:v>1.4767066951467639E-3</c:v>
                </c:pt>
                <c:pt idx="146">
                  <c:v>1.4637379568999565E-3</c:v>
                </c:pt>
                <c:pt idx="147">
                  <c:v>1.456571022605668E-3</c:v>
                </c:pt>
                <c:pt idx="148">
                  <c:v>1.4500866534822646E-3</c:v>
                </c:pt>
                <c:pt idx="149">
                  <c:v>1.4476976753841683E-3</c:v>
                </c:pt>
                <c:pt idx="150">
                  <c:v>1.4408720236753223E-3</c:v>
                </c:pt>
                <c:pt idx="151">
                  <c:v>1.4319986764538225E-3</c:v>
                </c:pt>
                <c:pt idx="152">
                  <c:v>1.4275620028430728E-3</c:v>
                </c:pt>
                <c:pt idx="153">
                  <c:v>1.4166409601089193E-3</c:v>
                </c:pt>
                <c:pt idx="154">
                  <c:v>1.4162996775234768E-3</c:v>
                </c:pt>
                <c:pt idx="155">
                  <c:v>1.4139106994253809E-3</c:v>
                </c:pt>
                <c:pt idx="156">
                  <c:v>1.4118630039127271E-3</c:v>
                </c:pt>
                <c:pt idx="157">
                  <c:v>1.4098153084000729E-3</c:v>
                </c:pt>
                <c:pt idx="158">
                  <c:v>1.4050373522038811E-3</c:v>
                </c:pt>
                <c:pt idx="159">
                  <c:v>1.3965052875678239E-3</c:v>
                </c:pt>
                <c:pt idx="160">
                  <c:v>1.3961640049823809E-3</c:v>
                </c:pt>
                <c:pt idx="161">
                  <c:v>1.3941163094697276E-3</c:v>
                </c:pt>
                <c:pt idx="162">
                  <c:v>1.3917273313716312E-3</c:v>
                </c:pt>
                <c:pt idx="163">
                  <c:v>1.3896796358589779E-3</c:v>
                </c:pt>
                <c:pt idx="164">
                  <c:v>1.3876319403463237E-3</c:v>
                </c:pt>
                <c:pt idx="165">
                  <c:v>1.3872906577608816E-3</c:v>
                </c:pt>
                <c:pt idx="166">
                  <c:v>1.3852429622482273E-3</c:v>
                </c:pt>
                <c:pt idx="167">
                  <c:v>1.383195266735574E-3</c:v>
                </c:pt>
                <c:pt idx="168">
                  <c:v>1.3808062886374777E-3</c:v>
                </c:pt>
                <c:pt idx="169">
                  <c:v>1.3804650060520356E-3</c:v>
                </c:pt>
                <c:pt idx="170">
                  <c:v>1.3784173105393814E-3</c:v>
                </c:pt>
                <c:pt idx="171">
                  <c:v>1.3739806369286317E-3</c:v>
                </c:pt>
                <c:pt idx="172">
                  <c:v>1.3715916588305354E-3</c:v>
                </c:pt>
                <c:pt idx="173">
                  <c:v>1.369543963317882E-3</c:v>
                </c:pt>
                <c:pt idx="174">
                  <c:v>1.3405349435552869E-3</c:v>
                </c:pt>
                <c:pt idx="175">
                  <c:v>1.3384872480426326E-3</c:v>
                </c:pt>
                <c:pt idx="176">
                  <c:v>1.3139149018907871E-3</c:v>
                </c:pt>
                <c:pt idx="177">
                  <c:v>1.3118672063781337E-3</c:v>
                </c:pt>
                <c:pt idx="178">
                  <c:v>1.3115259237926917E-3</c:v>
                </c:pt>
                <c:pt idx="179">
                  <c:v>1.2917315338370379E-3</c:v>
                </c:pt>
                <c:pt idx="180">
                  <c:v>1.2913902512515958E-3</c:v>
                </c:pt>
                <c:pt idx="181">
                  <c:v>1.2893425557389416E-3</c:v>
                </c:pt>
                <c:pt idx="182">
                  <c:v>1.2849058821281919E-3</c:v>
                </c:pt>
                <c:pt idx="183">
                  <c:v>1.2804692085174423E-3</c:v>
                </c:pt>
                <c:pt idx="184">
                  <c:v>1.271595861295942E-3</c:v>
                </c:pt>
                <c:pt idx="185">
                  <c:v>1.2692068831978466E-3</c:v>
                </c:pt>
                <c:pt idx="186">
                  <c:v>1.2627225140744427E-3</c:v>
                </c:pt>
                <c:pt idx="187">
                  <c:v>1.2623812314890006E-3</c:v>
                </c:pt>
                <c:pt idx="188">
                  <c:v>1.258285840463693E-3</c:v>
                </c:pt>
                <c:pt idx="189">
                  <c:v>1.2579445578782501E-3</c:v>
                </c:pt>
                <c:pt idx="190">
                  <c:v>1.2538491668529425E-3</c:v>
                </c:pt>
                <c:pt idx="191">
                  <c:v>1.2514601887548471E-3</c:v>
                </c:pt>
                <c:pt idx="192">
                  <c:v>1.2494124932421928E-3</c:v>
                </c:pt>
                <c:pt idx="193">
                  <c:v>1.2490712106567508E-3</c:v>
                </c:pt>
                <c:pt idx="194">
                  <c:v>1.2470235151440965E-3</c:v>
                </c:pt>
                <c:pt idx="195">
                  <c:v>1.2446345370460011E-3</c:v>
                </c:pt>
                <c:pt idx="196">
                  <c:v>1.2357611898245009E-3</c:v>
                </c:pt>
                <c:pt idx="197">
                  <c:v>1.2313245162137512E-3</c:v>
                </c:pt>
                <c:pt idx="198">
                  <c:v>1.229276820701097E-3</c:v>
                </c:pt>
                <c:pt idx="199">
                  <c:v>1.2289355381156549E-3</c:v>
                </c:pt>
                <c:pt idx="200">
                  <c:v>1.1978788228404055E-3</c:v>
                </c:pt>
                <c:pt idx="201">
                  <c:v>1.1954898447423101E-3</c:v>
                </c:pt>
                <c:pt idx="202">
                  <c:v>6.9005033570226568E-4</c:v>
                </c:pt>
                <c:pt idx="203">
                  <c:v>6.7639903228457372E-4</c:v>
                </c:pt>
                <c:pt idx="204">
                  <c:v>6.7196235867382405E-4</c:v>
                </c:pt>
                <c:pt idx="205">
                  <c:v>6.5626335974347787E-4</c:v>
                </c:pt>
                <c:pt idx="206">
                  <c:v>6.4739001252197854E-4</c:v>
                </c:pt>
                <c:pt idx="207">
                  <c:v>6.4534231700932431E-4</c:v>
                </c:pt>
                <c:pt idx="208">
                  <c:v>6.4500103442388223E-4</c:v>
                </c:pt>
                <c:pt idx="209">
                  <c:v>6.4295333891122887E-4</c:v>
                </c:pt>
                <c:pt idx="210">
                  <c:v>6.3851666530047833E-4</c:v>
                </c:pt>
                <c:pt idx="211">
                  <c:v>6.3612768720238289E-4</c:v>
                </c:pt>
                <c:pt idx="212">
                  <c:v>6.3407999168972867E-4</c:v>
                </c:pt>
                <c:pt idx="213">
                  <c:v>6.0711866743978684E-4</c:v>
                </c:pt>
                <c:pt idx="214">
                  <c:v>6.0370584158536428E-4</c:v>
                </c:pt>
                <c:pt idx="215">
                  <c:v>6.0268199382903717E-4</c:v>
                </c:pt>
                <c:pt idx="216">
                  <c:v>6.0063429831638381E-4</c:v>
                </c:pt>
                <c:pt idx="217">
                  <c:v>6.0029301573094086E-4</c:v>
                </c:pt>
                <c:pt idx="218">
                  <c:v>5.982453202182875E-4</c:v>
                </c:pt>
                <c:pt idx="219">
                  <c:v>5.9176095109488361E-4</c:v>
                </c:pt>
                <c:pt idx="220">
                  <c:v>5.9141966850944153E-4</c:v>
                </c:pt>
                <c:pt idx="221">
                  <c:v>5.893719729967873E-4</c:v>
                </c:pt>
                <c:pt idx="222">
                  <c:v>5.8527658197147971E-4</c:v>
                </c:pt>
                <c:pt idx="223">
                  <c:v>5.8527658197147971E-4</c:v>
                </c:pt>
                <c:pt idx="224">
                  <c:v>5.8288760387338427E-4</c:v>
                </c:pt>
                <c:pt idx="225">
                  <c:v>5.8254632128794132E-4</c:v>
                </c:pt>
                <c:pt idx="226">
                  <c:v>5.8049862577528796E-4</c:v>
                </c:pt>
                <c:pt idx="227">
                  <c:v>5.7845093026263374E-4</c:v>
                </c:pt>
                <c:pt idx="228">
                  <c:v>5.7810964767719165E-4</c:v>
                </c:pt>
                <c:pt idx="229">
                  <c:v>5.7606195216453829E-4</c:v>
                </c:pt>
                <c:pt idx="230">
                  <c:v>5.5387858411078822E-4</c:v>
                </c:pt>
                <c:pt idx="231">
                  <c:v>5.5353730152534614E-4</c:v>
                </c:pt>
                <c:pt idx="232">
                  <c:v>5.5148960601269278E-4</c:v>
                </c:pt>
                <c:pt idx="233">
                  <c:v>5.4705293240194224E-4</c:v>
                </c:pt>
                <c:pt idx="234">
                  <c:v>5.2964752054438565E-4</c:v>
                </c:pt>
                <c:pt idx="235">
                  <c:v>5.2964752054438565E-4</c:v>
                </c:pt>
                <c:pt idx="236">
                  <c:v>4.6480382931034844E-4</c:v>
                </c:pt>
                <c:pt idx="237">
                  <c:v>4.6480382931034844E-4</c:v>
                </c:pt>
                <c:pt idx="238">
                  <c:v>4.6446254672490635E-4</c:v>
                </c:pt>
                <c:pt idx="239">
                  <c:v>4.6446254672490635E-4</c:v>
                </c:pt>
                <c:pt idx="240">
                  <c:v>4.5354150399075279E-4</c:v>
                </c:pt>
                <c:pt idx="241">
                  <c:v>4.5320022140531071E-4</c:v>
                </c:pt>
                <c:pt idx="242">
                  <c:v>4.3579480954775325E-4</c:v>
                </c:pt>
                <c:pt idx="243">
                  <c:v>4.3545352696231117E-4</c:v>
                </c:pt>
                <c:pt idx="244">
                  <c:v>4.2896915783890727E-4</c:v>
                </c:pt>
                <c:pt idx="245">
                  <c:v>4.2658017974081096E-4</c:v>
                </c:pt>
                <c:pt idx="246">
                  <c:v>4.2453248422815761E-4</c:v>
                </c:pt>
                <c:pt idx="247">
                  <c:v>4.2248478871550338E-4</c:v>
                </c:pt>
                <c:pt idx="248">
                  <c:v>4.221435061300613E-4</c:v>
                </c:pt>
                <c:pt idx="249">
                  <c:v>4.221435061300613E-4</c:v>
                </c:pt>
                <c:pt idx="250">
                  <c:v>4.2009581061740794E-4</c:v>
                </c:pt>
                <c:pt idx="251">
                  <c:v>4.156591370066574E-4</c:v>
                </c:pt>
                <c:pt idx="252">
                  <c:v>4.1531785442121532E-4</c:v>
                </c:pt>
                <c:pt idx="253">
                  <c:v>4.1327015890856196E-4</c:v>
                </c:pt>
                <c:pt idx="254">
                  <c:v>4.0883348529781142E-4</c:v>
                </c:pt>
                <c:pt idx="255">
                  <c:v>4.0644450719971598E-4</c:v>
                </c:pt>
                <c:pt idx="256">
                  <c:v>4.0439681168706176E-4</c:v>
                </c:pt>
                <c:pt idx="257">
                  <c:v>3.9757115997821578E-4</c:v>
                </c:pt>
                <c:pt idx="258">
                  <c:v>3.9313448636746611E-4</c:v>
                </c:pt>
                <c:pt idx="259">
                  <c:v>-1.9489540834961416E-4</c:v>
                </c:pt>
                <c:pt idx="260">
                  <c:v>-2.1298338537805665E-4</c:v>
                </c:pt>
                <c:pt idx="261">
                  <c:v>-2.5086575236215117E-4</c:v>
                </c:pt>
                <c:pt idx="262">
                  <c:v>-2.5325473046024748E-4</c:v>
                </c:pt>
                <c:pt idx="263">
                  <c:v>-2.553024259729017E-4</c:v>
                </c:pt>
                <c:pt idx="264">
                  <c:v>-2.5973909958365137E-4</c:v>
                </c:pt>
                <c:pt idx="265">
                  <c:v>-2.6656475129249735E-4</c:v>
                </c:pt>
                <c:pt idx="266">
                  <c:v>-2.6861244680515071E-4</c:v>
                </c:pt>
                <c:pt idx="267">
                  <c:v>-2.7543809851399668E-4</c:v>
                </c:pt>
                <c:pt idx="268">
                  <c:v>-3.000104446658422E-4</c:v>
                </c:pt>
                <c:pt idx="269">
                  <c:v>-3.0205814017849643E-4</c:v>
                </c:pt>
                <c:pt idx="270">
                  <c:v>-3.064948137892461E-4</c:v>
                </c:pt>
                <c:pt idx="271">
                  <c:v>-3.2219381271959141E-4</c:v>
                </c:pt>
                <c:pt idx="272">
                  <c:v>-3.2458279081768772E-4</c:v>
                </c:pt>
                <c:pt idx="273">
                  <c:v>-3.2901946442843739E-4</c:v>
                </c:pt>
                <c:pt idx="274">
                  <c:v>-3.3106715994109161E-4</c:v>
                </c:pt>
                <c:pt idx="275">
                  <c:v>-3.314084425265337E-4</c:v>
                </c:pt>
                <c:pt idx="276">
                  <c:v>-3.3345613803918792E-4</c:v>
                </c:pt>
                <c:pt idx="277">
                  <c:v>-3.3994050716259095E-4</c:v>
                </c:pt>
                <c:pt idx="278">
                  <c:v>-3.5973489711824472E-4</c:v>
                </c:pt>
                <c:pt idx="279">
                  <c:v>-3.600761797036868E-4</c:v>
                </c:pt>
                <c:pt idx="280">
                  <c:v>-3.600761797036868E-4</c:v>
                </c:pt>
                <c:pt idx="281">
                  <c:v>-3.6246515780178311E-4</c:v>
                </c:pt>
                <c:pt idx="282">
                  <c:v>-3.6451285331443647E-4</c:v>
                </c:pt>
                <c:pt idx="283">
                  <c:v>-3.6690183141253278E-4</c:v>
                </c:pt>
                <c:pt idx="284">
                  <c:v>-3.68949526925187E-4</c:v>
                </c:pt>
                <c:pt idx="285">
                  <c:v>-3.6929080951062909E-4</c:v>
                </c:pt>
                <c:pt idx="286">
                  <c:v>-3.7133850502328244E-4</c:v>
                </c:pt>
                <c:pt idx="287">
                  <c:v>-3.7338620053593667E-4</c:v>
                </c:pt>
                <c:pt idx="288">
                  <c:v>-3.7372748312137875E-4</c:v>
                </c:pt>
                <c:pt idx="289">
                  <c:v>-3.7577517863403298E-4</c:v>
                </c:pt>
                <c:pt idx="290">
                  <c:v>-3.8021185224478265E-4</c:v>
                </c:pt>
                <c:pt idx="291">
                  <c:v>-3.8225954775743601E-4</c:v>
                </c:pt>
                <c:pt idx="292">
                  <c:v>-3.8260083034287896E-4</c:v>
                </c:pt>
                <c:pt idx="293">
                  <c:v>-3.8464852585553232E-4</c:v>
                </c:pt>
                <c:pt idx="294">
                  <c:v>-3.9147417756437829E-4</c:v>
                </c:pt>
                <c:pt idx="295">
                  <c:v>-3.9352187307703252E-4</c:v>
                </c:pt>
                <c:pt idx="296">
                  <c:v>-3.9591085117512796E-4</c:v>
                </c:pt>
                <c:pt idx="297">
                  <c:v>-4.003475247858785E-4</c:v>
                </c:pt>
                <c:pt idx="298">
                  <c:v>-4.0239522029853186E-4</c:v>
                </c:pt>
                <c:pt idx="299">
                  <c:v>-9.3957400978470981E-4</c:v>
                </c:pt>
                <c:pt idx="300">
                  <c:v>-9.4844735700621002E-4</c:v>
                </c:pt>
                <c:pt idx="301">
                  <c:v>-9.5083633510430546E-4</c:v>
                </c:pt>
                <c:pt idx="302">
                  <c:v>-9.68583029547305E-4</c:v>
                </c:pt>
                <c:pt idx="303">
                  <c:v>-9.7097200764540131E-4</c:v>
                </c:pt>
                <c:pt idx="304">
                  <c:v>-9.7267842057261258E-4</c:v>
                </c:pt>
                <c:pt idx="305">
                  <c:v>-9.7301970315805467E-4</c:v>
                </c:pt>
                <c:pt idx="306">
                  <c:v>-9.7301970315805467E-4</c:v>
                </c:pt>
                <c:pt idx="307">
                  <c:v>-9.7984535486690064E-4</c:v>
                </c:pt>
                <c:pt idx="308">
                  <c:v>-9.8189305037955487E-4</c:v>
                </c:pt>
                <c:pt idx="309">
                  <c:v>-9.8428202847765118E-4</c:v>
                </c:pt>
                <c:pt idx="310">
                  <c:v>-9.8632972399030454E-4</c:v>
                </c:pt>
                <c:pt idx="311">
                  <c:v>-9.8667100657574662E-4</c:v>
                </c:pt>
                <c:pt idx="312">
                  <c:v>-9.8871870208840085E-4</c:v>
                </c:pt>
                <c:pt idx="313">
                  <c:v>-9.9076639760105421E-4</c:v>
                </c:pt>
                <c:pt idx="314">
                  <c:v>-9.9315537569915052E-4</c:v>
                </c:pt>
                <c:pt idx="315">
                  <c:v>-9.9520307121180474E-4</c:v>
                </c:pt>
                <c:pt idx="316">
                  <c:v>-9.9554435379724682E-4</c:v>
                </c:pt>
                <c:pt idx="317">
                  <c:v>-9.9759204930990018E-4</c:v>
                </c:pt>
                <c:pt idx="318">
                  <c:v>-9.9998102740799649E-4</c:v>
                </c:pt>
                <c:pt idx="319">
                  <c:v>-1.0020287229206507E-3</c:v>
                </c:pt>
                <c:pt idx="320">
                  <c:v>-1.0023700055060928E-3</c:v>
                </c:pt>
                <c:pt idx="321">
                  <c:v>-1.0044177010187462E-3</c:v>
                </c:pt>
                <c:pt idx="322">
                  <c:v>-1.0064653965314004E-3</c:v>
                </c:pt>
                <c:pt idx="323">
                  <c:v>-1.0242120909743999E-3</c:v>
                </c:pt>
                <c:pt idx="324">
                  <c:v>-1.0354744162939956E-3</c:v>
                </c:pt>
                <c:pt idx="325">
                  <c:v>-1.0378633943920919E-3</c:v>
                </c:pt>
                <c:pt idx="326">
                  <c:v>-1.0443477635154958E-3</c:v>
                </c:pt>
                <c:pt idx="327">
                  <c:v>-1.0446890461009379E-3</c:v>
                </c:pt>
                <c:pt idx="328">
                  <c:v>-1.0491257197116875E-3</c:v>
                </c:pt>
                <c:pt idx="329">
                  <c:v>-1.0511734152243418E-3</c:v>
                </c:pt>
                <c:pt idx="330">
                  <c:v>-1.0556100888350914E-3</c:v>
                </c:pt>
                <c:pt idx="331">
                  <c:v>-1.0579990669331877E-3</c:v>
                </c:pt>
                <c:pt idx="332">
                  <c:v>-1.0600467624458411E-3</c:v>
                </c:pt>
                <c:pt idx="333">
                  <c:v>-1.0603880450312832E-3</c:v>
                </c:pt>
                <c:pt idx="334">
                  <c:v>-1.0644834360565908E-3</c:v>
                </c:pt>
                <c:pt idx="335">
                  <c:v>-1.066531131569245E-3</c:v>
                </c:pt>
                <c:pt idx="336">
                  <c:v>-1.0668724141546871E-3</c:v>
                </c:pt>
                <c:pt idx="337">
                  <c:v>-1.0689201096673413E-3</c:v>
                </c:pt>
                <c:pt idx="338">
                  <c:v>-1.073356783278091E-3</c:v>
                </c:pt>
                <c:pt idx="339">
                  <c:v>-1.0870080866957829E-3</c:v>
                </c:pt>
                <c:pt idx="340">
                  <c:v>-1.0890557822084363E-3</c:v>
                </c:pt>
                <c:pt idx="341">
                  <c:v>-1.0979291294299365E-3</c:v>
                </c:pt>
                <c:pt idx="342">
                  <c:v>-1.1047547811387825E-3</c:v>
                </c:pt>
                <c:pt idx="343">
                  <c:v>-1.1467325391481854E-3</c:v>
                </c:pt>
                <c:pt idx="344">
                  <c:v>-1.1494627998317238E-3</c:v>
                </c:pt>
                <c:pt idx="345">
                  <c:v>-1.1515104953443772E-3</c:v>
                </c:pt>
                <c:pt idx="346">
                  <c:v>-1.1538994734424735E-3</c:v>
                </c:pt>
                <c:pt idx="347">
                  <c:v>-1.1624315380785307E-3</c:v>
                </c:pt>
                <c:pt idx="348">
                  <c:v>-1.1627728206639728E-3</c:v>
                </c:pt>
                <c:pt idx="349">
                  <c:v>-1.1672094942747234E-3</c:v>
                </c:pt>
                <c:pt idx="350">
                  <c:v>-1.1736938633981264E-3</c:v>
                </c:pt>
                <c:pt idx="351">
                  <c:v>-1.1781305370088769E-3</c:v>
                </c:pt>
                <c:pt idx="352">
                  <c:v>-1.1825672106196266E-3</c:v>
                </c:pt>
                <c:pt idx="353">
                  <c:v>-1.1829084932050687E-3</c:v>
                </c:pt>
                <c:pt idx="354">
                  <c:v>-1.1870038842303763E-3</c:v>
                </c:pt>
                <c:pt idx="355">
                  <c:v>-1.1873451668158183E-3</c:v>
                </c:pt>
                <c:pt idx="356">
                  <c:v>-1.1893928623284726E-3</c:v>
                </c:pt>
                <c:pt idx="357">
                  <c:v>-1.1917818404265689E-3</c:v>
                </c:pt>
                <c:pt idx="358">
                  <c:v>-1.2385375546321636E-3</c:v>
                </c:pt>
                <c:pt idx="359">
                  <c:v>-1.2497998799517593E-3</c:v>
                </c:pt>
                <c:pt idx="360">
                  <c:v>-1.911205530538934E-3</c:v>
                </c:pt>
                <c:pt idx="361">
                  <c:v>-2.0228049359785651E-3</c:v>
                </c:pt>
                <c:pt idx="362">
                  <c:v>-2.1033476261429476E-3</c:v>
                </c:pt>
                <c:pt idx="363">
                  <c:v>-2.1033476261429476E-3</c:v>
                </c:pt>
                <c:pt idx="364">
                  <c:v>-2.6562254145594717E-3</c:v>
                </c:pt>
                <c:pt idx="365">
                  <c:v>-2.6763610871005667E-3</c:v>
                </c:pt>
                <c:pt idx="366">
                  <c:v>-2.8029769262996607E-3</c:v>
                </c:pt>
                <c:pt idx="367">
                  <c:v>-2.8033182088851027E-3</c:v>
                </c:pt>
                <c:pt idx="368">
                  <c:v>-3.4896374882095651E-3</c:v>
                </c:pt>
                <c:pt idx="369">
                  <c:v>-3.5623306789087737E-3</c:v>
                </c:pt>
                <c:pt idx="370">
                  <c:v>-3.5626719614942157E-3</c:v>
                </c:pt>
                <c:pt idx="371">
                  <c:v>-3.5633545266651016E-3</c:v>
                </c:pt>
                <c:pt idx="372">
                  <c:v>-3.670175975908541E-3</c:v>
                </c:pt>
                <c:pt idx="373">
                  <c:v>-3.670175975908541E-3</c:v>
                </c:pt>
                <c:pt idx="374">
                  <c:v>-3.670175975908541E-3</c:v>
                </c:pt>
                <c:pt idx="375">
                  <c:v>-3.6814383012281366E-3</c:v>
                </c:pt>
                <c:pt idx="376">
                  <c:v>-3.6933831917186164E-3</c:v>
                </c:pt>
                <c:pt idx="377">
                  <c:v>-4.3076918455147543E-3</c:v>
                </c:pt>
                <c:pt idx="378">
                  <c:v>-4.3455742124988497E-3</c:v>
                </c:pt>
                <c:pt idx="379">
                  <c:v>-4.3534237119640228E-3</c:v>
                </c:pt>
                <c:pt idx="380">
                  <c:v>-6.0618843346881678E-3</c:v>
                </c:pt>
                <c:pt idx="381">
                  <c:v>-6.0731466600077652E-3</c:v>
                </c:pt>
                <c:pt idx="382">
                  <c:v>-6.0769007684476298E-3</c:v>
                </c:pt>
                <c:pt idx="383">
                  <c:v>-6.804173958025168E-3</c:v>
                </c:pt>
                <c:pt idx="384">
                  <c:v>-6.8045152406106101E-3</c:v>
                </c:pt>
                <c:pt idx="385">
                  <c:v>-7.6805876374409898E-3</c:v>
                </c:pt>
                <c:pt idx="386">
                  <c:v>-7.8037906507856594E-3</c:v>
                </c:pt>
                <c:pt idx="387">
                  <c:v>-9.1491266025992002E-3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0D-47EF-BD33-BE6EB4A8C81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-17197</c:v>
                </c:pt>
                <c:pt idx="1">
                  <c:v>-6317</c:v>
                </c:pt>
                <c:pt idx="2">
                  <c:v>-6291</c:v>
                </c:pt>
                <c:pt idx="3">
                  <c:v>-6290.5</c:v>
                </c:pt>
                <c:pt idx="4">
                  <c:v>-4961.5</c:v>
                </c:pt>
                <c:pt idx="5">
                  <c:v>-4961.5</c:v>
                </c:pt>
                <c:pt idx="6">
                  <c:v>-4961</c:v>
                </c:pt>
                <c:pt idx="7">
                  <c:v>-4961</c:v>
                </c:pt>
                <c:pt idx="8">
                  <c:v>-4948.5</c:v>
                </c:pt>
                <c:pt idx="9">
                  <c:v>-4948.5</c:v>
                </c:pt>
                <c:pt idx="10">
                  <c:v>-4922.5</c:v>
                </c:pt>
                <c:pt idx="11">
                  <c:v>-4922.5</c:v>
                </c:pt>
                <c:pt idx="12">
                  <c:v>-4903</c:v>
                </c:pt>
                <c:pt idx="13">
                  <c:v>-4903</c:v>
                </c:pt>
                <c:pt idx="14">
                  <c:v>-4890</c:v>
                </c:pt>
                <c:pt idx="15">
                  <c:v>-4890</c:v>
                </c:pt>
                <c:pt idx="16">
                  <c:v>-4889.5</c:v>
                </c:pt>
                <c:pt idx="17">
                  <c:v>-4889.5</c:v>
                </c:pt>
                <c:pt idx="18">
                  <c:v>-4873.5</c:v>
                </c:pt>
                <c:pt idx="19">
                  <c:v>-4873.5</c:v>
                </c:pt>
                <c:pt idx="20">
                  <c:v>-4873</c:v>
                </c:pt>
                <c:pt idx="21">
                  <c:v>-4873</c:v>
                </c:pt>
                <c:pt idx="22">
                  <c:v>-4828</c:v>
                </c:pt>
                <c:pt idx="23">
                  <c:v>-4828</c:v>
                </c:pt>
                <c:pt idx="24">
                  <c:v>-4827.5</c:v>
                </c:pt>
                <c:pt idx="25">
                  <c:v>-4827.5</c:v>
                </c:pt>
                <c:pt idx="26">
                  <c:v>-4827.5</c:v>
                </c:pt>
                <c:pt idx="27">
                  <c:v>-4710</c:v>
                </c:pt>
                <c:pt idx="28">
                  <c:v>-4706.5</c:v>
                </c:pt>
                <c:pt idx="29">
                  <c:v>-4703.5</c:v>
                </c:pt>
                <c:pt idx="30">
                  <c:v>-3979</c:v>
                </c:pt>
                <c:pt idx="31">
                  <c:v>-3979</c:v>
                </c:pt>
                <c:pt idx="32">
                  <c:v>-3890.5</c:v>
                </c:pt>
                <c:pt idx="33">
                  <c:v>-3890.5</c:v>
                </c:pt>
                <c:pt idx="34">
                  <c:v>-3884.5</c:v>
                </c:pt>
                <c:pt idx="35">
                  <c:v>-3884.5</c:v>
                </c:pt>
                <c:pt idx="36">
                  <c:v>-3884</c:v>
                </c:pt>
                <c:pt idx="37">
                  <c:v>-3884</c:v>
                </c:pt>
                <c:pt idx="38">
                  <c:v>-3884</c:v>
                </c:pt>
                <c:pt idx="39">
                  <c:v>-3884</c:v>
                </c:pt>
                <c:pt idx="40">
                  <c:v>-3744</c:v>
                </c:pt>
                <c:pt idx="41">
                  <c:v>-3744</c:v>
                </c:pt>
                <c:pt idx="42">
                  <c:v>-3743.5</c:v>
                </c:pt>
                <c:pt idx="43">
                  <c:v>-3743.5</c:v>
                </c:pt>
                <c:pt idx="44">
                  <c:v>-2465.5</c:v>
                </c:pt>
                <c:pt idx="45">
                  <c:v>-2459</c:v>
                </c:pt>
                <c:pt idx="46">
                  <c:v>-2458.5</c:v>
                </c:pt>
                <c:pt idx="47">
                  <c:v>-1460</c:v>
                </c:pt>
                <c:pt idx="48">
                  <c:v>-1427.5</c:v>
                </c:pt>
                <c:pt idx="49">
                  <c:v>-1427</c:v>
                </c:pt>
                <c:pt idx="50">
                  <c:v>-1411</c:v>
                </c:pt>
                <c:pt idx="51">
                  <c:v>-1407.5</c:v>
                </c:pt>
                <c:pt idx="52">
                  <c:v>-1391.5</c:v>
                </c:pt>
                <c:pt idx="53">
                  <c:v>-1391</c:v>
                </c:pt>
                <c:pt idx="54">
                  <c:v>-1388</c:v>
                </c:pt>
                <c:pt idx="55">
                  <c:v>-1385</c:v>
                </c:pt>
                <c:pt idx="56">
                  <c:v>-1384.5</c:v>
                </c:pt>
                <c:pt idx="57">
                  <c:v>-1381.5</c:v>
                </c:pt>
                <c:pt idx="58">
                  <c:v>-1349</c:v>
                </c:pt>
                <c:pt idx="59">
                  <c:v>-1322.5</c:v>
                </c:pt>
                <c:pt idx="60">
                  <c:v>-1322.5</c:v>
                </c:pt>
                <c:pt idx="61">
                  <c:v>-1260.5</c:v>
                </c:pt>
                <c:pt idx="62">
                  <c:v>-262</c:v>
                </c:pt>
                <c:pt idx="63">
                  <c:v>-262</c:v>
                </c:pt>
                <c:pt idx="64">
                  <c:v>-262</c:v>
                </c:pt>
                <c:pt idx="65">
                  <c:v>-148</c:v>
                </c:pt>
                <c:pt idx="66">
                  <c:v>-143.5</c:v>
                </c:pt>
                <c:pt idx="67">
                  <c:v>22</c:v>
                </c:pt>
                <c:pt idx="68">
                  <c:v>1087</c:v>
                </c:pt>
                <c:pt idx="69">
                  <c:v>2210</c:v>
                </c:pt>
                <c:pt idx="70">
                  <c:v>2210.5</c:v>
                </c:pt>
                <c:pt idx="71">
                  <c:v>2249</c:v>
                </c:pt>
                <c:pt idx="72">
                  <c:v>2249.5</c:v>
                </c:pt>
                <c:pt idx="73">
                  <c:v>2452</c:v>
                </c:pt>
                <c:pt idx="74">
                  <c:v>3252</c:v>
                </c:pt>
                <c:pt idx="75">
                  <c:v>3262</c:v>
                </c:pt>
                <c:pt idx="76">
                  <c:v>3281.5</c:v>
                </c:pt>
                <c:pt idx="77">
                  <c:v>3304.5</c:v>
                </c:pt>
                <c:pt idx="78">
                  <c:v>3317.5</c:v>
                </c:pt>
                <c:pt idx="79">
                  <c:v>3360</c:v>
                </c:pt>
                <c:pt idx="80">
                  <c:v>3385.5</c:v>
                </c:pt>
                <c:pt idx="81">
                  <c:v>3396</c:v>
                </c:pt>
                <c:pt idx="82">
                  <c:v>3415.5</c:v>
                </c:pt>
                <c:pt idx="83">
                  <c:v>3435</c:v>
                </c:pt>
                <c:pt idx="84">
                  <c:v>3451.5</c:v>
                </c:pt>
                <c:pt idx="85">
                  <c:v>3477.5</c:v>
                </c:pt>
                <c:pt idx="86">
                  <c:v>3490.5</c:v>
                </c:pt>
                <c:pt idx="87">
                  <c:v>3507</c:v>
                </c:pt>
                <c:pt idx="88">
                  <c:v>3520</c:v>
                </c:pt>
                <c:pt idx="89">
                  <c:v>3530</c:v>
                </c:pt>
                <c:pt idx="90">
                  <c:v>3543</c:v>
                </c:pt>
                <c:pt idx="91">
                  <c:v>3546</c:v>
                </c:pt>
                <c:pt idx="92">
                  <c:v>3549.5</c:v>
                </c:pt>
                <c:pt idx="93">
                  <c:v>3552.5</c:v>
                </c:pt>
                <c:pt idx="94">
                  <c:v>3571.5</c:v>
                </c:pt>
                <c:pt idx="95">
                  <c:v>3572</c:v>
                </c:pt>
                <c:pt idx="96">
                  <c:v>3588</c:v>
                </c:pt>
                <c:pt idx="97">
                  <c:v>4352.5</c:v>
                </c:pt>
                <c:pt idx="98">
                  <c:v>4444</c:v>
                </c:pt>
                <c:pt idx="99">
                  <c:v>4463.5</c:v>
                </c:pt>
                <c:pt idx="100">
                  <c:v>4473.5</c:v>
                </c:pt>
                <c:pt idx="101">
                  <c:v>4477</c:v>
                </c:pt>
                <c:pt idx="102">
                  <c:v>4480</c:v>
                </c:pt>
                <c:pt idx="103">
                  <c:v>4483.5</c:v>
                </c:pt>
                <c:pt idx="104">
                  <c:v>4499.5</c:v>
                </c:pt>
                <c:pt idx="105">
                  <c:v>4505.5</c:v>
                </c:pt>
                <c:pt idx="106">
                  <c:v>4506.5</c:v>
                </c:pt>
                <c:pt idx="107">
                  <c:v>4509.5</c:v>
                </c:pt>
                <c:pt idx="108">
                  <c:v>4512.5</c:v>
                </c:pt>
                <c:pt idx="109">
                  <c:v>4513</c:v>
                </c:pt>
                <c:pt idx="110">
                  <c:v>4516</c:v>
                </c:pt>
                <c:pt idx="111">
                  <c:v>4529</c:v>
                </c:pt>
                <c:pt idx="112">
                  <c:v>4532.5</c:v>
                </c:pt>
                <c:pt idx="113">
                  <c:v>4555</c:v>
                </c:pt>
                <c:pt idx="114">
                  <c:v>4561.5</c:v>
                </c:pt>
                <c:pt idx="115">
                  <c:v>4571.5</c:v>
                </c:pt>
                <c:pt idx="116">
                  <c:v>4574.5</c:v>
                </c:pt>
                <c:pt idx="117">
                  <c:v>4578</c:v>
                </c:pt>
                <c:pt idx="118">
                  <c:v>4594.5</c:v>
                </c:pt>
                <c:pt idx="119">
                  <c:v>4614</c:v>
                </c:pt>
                <c:pt idx="120">
                  <c:v>4617</c:v>
                </c:pt>
                <c:pt idx="121">
                  <c:v>4617.5</c:v>
                </c:pt>
                <c:pt idx="122">
                  <c:v>4620.5</c:v>
                </c:pt>
                <c:pt idx="123">
                  <c:v>4623.5</c:v>
                </c:pt>
                <c:pt idx="124">
                  <c:v>4643.5</c:v>
                </c:pt>
                <c:pt idx="125">
                  <c:v>4646.5</c:v>
                </c:pt>
                <c:pt idx="126">
                  <c:v>4650</c:v>
                </c:pt>
                <c:pt idx="127">
                  <c:v>4653</c:v>
                </c:pt>
                <c:pt idx="128">
                  <c:v>4656.5</c:v>
                </c:pt>
                <c:pt idx="129">
                  <c:v>4659.5</c:v>
                </c:pt>
                <c:pt idx="130">
                  <c:v>4660</c:v>
                </c:pt>
                <c:pt idx="131">
                  <c:v>4663</c:v>
                </c:pt>
                <c:pt idx="132">
                  <c:v>4697.5</c:v>
                </c:pt>
                <c:pt idx="133">
                  <c:v>4698</c:v>
                </c:pt>
                <c:pt idx="134">
                  <c:v>4734.5</c:v>
                </c:pt>
                <c:pt idx="135">
                  <c:v>4738</c:v>
                </c:pt>
                <c:pt idx="136">
                  <c:v>4767.5</c:v>
                </c:pt>
                <c:pt idx="137">
                  <c:v>4770.5</c:v>
                </c:pt>
                <c:pt idx="138">
                  <c:v>4774</c:v>
                </c:pt>
                <c:pt idx="139">
                  <c:v>4780.5</c:v>
                </c:pt>
                <c:pt idx="140">
                  <c:v>4784</c:v>
                </c:pt>
                <c:pt idx="141">
                  <c:v>4790.5</c:v>
                </c:pt>
                <c:pt idx="142">
                  <c:v>4797</c:v>
                </c:pt>
                <c:pt idx="143">
                  <c:v>4803.5</c:v>
                </c:pt>
                <c:pt idx="144">
                  <c:v>4810</c:v>
                </c:pt>
                <c:pt idx="145">
                  <c:v>5629.5</c:v>
                </c:pt>
                <c:pt idx="146">
                  <c:v>5648.5</c:v>
                </c:pt>
                <c:pt idx="147">
                  <c:v>5659</c:v>
                </c:pt>
                <c:pt idx="148">
                  <c:v>5668.5</c:v>
                </c:pt>
                <c:pt idx="149">
                  <c:v>5672</c:v>
                </c:pt>
                <c:pt idx="150">
                  <c:v>5682</c:v>
                </c:pt>
                <c:pt idx="151">
                  <c:v>5695</c:v>
                </c:pt>
                <c:pt idx="152">
                  <c:v>5701.5</c:v>
                </c:pt>
                <c:pt idx="153">
                  <c:v>5717.5</c:v>
                </c:pt>
                <c:pt idx="154">
                  <c:v>5718</c:v>
                </c:pt>
                <c:pt idx="155">
                  <c:v>5721.5</c:v>
                </c:pt>
                <c:pt idx="156">
                  <c:v>5724.5</c:v>
                </c:pt>
                <c:pt idx="157">
                  <c:v>5727.5</c:v>
                </c:pt>
                <c:pt idx="158">
                  <c:v>5734.5</c:v>
                </c:pt>
                <c:pt idx="159">
                  <c:v>5747</c:v>
                </c:pt>
                <c:pt idx="160">
                  <c:v>5747.5</c:v>
                </c:pt>
                <c:pt idx="161">
                  <c:v>5750.5</c:v>
                </c:pt>
                <c:pt idx="162">
                  <c:v>5754</c:v>
                </c:pt>
                <c:pt idx="163">
                  <c:v>5757</c:v>
                </c:pt>
                <c:pt idx="164">
                  <c:v>5760</c:v>
                </c:pt>
                <c:pt idx="165">
                  <c:v>5760.5</c:v>
                </c:pt>
                <c:pt idx="166">
                  <c:v>5763.5</c:v>
                </c:pt>
                <c:pt idx="167">
                  <c:v>5766.5</c:v>
                </c:pt>
                <c:pt idx="168">
                  <c:v>5770</c:v>
                </c:pt>
                <c:pt idx="169">
                  <c:v>5770.5</c:v>
                </c:pt>
                <c:pt idx="170">
                  <c:v>5773.5</c:v>
                </c:pt>
                <c:pt idx="171">
                  <c:v>5780</c:v>
                </c:pt>
                <c:pt idx="172">
                  <c:v>5783.5</c:v>
                </c:pt>
                <c:pt idx="173">
                  <c:v>5786.5</c:v>
                </c:pt>
                <c:pt idx="174">
                  <c:v>5829</c:v>
                </c:pt>
                <c:pt idx="175">
                  <c:v>5832</c:v>
                </c:pt>
                <c:pt idx="176">
                  <c:v>5868</c:v>
                </c:pt>
                <c:pt idx="177">
                  <c:v>5871</c:v>
                </c:pt>
                <c:pt idx="178">
                  <c:v>5871.5</c:v>
                </c:pt>
                <c:pt idx="179">
                  <c:v>5900.5</c:v>
                </c:pt>
                <c:pt idx="180">
                  <c:v>5901</c:v>
                </c:pt>
                <c:pt idx="181">
                  <c:v>5904</c:v>
                </c:pt>
                <c:pt idx="182">
                  <c:v>5910.5</c:v>
                </c:pt>
                <c:pt idx="183">
                  <c:v>5917</c:v>
                </c:pt>
                <c:pt idx="184">
                  <c:v>5930</c:v>
                </c:pt>
                <c:pt idx="185">
                  <c:v>5933.5</c:v>
                </c:pt>
                <c:pt idx="186">
                  <c:v>5943</c:v>
                </c:pt>
                <c:pt idx="187">
                  <c:v>5943.5</c:v>
                </c:pt>
                <c:pt idx="188">
                  <c:v>5949.5</c:v>
                </c:pt>
                <c:pt idx="189">
                  <c:v>5950</c:v>
                </c:pt>
                <c:pt idx="190">
                  <c:v>5956</c:v>
                </c:pt>
                <c:pt idx="191">
                  <c:v>5959.5</c:v>
                </c:pt>
                <c:pt idx="192">
                  <c:v>5962.5</c:v>
                </c:pt>
                <c:pt idx="193">
                  <c:v>5963</c:v>
                </c:pt>
                <c:pt idx="194">
                  <c:v>5966</c:v>
                </c:pt>
                <c:pt idx="195">
                  <c:v>5969.5</c:v>
                </c:pt>
                <c:pt idx="196">
                  <c:v>5982.5</c:v>
                </c:pt>
                <c:pt idx="197">
                  <c:v>5989</c:v>
                </c:pt>
                <c:pt idx="198">
                  <c:v>5992</c:v>
                </c:pt>
                <c:pt idx="199">
                  <c:v>5992.5</c:v>
                </c:pt>
                <c:pt idx="200">
                  <c:v>6038</c:v>
                </c:pt>
                <c:pt idx="201">
                  <c:v>6041.5</c:v>
                </c:pt>
                <c:pt idx="202">
                  <c:v>6782</c:v>
                </c:pt>
                <c:pt idx="203">
                  <c:v>6802</c:v>
                </c:pt>
                <c:pt idx="204">
                  <c:v>6808.5</c:v>
                </c:pt>
                <c:pt idx="205">
                  <c:v>6831.5</c:v>
                </c:pt>
                <c:pt idx="206">
                  <c:v>6844.5</c:v>
                </c:pt>
                <c:pt idx="207">
                  <c:v>6847.5</c:v>
                </c:pt>
                <c:pt idx="208">
                  <c:v>6848</c:v>
                </c:pt>
                <c:pt idx="209">
                  <c:v>6851</c:v>
                </c:pt>
                <c:pt idx="210">
                  <c:v>6857.5</c:v>
                </c:pt>
                <c:pt idx="211">
                  <c:v>6861</c:v>
                </c:pt>
                <c:pt idx="212">
                  <c:v>6864</c:v>
                </c:pt>
                <c:pt idx="213">
                  <c:v>6903.5</c:v>
                </c:pt>
                <c:pt idx="214">
                  <c:v>6908.5</c:v>
                </c:pt>
                <c:pt idx="215">
                  <c:v>6910</c:v>
                </c:pt>
                <c:pt idx="216">
                  <c:v>6913</c:v>
                </c:pt>
                <c:pt idx="217">
                  <c:v>6913.5</c:v>
                </c:pt>
                <c:pt idx="218">
                  <c:v>6916.5</c:v>
                </c:pt>
                <c:pt idx="219">
                  <c:v>6926</c:v>
                </c:pt>
                <c:pt idx="220">
                  <c:v>6926.5</c:v>
                </c:pt>
                <c:pt idx="221">
                  <c:v>6929.5</c:v>
                </c:pt>
                <c:pt idx="222">
                  <c:v>6935.5</c:v>
                </c:pt>
                <c:pt idx="223">
                  <c:v>6935.5</c:v>
                </c:pt>
                <c:pt idx="224">
                  <c:v>6939</c:v>
                </c:pt>
                <c:pt idx="225">
                  <c:v>6939.5</c:v>
                </c:pt>
                <c:pt idx="226">
                  <c:v>6942.5</c:v>
                </c:pt>
                <c:pt idx="227">
                  <c:v>6945.5</c:v>
                </c:pt>
                <c:pt idx="228">
                  <c:v>6946</c:v>
                </c:pt>
                <c:pt idx="229">
                  <c:v>6949</c:v>
                </c:pt>
                <c:pt idx="230">
                  <c:v>6981.5</c:v>
                </c:pt>
                <c:pt idx="231">
                  <c:v>6982</c:v>
                </c:pt>
                <c:pt idx="232">
                  <c:v>6985</c:v>
                </c:pt>
                <c:pt idx="233">
                  <c:v>6991.5</c:v>
                </c:pt>
                <c:pt idx="234">
                  <c:v>7017</c:v>
                </c:pt>
                <c:pt idx="235">
                  <c:v>7017</c:v>
                </c:pt>
                <c:pt idx="236">
                  <c:v>7112</c:v>
                </c:pt>
                <c:pt idx="237">
                  <c:v>7112</c:v>
                </c:pt>
                <c:pt idx="238">
                  <c:v>7112.5</c:v>
                </c:pt>
                <c:pt idx="239">
                  <c:v>7112.5</c:v>
                </c:pt>
                <c:pt idx="240">
                  <c:v>7128.5</c:v>
                </c:pt>
                <c:pt idx="241">
                  <c:v>7129</c:v>
                </c:pt>
                <c:pt idx="242">
                  <c:v>7154.5</c:v>
                </c:pt>
                <c:pt idx="243">
                  <c:v>7155</c:v>
                </c:pt>
                <c:pt idx="244">
                  <c:v>7164.5</c:v>
                </c:pt>
                <c:pt idx="245">
                  <c:v>7168</c:v>
                </c:pt>
                <c:pt idx="246">
                  <c:v>7171</c:v>
                </c:pt>
                <c:pt idx="247">
                  <c:v>7174</c:v>
                </c:pt>
                <c:pt idx="248">
                  <c:v>7174.5</c:v>
                </c:pt>
                <c:pt idx="249">
                  <c:v>7174.5</c:v>
                </c:pt>
                <c:pt idx="250">
                  <c:v>7177.5</c:v>
                </c:pt>
                <c:pt idx="251">
                  <c:v>7184</c:v>
                </c:pt>
                <c:pt idx="252">
                  <c:v>7184.5</c:v>
                </c:pt>
                <c:pt idx="253">
                  <c:v>7187.5</c:v>
                </c:pt>
                <c:pt idx="254">
                  <c:v>7194</c:v>
                </c:pt>
                <c:pt idx="255">
                  <c:v>7197.5</c:v>
                </c:pt>
                <c:pt idx="256">
                  <c:v>7200.5</c:v>
                </c:pt>
                <c:pt idx="257">
                  <c:v>7210.5</c:v>
                </c:pt>
                <c:pt idx="258">
                  <c:v>7217</c:v>
                </c:pt>
                <c:pt idx="259">
                  <c:v>8078.5</c:v>
                </c:pt>
                <c:pt idx="260">
                  <c:v>8105</c:v>
                </c:pt>
                <c:pt idx="261">
                  <c:v>8160.5</c:v>
                </c:pt>
                <c:pt idx="262">
                  <c:v>8164</c:v>
                </c:pt>
                <c:pt idx="263">
                  <c:v>8167</c:v>
                </c:pt>
                <c:pt idx="264">
                  <c:v>8173.5</c:v>
                </c:pt>
                <c:pt idx="265">
                  <c:v>8183.5</c:v>
                </c:pt>
                <c:pt idx="266">
                  <c:v>8186.5</c:v>
                </c:pt>
                <c:pt idx="267">
                  <c:v>8196.5</c:v>
                </c:pt>
                <c:pt idx="268">
                  <c:v>8232.5</c:v>
                </c:pt>
                <c:pt idx="269">
                  <c:v>8235.5</c:v>
                </c:pt>
                <c:pt idx="270">
                  <c:v>8242</c:v>
                </c:pt>
                <c:pt idx="271">
                  <c:v>8265</c:v>
                </c:pt>
                <c:pt idx="272">
                  <c:v>8268.5</c:v>
                </c:pt>
                <c:pt idx="273">
                  <c:v>8275</c:v>
                </c:pt>
                <c:pt idx="274">
                  <c:v>8278</c:v>
                </c:pt>
                <c:pt idx="275">
                  <c:v>8278.5</c:v>
                </c:pt>
                <c:pt idx="276">
                  <c:v>8281.5</c:v>
                </c:pt>
                <c:pt idx="277">
                  <c:v>8291</c:v>
                </c:pt>
                <c:pt idx="278">
                  <c:v>8320</c:v>
                </c:pt>
                <c:pt idx="279">
                  <c:v>8320.5</c:v>
                </c:pt>
                <c:pt idx="280">
                  <c:v>8320.5</c:v>
                </c:pt>
                <c:pt idx="281">
                  <c:v>8324</c:v>
                </c:pt>
                <c:pt idx="282">
                  <c:v>8327</c:v>
                </c:pt>
                <c:pt idx="283">
                  <c:v>8330.5</c:v>
                </c:pt>
                <c:pt idx="284">
                  <c:v>8333.5</c:v>
                </c:pt>
                <c:pt idx="285">
                  <c:v>8334</c:v>
                </c:pt>
                <c:pt idx="286">
                  <c:v>8337</c:v>
                </c:pt>
                <c:pt idx="287">
                  <c:v>8340</c:v>
                </c:pt>
                <c:pt idx="288">
                  <c:v>8340.5</c:v>
                </c:pt>
                <c:pt idx="289">
                  <c:v>8343.5</c:v>
                </c:pt>
                <c:pt idx="290">
                  <c:v>8350</c:v>
                </c:pt>
                <c:pt idx="291">
                  <c:v>8353</c:v>
                </c:pt>
                <c:pt idx="292">
                  <c:v>8353.5</c:v>
                </c:pt>
                <c:pt idx="293">
                  <c:v>8356.5</c:v>
                </c:pt>
                <c:pt idx="294">
                  <c:v>8366.5</c:v>
                </c:pt>
                <c:pt idx="295">
                  <c:v>8369.5</c:v>
                </c:pt>
                <c:pt idx="296">
                  <c:v>8373</c:v>
                </c:pt>
                <c:pt idx="297">
                  <c:v>8379.5</c:v>
                </c:pt>
                <c:pt idx="298">
                  <c:v>8382.5</c:v>
                </c:pt>
                <c:pt idx="299">
                  <c:v>9169.5</c:v>
                </c:pt>
                <c:pt idx="300">
                  <c:v>9182.5</c:v>
                </c:pt>
                <c:pt idx="301">
                  <c:v>9186</c:v>
                </c:pt>
                <c:pt idx="302">
                  <c:v>9212</c:v>
                </c:pt>
                <c:pt idx="303">
                  <c:v>9215.5</c:v>
                </c:pt>
                <c:pt idx="304">
                  <c:v>9218</c:v>
                </c:pt>
                <c:pt idx="305">
                  <c:v>9218.5</c:v>
                </c:pt>
                <c:pt idx="306">
                  <c:v>9218.5</c:v>
                </c:pt>
                <c:pt idx="307">
                  <c:v>9228.5</c:v>
                </c:pt>
                <c:pt idx="308">
                  <c:v>9231.5</c:v>
                </c:pt>
                <c:pt idx="309">
                  <c:v>9235</c:v>
                </c:pt>
                <c:pt idx="310">
                  <c:v>9238</c:v>
                </c:pt>
                <c:pt idx="311">
                  <c:v>9238.5</c:v>
                </c:pt>
                <c:pt idx="312">
                  <c:v>9241.5</c:v>
                </c:pt>
                <c:pt idx="313">
                  <c:v>9244.5</c:v>
                </c:pt>
                <c:pt idx="314">
                  <c:v>9248</c:v>
                </c:pt>
                <c:pt idx="315">
                  <c:v>9251</c:v>
                </c:pt>
                <c:pt idx="316">
                  <c:v>9251.5</c:v>
                </c:pt>
                <c:pt idx="317">
                  <c:v>9254.5</c:v>
                </c:pt>
                <c:pt idx="318">
                  <c:v>9258</c:v>
                </c:pt>
                <c:pt idx="319">
                  <c:v>9261</c:v>
                </c:pt>
                <c:pt idx="320">
                  <c:v>9261.5</c:v>
                </c:pt>
                <c:pt idx="321">
                  <c:v>9264.5</c:v>
                </c:pt>
                <c:pt idx="322">
                  <c:v>9267.5</c:v>
                </c:pt>
                <c:pt idx="323">
                  <c:v>9293.5</c:v>
                </c:pt>
                <c:pt idx="324">
                  <c:v>9310</c:v>
                </c:pt>
                <c:pt idx="325">
                  <c:v>9313.5</c:v>
                </c:pt>
                <c:pt idx="326">
                  <c:v>9323</c:v>
                </c:pt>
                <c:pt idx="327">
                  <c:v>9323.5</c:v>
                </c:pt>
                <c:pt idx="328">
                  <c:v>9330</c:v>
                </c:pt>
                <c:pt idx="329">
                  <c:v>9333</c:v>
                </c:pt>
                <c:pt idx="330">
                  <c:v>9339.5</c:v>
                </c:pt>
                <c:pt idx="331">
                  <c:v>9343</c:v>
                </c:pt>
                <c:pt idx="332">
                  <c:v>9346</c:v>
                </c:pt>
                <c:pt idx="333">
                  <c:v>9346.5</c:v>
                </c:pt>
                <c:pt idx="334">
                  <c:v>9352.5</c:v>
                </c:pt>
                <c:pt idx="335">
                  <c:v>9355.5</c:v>
                </c:pt>
                <c:pt idx="336">
                  <c:v>9356</c:v>
                </c:pt>
                <c:pt idx="337">
                  <c:v>9359</c:v>
                </c:pt>
                <c:pt idx="338">
                  <c:v>9365.5</c:v>
                </c:pt>
                <c:pt idx="339">
                  <c:v>9385.5</c:v>
                </c:pt>
                <c:pt idx="340">
                  <c:v>9388.5</c:v>
                </c:pt>
                <c:pt idx="341">
                  <c:v>9401.5</c:v>
                </c:pt>
                <c:pt idx="342">
                  <c:v>9411.5</c:v>
                </c:pt>
                <c:pt idx="343">
                  <c:v>9473</c:v>
                </c:pt>
                <c:pt idx="344">
                  <c:v>9477</c:v>
                </c:pt>
                <c:pt idx="345">
                  <c:v>9480</c:v>
                </c:pt>
                <c:pt idx="346">
                  <c:v>9483.5</c:v>
                </c:pt>
                <c:pt idx="347">
                  <c:v>9496</c:v>
                </c:pt>
                <c:pt idx="348">
                  <c:v>9496.5</c:v>
                </c:pt>
                <c:pt idx="349">
                  <c:v>9503</c:v>
                </c:pt>
                <c:pt idx="350">
                  <c:v>9512.5</c:v>
                </c:pt>
                <c:pt idx="351">
                  <c:v>9519</c:v>
                </c:pt>
                <c:pt idx="352">
                  <c:v>9525.5</c:v>
                </c:pt>
                <c:pt idx="353">
                  <c:v>9526</c:v>
                </c:pt>
                <c:pt idx="354">
                  <c:v>9532</c:v>
                </c:pt>
                <c:pt idx="355">
                  <c:v>9532.5</c:v>
                </c:pt>
                <c:pt idx="356">
                  <c:v>9535.5</c:v>
                </c:pt>
                <c:pt idx="357">
                  <c:v>9539</c:v>
                </c:pt>
                <c:pt idx="358">
                  <c:v>9607.5</c:v>
                </c:pt>
                <c:pt idx="359">
                  <c:v>9624</c:v>
                </c:pt>
                <c:pt idx="360">
                  <c:v>10593</c:v>
                </c:pt>
                <c:pt idx="361">
                  <c:v>10756.5</c:v>
                </c:pt>
                <c:pt idx="362">
                  <c:v>10874.5</c:v>
                </c:pt>
                <c:pt idx="363">
                  <c:v>10874.5</c:v>
                </c:pt>
                <c:pt idx="364">
                  <c:v>11684.5</c:v>
                </c:pt>
                <c:pt idx="365">
                  <c:v>11714</c:v>
                </c:pt>
                <c:pt idx="366">
                  <c:v>11899.5</c:v>
                </c:pt>
                <c:pt idx="367">
                  <c:v>11900</c:v>
                </c:pt>
                <c:pt idx="368">
                  <c:v>12905.5</c:v>
                </c:pt>
                <c:pt idx="369">
                  <c:v>13012</c:v>
                </c:pt>
                <c:pt idx="370">
                  <c:v>13012.5</c:v>
                </c:pt>
                <c:pt idx="371">
                  <c:v>13013.5</c:v>
                </c:pt>
                <c:pt idx="372">
                  <c:v>13170</c:v>
                </c:pt>
                <c:pt idx="373">
                  <c:v>13170</c:v>
                </c:pt>
                <c:pt idx="374">
                  <c:v>13170</c:v>
                </c:pt>
                <c:pt idx="375">
                  <c:v>13186.5</c:v>
                </c:pt>
                <c:pt idx="376">
                  <c:v>13204</c:v>
                </c:pt>
                <c:pt idx="377">
                  <c:v>14104</c:v>
                </c:pt>
                <c:pt idx="378">
                  <c:v>14159.5</c:v>
                </c:pt>
                <c:pt idx="379">
                  <c:v>14171</c:v>
                </c:pt>
                <c:pt idx="380">
                  <c:v>16674</c:v>
                </c:pt>
                <c:pt idx="381">
                  <c:v>16690.5</c:v>
                </c:pt>
                <c:pt idx="382">
                  <c:v>16696</c:v>
                </c:pt>
                <c:pt idx="383">
                  <c:v>17761.5</c:v>
                </c:pt>
                <c:pt idx="384">
                  <c:v>17762</c:v>
                </c:pt>
                <c:pt idx="385">
                  <c:v>19045.5</c:v>
                </c:pt>
                <c:pt idx="386">
                  <c:v>19226</c:v>
                </c:pt>
                <c:pt idx="387">
                  <c:v>21197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C9-4050-9D51-3DA8E03A6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4968320"/>
        <c:axId val="1"/>
      </c:scatterChart>
      <c:valAx>
        <c:axId val="824968320"/>
        <c:scaling>
          <c:orientation val="minMax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04461942257218"/>
              <c:y val="0.84641638225255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867256637168141E-2"/>
              <c:y val="0.416382252559726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4968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9525</xdr:rowOff>
    </xdr:from>
    <xdr:to>
      <xdr:col>17</xdr:col>
      <xdr:colOff>238125</xdr:colOff>
      <xdr:row>17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6E5EC02-33DC-8B94-698C-D41EE0CC7F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409575</xdr:colOff>
      <xdr:row>0</xdr:row>
      <xdr:rowOff>28575</xdr:rowOff>
    </xdr:from>
    <xdr:to>
      <xdr:col>26</xdr:col>
      <xdr:colOff>485775</xdr:colOff>
      <xdr:row>17</xdr:row>
      <xdr:rowOff>123825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C37095E-2AC3-C287-7820-D3F7DA78C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843" TargetMode="External"/><Relationship Id="rId18" Type="http://schemas.openxmlformats.org/officeDocument/2006/relationships/hyperlink" Target="http://var.astro.cz/oejv/issues/oejv0074.pdf" TargetMode="External"/><Relationship Id="rId26" Type="http://schemas.openxmlformats.org/officeDocument/2006/relationships/hyperlink" Target="http://www.konkoly.hu/cgi-bin/IBVS?5943" TargetMode="External"/><Relationship Id="rId39" Type="http://schemas.openxmlformats.org/officeDocument/2006/relationships/hyperlink" Target="http://www.bav-astro.de/sfs/BAVM_link.php?BAVMnr=228" TargetMode="External"/><Relationship Id="rId3" Type="http://schemas.openxmlformats.org/officeDocument/2006/relationships/hyperlink" Target="http://www.konkoly.hu/cgi-bin/IBVS?5372" TargetMode="External"/><Relationship Id="rId21" Type="http://schemas.openxmlformats.org/officeDocument/2006/relationships/hyperlink" Target="http://www.bav-astro.de/sfs/BAVM_link.php?BAVMnr=178" TargetMode="External"/><Relationship Id="rId34" Type="http://schemas.openxmlformats.org/officeDocument/2006/relationships/hyperlink" Target="http://www.konkoly.hu/cgi-bin/IBVS?5943" TargetMode="External"/><Relationship Id="rId42" Type="http://schemas.openxmlformats.org/officeDocument/2006/relationships/hyperlink" Target="http://www.konkoly.hu/cgi-bin/IBVS?6114" TargetMode="External"/><Relationship Id="rId47" Type="http://schemas.openxmlformats.org/officeDocument/2006/relationships/hyperlink" Target="http://vsolj.cetus-net.org/vsoljno50.pdf" TargetMode="External"/><Relationship Id="rId50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www.konkoly.hu/cgi-bin/IBVS?5843" TargetMode="External"/><Relationship Id="rId17" Type="http://schemas.openxmlformats.org/officeDocument/2006/relationships/hyperlink" Target="http://www.konkoly.hu/cgi-bin/IBVS?5843" TargetMode="External"/><Relationship Id="rId25" Type="http://schemas.openxmlformats.org/officeDocument/2006/relationships/hyperlink" Target="http://www.konkoly.hu/cgi-bin/IBVS?5943" TargetMode="External"/><Relationship Id="rId33" Type="http://schemas.openxmlformats.org/officeDocument/2006/relationships/hyperlink" Target="http://www.bav-astro.de/sfs/BAVM_link.php?BAVMnr=214" TargetMode="External"/><Relationship Id="rId38" Type="http://schemas.openxmlformats.org/officeDocument/2006/relationships/hyperlink" Target="http://var.astro.cz/oejv/issues/oejv0160.pdf" TargetMode="External"/><Relationship Id="rId46" Type="http://schemas.openxmlformats.org/officeDocument/2006/relationships/hyperlink" Target="http://www.konkoly.hu/cgi-bin/IBVS?5672" TargetMode="External"/><Relationship Id="rId2" Type="http://schemas.openxmlformats.org/officeDocument/2006/relationships/hyperlink" Target="http://www.konkoly.hu/cgi-bin/IBVS?5372" TargetMode="External"/><Relationship Id="rId16" Type="http://schemas.openxmlformats.org/officeDocument/2006/relationships/hyperlink" Target="http://www.konkoly.hu/cgi-bin/IBVS?5843" TargetMode="External"/><Relationship Id="rId20" Type="http://schemas.openxmlformats.org/officeDocument/2006/relationships/hyperlink" Target="http://var.astro.cz/oejv/issues/oejv0074.pdf" TargetMode="External"/><Relationship Id="rId29" Type="http://schemas.openxmlformats.org/officeDocument/2006/relationships/hyperlink" Target="http://www.konkoly.hu/cgi-bin/IBVS?5887" TargetMode="External"/><Relationship Id="rId41" Type="http://schemas.openxmlformats.org/officeDocument/2006/relationships/hyperlink" Target="http://www.bav-astro.de/sfs/BAVM_link.php?BAVMnr=232" TargetMode="External"/><Relationship Id="rId1" Type="http://schemas.openxmlformats.org/officeDocument/2006/relationships/hyperlink" Target="http://www.konkoly.hu/cgi-bin/IBVS?5372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www.konkoly.hu/cgi-bin/IBVS?5843" TargetMode="External"/><Relationship Id="rId24" Type="http://schemas.openxmlformats.org/officeDocument/2006/relationships/hyperlink" Target="http://www.konkoly.hu/cgi-bin/IBVS?5943" TargetMode="External"/><Relationship Id="rId32" Type="http://schemas.openxmlformats.org/officeDocument/2006/relationships/hyperlink" Target="http://www.konkoly.hu/cgi-bin/IBVS?5887" TargetMode="External"/><Relationship Id="rId37" Type="http://schemas.openxmlformats.org/officeDocument/2006/relationships/hyperlink" Target="http://var.astro.cz/oejv/issues/oejv0160.pdf" TargetMode="External"/><Relationship Id="rId40" Type="http://schemas.openxmlformats.org/officeDocument/2006/relationships/hyperlink" Target="http://www.bav-astro.de/sfs/BAVM_link.php?BAVMnr=228" TargetMode="External"/><Relationship Id="rId45" Type="http://schemas.openxmlformats.org/officeDocument/2006/relationships/hyperlink" Target="http://www.konkoly.hu/cgi-bin/IBVS?6114" TargetMode="External"/><Relationship Id="rId53" Type="http://schemas.openxmlformats.org/officeDocument/2006/relationships/hyperlink" Target="http://www.bav-astro.de/sfs/BAVM_link.php?BAVMnr=241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www.konkoly.hu/cgi-bin/IBVS?5843" TargetMode="External"/><Relationship Id="rId23" Type="http://schemas.openxmlformats.org/officeDocument/2006/relationships/hyperlink" Target="http://www.bav-astro.de/sfs/BAVM_link.php?BAVMnr=18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var.astro.cz/oejv/issues/oejv0160.pdf" TargetMode="External"/><Relationship Id="rId49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www.konkoly.hu/cgi-bin/IBVS?5843" TargetMode="External"/><Relationship Id="rId19" Type="http://schemas.openxmlformats.org/officeDocument/2006/relationships/hyperlink" Target="http://var.astro.cz/oejv/issues/oejv0074.pdf" TargetMode="External"/><Relationship Id="rId31" Type="http://schemas.openxmlformats.org/officeDocument/2006/relationships/hyperlink" Target="http://www.konkoly.hu/cgi-bin/IBVS?5887" TargetMode="External"/><Relationship Id="rId44" Type="http://schemas.openxmlformats.org/officeDocument/2006/relationships/hyperlink" Target="http://www.konkoly.hu/cgi-bin/IBVS?6114" TargetMode="External"/><Relationship Id="rId52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www.konkoly.hu/cgi-bin/IBVS?5843" TargetMode="External"/><Relationship Id="rId14" Type="http://schemas.openxmlformats.org/officeDocument/2006/relationships/hyperlink" Target="http://www.konkoly.hu/cgi-bin/IBVS?5843" TargetMode="External"/><Relationship Id="rId22" Type="http://schemas.openxmlformats.org/officeDocument/2006/relationships/hyperlink" Target="http://var.astro.cz/oejv/issues/oejv0074.pdf" TargetMode="External"/><Relationship Id="rId27" Type="http://schemas.openxmlformats.org/officeDocument/2006/relationships/hyperlink" Target="http://www.konkoly.hu/cgi-bin/IBVS?5943" TargetMode="External"/><Relationship Id="rId30" Type="http://schemas.openxmlformats.org/officeDocument/2006/relationships/hyperlink" Target="http://www.konkoly.hu/cgi-bin/IBVS?5887" TargetMode="External"/><Relationship Id="rId35" Type="http://schemas.openxmlformats.org/officeDocument/2006/relationships/hyperlink" Target="http://var.astro.cz/oejv/issues/oejv0160.pdf" TargetMode="External"/><Relationship Id="rId43" Type="http://schemas.openxmlformats.org/officeDocument/2006/relationships/hyperlink" Target="http://www.konkoly.hu/cgi-bin/IBVS?6114" TargetMode="External"/><Relationship Id="rId48" Type="http://schemas.openxmlformats.org/officeDocument/2006/relationships/hyperlink" Target="http://vsolj.cetus-net.org/vsoljno50.pdf" TargetMode="External"/><Relationship Id="rId8" Type="http://schemas.openxmlformats.org/officeDocument/2006/relationships/hyperlink" Target="http://www.konkoly.hu/cgi-bin/IBVS?5843" TargetMode="External"/><Relationship Id="rId51" Type="http://schemas.openxmlformats.org/officeDocument/2006/relationships/hyperlink" Target="http://vsolj.cetus-net.org/vsoljno5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98"/>
  <sheetViews>
    <sheetView tabSelected="1" workbookViewId="0">
      <pane xSplit="13" ySplit="22" topLeftCell="N390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/>
  <cols>
    <col min="1" max="1" width="19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</row>
    <row r="2" spans="1:6" s="26" customFormat="1" ht="12.95" customHeight="1">
      <c r="A2" s="26" t="s">
        <v>1</v>
      </c>
      <c r="B2" s="27" t="s">
        <v>2</v>
      </c>
    </row>
    <row r="3" spans="1:6" s="26" customFormat="1" ht="12.95" customHeight="1"/>
    <row r="4" spans="1:6" s="26" customFormat="1" ht="12.95" customHeight="1">
      <c r="A4" s="28" t="s">
        <v>3</v>
      </c>
      <c r="C4" s="29" t="s">
        <v>4</v>
      </c>
      <c r="D4" s="30" t="s">
        <v>4</v>
      </c>
      <c r="E4" s="31"/>
    </row>
    <row r="5" spans="1:6" s="26" customFormat="1" ht="12.95" customHeight="1">
      <c r="A5" s="32" t="s">
        <v>5</v>
      </c>
      <c r="C5" s="33">
        <v>-9.5</v>
      </c>
      <c r="D5" s="26" t="s">
        <v>6</v>
      </c>
    </row>
    <row r="6" spans="1:6" s="26" customFormat="1" ht="12.95" customHeight="1">
      <c r="A6" s="28" t="s">
        <v>7</v>
      </c>
      <c r="E6" s="90" t="s">
        <v>40</v>
      </c>
    </row>
    <row r="7" spans="1:6" s="26" customFormat="1" ht="12.95" customHeight="1">
      <c r="A7" s="26" t="s">
        <v>8</v>
      </c>
      <c r="C7" s="26">
        <v>53751.5576</v>
      </c>
      <c r="D7" s="26" t="s">
        <v>323</v>
      </c>
      <c r="E7" s="91">
        <v>52313.258150000001</v>
      </c>
    </row>
    <row r="8" spans="1:6" s="26" customFormat="1" ht="12.95" customHeight="1">
      <c r="A8" s="26" t="s">
        <v>9</v>
      </c>
      <c r="C8" s="26">
        <v>0.30537170000000002</v>
      </c>
      <c r="D8" s="26" t="s">
        <v>323</v>
      </c>
      <c r="E8" s="92">
        <v>0.30537320000000001</v>
      </c>
    </row>
    <row r="9" spans="1:6" s="26" customFormat="1" ht="12.95" customHeight="1">
      <c r="A9" s="34" t="s">
        <v>10</v>
      </c>
      <c r="B9" s="35">
        <v>100</v>
      </c>
      <c r="C9" s="36" t="str">
        <f>"F"&amp;B9</f>
        <v>F100</v>
      </c>
      <c r="D9" s="37" t="str">
        <f>"G"&amp;B9</f>
        <v>G100</v>
      </c>
    </row>
    <row r="10" spans="1:6" s="26" customFormat="1" ht="12.95" customHeight="1">
      <c r="C10" s="38" t="s">
        <v>11</v>
      </c>
      <c r="D10" s="38" t="s">
        <v>12</v>
      </c>
    </row>
    <row r="11" spans="1:6" s="26" customFormat="1" ht="12.95" customHeight="1">
      <c r="A11" s="26" t="s">
        <v>13</v>
      </c>
      <c r="C11" s="37">
        <f ca="1">INTERCEPT(INDIRECT($D$9):G981,INDIRECT($C$9):F981)</f>
        <v>5.3192073246416029E-3</v>
      </c>
      <c r="D11" s="31"/>
    </row>
    <row r="12" spans="1:6" s="26" customFormat="1" ht="12.95" customHeight="1">
      <c r="A12" s="26" t="s">
        <v>14</v>
      </c>
      <c r="C12" s="37">
        <f ca="1">SLOPE(INDIRECT($D$9):G981,INDIRECT($C$9):F981)</f>
        <v>-6.8256517088459706E-7</v>
      </c>
      <c r="D12" s="31"/>
      <c r="E12" s="83" t="s">
        <v>321</v>
      </c>
      <c r="F12" s="84" t="s">
        <v>320</v>
      </c>
    </row>
    <row r="13" spans="1:6" s="26" customFormat="1" ht="12.95" customHeight="1">
      <c r="A13" s="26" t="s">
        <v>15</v>
      </c>
      <c r="C13" s="31" t="s">
        <v>4</v>
      </c>
      <c r="E13" s="81" t="s">
        <v>17</v>
      </c>
      <c r="F13" s="85">
        <v>1</v>
      </c>
    </row>
    <row r="14" spans="1:6" s="26" customFormat="1" ht="12.95" customHeight="1">
      <c r="E14" s="81" t="s">
        <v>19</v>
      </c>
      <c r="F14" s="86">
        <f ca="1">NOW()+15018.5+$C$5/24</f>
        <v>60601.747473148149</v>
      </c>
    </row>
    <row r="15" spans="1:6" s="26" customFormat="1" ht="12.95" customHeight="1">
      <c r="A15" s="28" t="s">
        <v>16</v>
      </c>
      <c r="C15" s="39">
        <f ca="1">(C7+C11)+(C8+C12)*INT(MAX(F21:F3522))</f>
        <v>60224.512375773396</v>
      </c>
      <c r="E15" s="81" t="s">
        <v>21</v>
      </c>
      <c r="F15" s="86">
        <f ca="1">ROUND(2*($F$14-$C$7)/$C$8,0)/2+$F$13</f>
        <v>22433.5</v>
      </c>
    </row>
    <row r="16" spans="1:6" s="26" customFormat="1" ht="12.95" customHeight="1">
      <c r="A16" s="28" t="s">
        <v>18</v>
      </c>
      <c r="C16" s="39">
        <f ca="1">+C8+C12</f>
        <v>0.30537101743482914</v>
      </c>
      <c r="E16" s="81" t="s">
        <v>23</v>
      </c>
      <c r="F16" s="86">
        <f ca="1">ROUND(2*($F$14-$C$15)/$C$16,0)/2+$F$13</f>
        <v>1236.5</v>
      </c>
    </row>
    <row r="17" spans="1:21" s="26" customFormat="1" ht="12.95" customHeight="1">
      <c r="A17" s="34" t="s">
        <v>20</v>
      </c>
      <c r="C17" s="26">
        <f>COUNT(C21:C2180)</f>
        <v>388</v>
      </c>
      <c r="E17" s="81" t="s">
        <v>318</v>
      </c>
      <c r="F17" s="87">
        <f ca="1">+$C$15+$C$16*$F$16-15018.5-$C$5/24</f>
        <v>45583.999472164898</v>
      </c>
    </row>
    <row r="18" spans="1:21" s="26" customFormat="1" ht="12.95" customHeight="1">
      <c r="A18" s="28" t="s">
        <v>22</v>
      </c>
      <c r="C18" s="40">
        <f ca="1">+C15</f>
        <v>60224.512375773396</v>
      </c>
      <c r="D18" s="80">
        <f ca="1">+C16</f>
        <v>0.30537101743482914</v>
      </c>
      <c r="E18" s="82" t="s">
        <v>319</v>
      </c>
      <c r="F18" s="88">
        <f ca="1">+($C$15+$C$16*$F$16)-($C$16/2)-15018.5-$C$5/24</f>
        <v>45583.846786656184</v>
      </c>
    </row>
    <row r="19" spans="1:21" s="26" customFormat="1" ht="12.95" customHeight="1">
      <c r="E19" s="34"/>
      <c r="F19" s="41"/>
    </row>
    <row r="20" spans="1:21" s="26" customFormat="1" ht="12.95" customHeight="1">
      <c r="A20" s="38" t="s">
        <v>24</v>
      </c>
      <c r="B20" s="38" t="s">
        <v>25</v>
      </c>
      <c r="C20" s="38" t="s">
        <v>26</v>
      </c>
      <c r="D20" s="38" t="s">
        <v>27</v>
      </c>
      <c r="E20" s="38" t="s">
        <v>28</v>
      </c>
      <c r="F20" s="38" t="s">
        <v>29</v>
      </c>
      <c r="G20" s="38" t="s">
        <v>30</v>
      </c>
      <c r="H20" s="42" t="s">
        <v>31</v>
      </c>
      <c r="I20" s="42" t="s">
        <v>32</v>
      </c>
      <c r="J20" s="42" t="s">
        <v>33</v>
      </c>
      <c r="K20" s="42" t="s">
        <v>34</v>
      </c>
      <c r="L20" s="42" t="s">
        <v>325</v>
      </c>
      <c r="M20" s="42" t="s">
        <v>35</v>
      </c>
      <c r="N20" s="42" t="s">
        <v>36</v>
      </c>
      <c r="O20" s="42" t="s">
        <v>37</v>
      </c>
      <c r="P20" s="42" t="s">
        <v>38</v>
      </c>
      <c r="Q20" s="38" t="s">
        <v>39</v>
      </c>
      <c r="U20" s="89" t="s">
        <v>322</v>
      </c>
    </row>
    <row r="21" spans="1:21" s="26" customFormat="1" ht="12.95" customHeight="1">
      <c r="A21" s="4" t="s">
        <v>40</v>
      </c>
      <c r="B21" s="5" t="s">
        <v>41</v>
      </c>
      <c r="C21" s="4">
        <v>48500.061999999998</v>
      </c>
      <c r="D21" s="4" t="s">
        <v>4</v>
      </c>
      <c r="E21" s="26">
        <f>+(C21-C$7)/C$8</f>
        <v>-17197.060500367261</v>
      </c>
      <c r="F21" s="26">
        <f>ROUND(2*E21,0)/2</f>
        <v>-17197</v>
      </c>
      <c r="G21" s="26">
        <f>+C21-(C$7+F21*C$8)</f>
        <v>-1.8475099997885991E-2</v>
      </c>
      <c r="J21" s="26">
        <f>G21</f>
        <v>-1.8475099997885991E-2</v>
      </c>
      <c r="Q21" s="43">
        <f>+C21-15018.5</f>
        <v>33481.561999999998</v>
      </c>
    </row>
    <row r="22" spans="1:21" s="26" customFormat="1" ht="12.95" customHeight="1">
      <c r="A22" s="44" t="s">
        <v>42</v>
      </c>
      <c r="B22" s="5" t="s">
        <v>41</v>
      </c>
      <c r="C22" s="4">
        <v>51822.523699999998</v>
      </c>
      <c r="D22" s="4">
        <v>1.2999999999999999E-3</v>
      </c>
      <c r="E22" s="26">
        <f>+(C22-C$7)/C$8</f>
        <v>-6317.002852589163</v>
      </c>
      <c r="F22" s="26">
        <f>ROUND(2*E22,0)/2</f>
        <v>-6317</v>
      </c>
      <c r="G22" s="26">
        <f>+C22-(C$7+F22*C$8)</f>
        <v>-8.7110000458778813E-4</v>
      </c>
      <c r="J22" s="26">
        <f>G22</f>
        <v>-8.7110000458778813E-4</v>
      </c>
      <c r="Q22" s="43">
        <f>+C22-15018.5</f>
        <v>36804.023699999998</v>
      </c>
    </row>
    <row r="23" spans="1:21" s="26" customFormat="1" ht="12.95" customHeight="1">
      <c r="A23" s="44" t="s">
        <v>42</v>
      </c>
      <c r="B23" s="5" t="s">
        <v>41</v>
      </c>
      <c r="C23" s="4">
        <v>51830.463300000003</v>
      </c>
      <c r="D23" s="4">
        <v>1.1999999999999999E-3</v>
      </c>
      <c r="E23" s="26">
        <f>+(C23-C$7)/C$8</f>
        <v>-6291.0030628247378</v>
      </c>
      <c r="F23" s="26">
        <f>ROUND(2*E23,0)/2</f>
        <v>-6291</v>
      </c>
      <c r="G23" s="26">
        <f>+C23-(C$7+F23*C$8)</f>
        <v>-9.3529999867314473E-4</v>
      </c>
      <c r="J23" s="26">
        <f>G23</f>
        <v>-9.3529999867314473E-4</v>
      </c>
      <c r="Q23" s="43">
        <f>+C23-15018.5</f>
        <v>36811.963300000003</v>
      </c>
    </row>
    <row r="24" spans="1:21" s="26" customFormat="1" ht="12.95" customHeight="1">
      <c r="A24" s="44" t="s">
        <v>42</v>
      </c>
      <c r="B24" s="5" t="s">
        <v>43</v>
      </c>
      <c r="C24" s="4">
        <v>51830.616499999996</v>
      </c>
      <c r="D24" s="4">
        <v>1.6999999999999999E-3</v>
      </c>
      <c r="E24" s="26">
        <f>+(C24-C$7)/C$8</f>
        <v>-6290.5013791389429</v>
      </c>
      <c r="F24" s="26">
        <f>ROUND(2*E24,0)/2</f>
        <v>-6290.5</v>
      </c>
      <c r="G24" s="26">
        <f>+C24-(C$7+F24*C$8)</f>
        <v>-4.2115000542253256E-4</v>
      </c>
      <c r="J24" s="26">
        <f>G24</f>
        <v>-4.2115000542253256E-4</v>
      </c>
      <c r="Q24" s="43">
        <f>+C24-15018.5</f>
        <v>36812.116499999996</v>
      </c>
    </row>
    <row r="25" spans="1:21" s="26" customFormat="1" ht="12.95" customHeight="1">
      <c r="A25" s="4" t="s">
        <v>40</v>
      </c>
      <c r="B25" s="5" t="s">
        <v>43</v>
      </c>
      <c r="C25" s="4">
        <v>52236.457799999996</v>
      </c>
      <c r="D25" s="4" t="s">
        <v>4</v>
      </c>
      <c r="E25" s="26">
        <f>+(C25-C$7)/C$8</f>
        <v>-4961.4938122949952</v>
      </c>
      <c r="F25" s="26">
        <f>ROUND(2*E25,0)/2</f>
        <v>-4961.5</v>
      </c>
      <c r="G25" s="26">
        <f>+C25-(C$7+F25*C$8)</f>
        <v>1.8895499961217865E-3</v>
      </c>
      <c r="J25" s="26">
        <f>G25</f>
        <v>1.8895499961217865E-3</v>
      </c>
      <c r="Q25" s="43">
        <f>+C25-15018.5</f>
        <v>37217.957799999996</v>
      </c>
    </row>
    <row r="26" spans="1:21" s="26" customFormat="1" ht="12.95" customHeight="1">
      <c r="A26" s="4" t="s">
        <v>40</v>
      </c>
      <c r="B26" s="5" t="s">
        <v>43</v>
      </c>
      <c r="C26" s="4">
        <v>52236.457799999996</v>
      </c>
      <c r="D26" s="4" t="s">
        <v>4</v>
      </c>
      <c r="E26" s="26">
        <f>+(C26-C$7)/C$8</f>
        <v>-4961.4938122949952</v>
      </c>
      <c r="F26" s="26">
        <f>ROUND(2*E26,0)/2</f>
        <v>-4961.5</v>
      </c>
      <c r="G26" s="26">
        <f>+C26-(C$7+F26*C$8)</f>
        <v>1.8895499961217865E-3</v>
      </c>
      <c r="J26" s="26">
        <f>G26</f>
        <v>1.8895499961217865E-3</v>
      </c>
      <c r="Q26" s="43">
        <f>+C26-15018.5</f>
        <v>37217.957799999996</v>
      </c>
    </row>
    <row r="27" spans="1:21" s="26" customFormat="1" ht="12.95" customHeight="1">
      <c r="A27" s="4" t="s">
        <v>40</v>
      </c>
      <c r="B27" s="5" t="s">
        <v>41</v>
      </c>
      <c r="C27" s="4">
        <v>52236.609600000003</v>
      </c>
      <c r="D27" s="4" t="s">
        <v>4</v>
      </c>
      <c r="E27" s="26">
        <f>+(C27-C$7)/C$8</f>
        <v>-4960.9967131859194</v>
      </c>
      <c r="F27" s="26">
        <f>ROUND(2*E27,0)/2</f>
        <v>-4961</v>
      </c>
      <c r="G27" s="26">
        <f>+C27-(C$7+F27*C$8)</f>
        <v>1.0037000029115006E-3</v>
      </c>
      <c r="J27" s="26">
        <f>G27</f>
        <v>1.0037000029115006E-3</v>
      </c>
      <c r="Q27" s="43">
        <f>+C27-15018.5</f>
        <v>37218.109600000003</v>
      </c>
    </row>
    <row r="28" spans="1:21" s="26" customFormat="1" ht="12.95" customHeight="1">
      <c r="A28" s="4" t="s">
        <v>40</v>
      </c>
      <c r="B28" s="5" t="s">
        <v>41</v>
      </c>
      <c r="C28" s="4">
        <v>52236.610099999998</v>
      </c>
      <c r="D28" s="4" t="s">
        <v>4</v>
      </c>
      <c r="E28" s="26">
        <f>+(C28-C$7)/C$8</f>
        <v>-4960.9950758370924</v>
      </c>
      <c r="F28" s="26">
        <f>ROUND(2*E28,0)/2</f>
        <v>-4961</v>
      </c>
      <c r="G28" s="26">
        <f>+C28-(C$7+F28*C$8)</f>
        <v>1.5036999975563958E-3</v>
      </c>
      <c r="J28" s="26">
        <f>G28</f>
        <v>1.5036999975563958E-3</v>
      </c>
      <c r="Q28" s="43">
        <f>+C28-15018.5</f>
        <v>37218.110099999998</v>
      </c>
    </row>
    <row r="29" spans="1:21" s="26" customFormat="1" ht="12.95" customHeight="1">
      <c r="A29" s="4" t="s">
        <v>40</v>
      </c>
      <c r="B29" s="5" t="s">
        <v>43</v>
      </c>
      <c r="C29" s="4">
        <v>52240.427100000001</v>
      </c>
      <c r="D29" s="4" t="s">
        <v>4</v>
      </c>
      <c r="E29" s="26">
        <f>+(C29-C$7)/C$8</f>
        <v>-4948.495554761621</v>
      </c>
      <c r="F29" s="26">
        <f>ROUND(2*E29,0)/2</f>
        <v>-4948.5</v>
      </c>
      <c r="G29" s="26">
        <f>+C29-(C$7+F29*C$8)</f>
        <v>1.357450004434213E-3</v>
      </c>
      <c r="J29" s="26">
        <f>G29</f>
        <v>1.357450004434213E-3</v>
      </c>
      <c r="Q29" s="43">
        <f>+C29-15018.5</f>
        <v>37221.927100000001</v>
      </c>
    </row>
    <row r="30" spans="1:21" s="26" customFormat="1" ht="12.95" customHeight="1">
      <c r="A30" s="4" t="s">
        <v>40</v>
      </c>
      <c r="B30" s="5" t="s">
        <v>43</v>
      </c>
      <c r="C30" s="4">
        <v>52240.4274</v>
      </c>
      <c r="D30" s="4" t="s">
        <v>4</v>
      </c>
      <c r="E30" s="26">
        <f>+(C30-C$7)/C$8</f>
        <v>-4948.4945723523151</v>
      </c>
      <c r="F30" s="26">
        <f>ROUND(2*E30,0)/2</f>
        <v>-4948.5</v>
      </c>
      <c r="G30" s="26">
        <f>+C30-(C$7+F30*C$8)</f>
        <v>1.6574500041315332E-3</v>
      </c>
      <c r="J30" s="26">
        <f>G30</f>
        <v>1.6574500041315332E-3</v>
      </c>
      <c r="Q30" s="43">
        <f>+C30-15018.5</f>
        <v>37221.9274</v>
      </c>
    </row>
    <row r="31" spans="1:21" s="26" customFormat="1" ht="12.95" customHeight="1">
      <c r="A31" s="4" t="s">
        <v>40</v>
      </c>
      <c r="B31" s="5" t="s">
        <v>43</v>
      </c>
      <c r="C31" s="4">
        <v>52248.366999999998</v>
      </c>
      <c r="D31" s="4" t="s">
        <v>4</v>
      </c>
      <c r="E31" s="26">
        <f>+(C31-C$7)/C$8</f>
        <v>-4922.4947825879135</v>
      </c>
      <c r="F31" s="26">
        <f>ROUND(2*E31,0)/2</f>
        <v>-4922.5</v>
      </c>
      <c r="G31" s="26">
        <f>+C31-(C$7+F31*C$8)</f>
        <v>1.5932499954942614E-3</v>
      </c>
      <c r="J31" s="26">
        <f>G31</f>
        <v>1.5932499954942614E-3</v>
      </c>
      <c r="Q31" s="43">
        <f>+C31-15018.5</f>
        <v>37229.866999999998</v>
      </c>
    </row>
    <row r="32" spans="1:21" s="26" customFormat="1" ht="12.95" customHeight="1">
      <c r="A32" s="4" t="s">
        <v>40</v>
      </c>
      <c r="B32" s="5" t="s">
        <v>43</v>
      </c>
      <c r="C32" s="4">
        <v>52248.367200000001</v>
      </c>
      <c r="D32" s="4" t="s">
        <v>4</v>
      </c>
      <c r="E32" s="26">
        <f>+(C32-C$7)/C$8</f>
        <v>-4922.4941276483687</v>
      </c>
      <c r="F32" s="26">
        <f>ROUND(2*E32,0)/2</f>
        <v>-4922.5</v>
      </c>
      <c r="G32" s="26">
        <f>+C32-(C$7+F32*C$8)</f>
        <v>1.793249997717794E-3</v>
      </c>
      <c r="J32" s="26">
        <f>G32</f>
        <v>1.793249997717794E-3</v>
      </c>
      <c r="Q32" s="43">
        <f>+C32-15018.5</f>
        <v>37229.867200000001</v>
      </c>
    </row>
    <row r="33" spans="1:17" s="26" customFormat="1" ht="12.95" customHeight="1">
      <c r="A33" s="4" t="s">
        <v>40</v>
      </c>
      <c r="B33" s="5" t="s">
        <v>41</v>
      </c>
      <c r="C33" s="4">
        <v>52254.320099999997</v>
      </c>
      <c r="D33" s="4" t="s">
        <v>4</v>
      </c>
      <c r="E33" s="26">
        <f>+(C33-C$7)/C$8</f>
        <v>-4903.0001797809118</v>
      </c>
      <c r="F33" s="26">
        <f>ROUND(2*E33,0)/2</f>
        <v>-4903</v>
      </c>
      <c r="G33" s="26">
        <f>+C33-(C$7+F33*C$8)</f>
        <v>-5.4900003306102008E-5</v>
      </c>
      <c r="J33" s="26">
        <f>G33</f>
        <v>-5.4900003306102008E-5</v>
      </c>
      <c r="Q33" s="43">
        <f>+C33-15018.5</f>
        <v>37235.820099999997</v>
      </c>
    </row>
    <row r="34" spans="1:17" s="26" customFormat="1" ht="12.95" customHeight="1">
      <c r="A34" s="4" t="s">
        <v>40</v>
      </c>
      <c r="B34" s="5" t="s">
        <v>41</v>
      </c>
      <c r="C34" s="4">
        <v>52254.320500000002</v>
      </c>
      <c r="D34" s="4" t="s">
        <v>4</v>
      </c>
      <c r="E34" s="26">
        <f>+(C34-C$7)/C$8</f>
        <v>-4902.9988699018222</v>
      </c>
      <c r="F34" s="26">
        <f>ROUND(2*E34,0)/2</f>
        <v>-4903</v>
      </c>
      <c r="G34" s="26">
        <f>+C34-(C$7+F34*C$8)</f>
        <v>3.4510000114096329E-4</v>
      </c>
      <c r="J34" s="26">
        <f>G34</f>
        <v>3.4510000114096329E-4</v>
      </c>
      <c r="Q34" s="43">
        <f>+C34-15018.5</f>
        <v>37235.820500000002</v>
      </c>
    </row>
    <row r="35" spans="1:17" s="26" customFormat="1" ht="12.95" customHeight="1">
      <c r="A35" s="4" t="s">
        <v>40</v>
      </c>
      <c r="B35" s="5" t="s">
        <v>41</v>
      </c>
      <c r="C35" s="4">
        <v>52258.2906</v>
      </c>
      <c r="D35" s="4" t="s">
        <v>4</v>
      </c>
      <c r="E35" s="26">
        <f>+(C35-C$7)/C$8</f>
        <v>-4889.997992610316</v>
      </c>
      <c r="F35" s="26">
        <f>ROUND(2*E35,0)/2</f>
        <v>-4890</v>
      </c>
      <c r="G35" s="26">
        <f>+C35-(C$7+F35*C$8)</f>
        <v>6.1300000379560515E-4</v>
      </c>
      <c r="J35" s="26">
        <f>G35</f>
        <v>6.1300000379560515E-4</v>
      </c>
      <c r="Q35" s="43">
        <f>+C35-15018.5</f>
        <v>37239.7906</v>
      </c>
    </row>
    <row r="36" spans="1:17" s="26" customFormat="1" ht="12.95" customHeight="1">
      <c r="A36" s="4" t="s">
        <v>40</v>
      </c>
      <c r="B36" s="5" t="s">
        <v>41</v>
      </c>
      <c r="C36" s="4">
        <v>52258.2906</v>
      </c>
      <c r="D36" s="4" t="s">
        <v>4</v>
      </c>
      <c r="E36" s="26">
        <f>+(C36-C$7)/C$8</f>
        <v>-4889.997992610316</v>
      </c>
      <c r="F36" s="26">
        <f>ROUND(2*E36,0)/2</f>
        <v>-4890</v>
      </c>
      <c r="G36" s="26">
        <f>+C36-(C$7+F36*C$8)</f>
        <v>6.1300000379560515E-4</v>
      </c>
      <c r="J36" s="26">
        <f>G36</f>
        <v>6.1300000379560515E-4</v>
      </c>
      <c r="O36" s="26">
        <f ca="1">+C$11+C$12*F36</f>
        <v>8.6569510102672831E-3</v>
      </c>
      <c r="Q36" s="43">
        <f>+C36-15018.5</f>
        <v>37239.7906</v>
      </c>
    </row>
    <row r="37" spans="1:17" s="26" customFormat="1" ht="12.95" customHeight="1">
      <c r="A37" s="4" t="s">
        <v>40</v>
      </c>
      <c r="B37" s="5" t="s">
        <v>43</v>
      </c>
      <c r="C37" s="4">
        <v>52258.444000000003</v>
      </c>
      <c r="D37" s="4" t="s">
        <v>4</v>
      </c>
      <c r="E37" s="26">
        <f>+(C37-C$7)/C$8</f>
        <v>-4889.4956539849527</v>
      </c>
      <c r="F37" s="26">
        <f>ROUND(2*E37,0)/2</f>
        <v>-4889.5</v>
      </c>
      <c r="G37" s="26">
        <f>+C37-(C$7+F37*C$8)</f>
        <v>1.3271500065457076E-3</v>
      </c>
      <c r="J37" s="26">
        <f>G37</f>
        <v>1.3271500065457076E-3</v>
      </c>
      <c r="O37" s="26">
        <f ca="1">+C$11+C$12*F37</f>
        <v>8.656609727681841E-3</v>
      </c>
      <c r="Q37" s="43">
        <f>+C37-15018.5</f>
        <v>37239.944000000003</v>
      </c>
    </row>
    <row r="38" spans="1:17" s="26" customFormat="1" ht="12.95" customHeight="1">
      <c r="A38" s="4" t="s">
        <v>40</v>
      </c>
      <c r="B38" s="5" t="s">
        <v>43</v>
      </c>
      <c r="C38" s="4">
        <v>52258.4444</v>
      </c>
      <c r="D38" s="4" t="s">
        <v>4</v>
      </c>
      <c r="E38" s="26">
        <f>+(C38-C$7)/C$8</f>
        <v>-4889.4943441058867</v>
      </c>
      <c r="F38" s="26">
        <f>ROUND(2*E38,0)/2</f>
        <v>-4889.5</v>
      </c>
      <c r="G38" s="26">
        <f>+C38-(C$7+F38*C$8)</f>
        <v>1.7271500037168153E-3</v>
      </c>
      <c r="J38" s="26">
        <f>G38</f>
        <v>1.7271500037168153E-3</v>
      </c>
      <c r="O38" s="26">
        <f ca="1">+C$11+C$12*F38</f>
        <v>8.656609727681841E-3</v>
      </c>
      <c r="Q38" s="43">
        <f>+C38-15018.5</f>
        <v>37239.9444</v>
      </c>
    </row>
    <row r="39" spans="1:17" s="26" customFormat="1" ht="12.95" customHeight="1">
      <c r="A39" s="4" t="s">
        <v>40</v>
      </c>
      <c r="B39" s="5" t="s">
        <v>43</v>
      </c>
      <c r="C39" s="4">
        <v>52263.3298</v>
      </c>
      <c r="D39" s="4" t="s">
        <v>4</v>
      </c>
      <c r="E39" s="26">
        <f>+(C39-C$7)/C$8</f>
        <v>-4873.4961360204643</v>
      </c>
      <c r="F39" s="26">
        <f>ROUND(2*E39,0)/2</f>
        <v>-4873.5</v>
      </c>
      <c r="G39" s="26">
        <f>+C39-(C$7+F39*C$8)</f>
        <v>1.1799499989137985E-3</v>
      </c>
      <c r="J39" s="26">
        <f>G39</f>
        <v>1.1799499989137985E-3</v>
      </c>
      <c r="O39" s="26">
        <f ca="1">+C$11+C$12*F39</f>
        <v>8.6456886849476874E-3</v>
      </c>
      <c r="Q39" s="43">
        <f>+C39-15018.5</f>
        <v>37244.8298</v>
      </c>
    </row>
    <row r="40" spans="1:17" s="26" customFormat="1" ht="12.95" customHeight="1">
      <c r="A40" s="4" t="s">
        <v>40</v>
      </c>
      <c r="B40" s="5" t="s">
        <v>43</v>
      </c>
      <c r="C40" s="4">
        <v>52263.330099999999</v>
      </c>
      <c r="D40" s="4" t="s">
        <v>4</v>
      </c>
      <c r="E40" s="26">
        <f>+(C40-C$7)/C$8</f>
        <v>-4873.4951536111594</v>
      </c>
      <c r="F40" s="26">
        <f>ROUND(2*E40,0)/2</f>
        <v>-4873.5</v>
      </c>
      <c r="G40" s="26">
        <f>+C40-(C$7+F40*C$8)</f>
        <v>1.4799499986111186E-3</v>
      </c>
      <c r="J40" s="26">
        <f>G40</f>
        <v>1.4799499986111186E-3</v>
      </c>
      <c r="O40" s="26">
        <f ca="1">+C$11+C$12*F40</f>
        <v>8.6456886849476874E-3</v>
      </c>
      <c r="Q40" s="43">
        <f>+C40-15018.5</f>
        <v>37244.830099999999</v>
      </c>
    </row>
    <row r="41" spans="1:17" s="26" customFormat="1" ht="12.95" customHeight="1">
      <c r="A41" s="4" t="s">
        <v>40</v>
      </c>
      <c r="B41" s="5" t="s">
        <v>41</v>
      </c>
      <c r="C41" s="4">
        <v>52263.481899999999</v>
      </c>
      <c r="D41" s="4" t="s">
        <v>4</v>
      </c>
      <c r="E41" s="26">
        <f>+(C41-C$7)/C$8</f>
        <v>-4872.9980545021072</v>
      </c>
      <c r="F41" s="26">
        <f>ROUND(2*E41,0)/2</f>
        <v>-4873</v>
      </c>
      <c r="G41" s="26">
        <f>+C41-(C$7+F41*C$8)</f>
        <v>5.9409999812487513E-4</v>
      </c>
      <c r="J41" s="26">
        <f>G41</f>
        <v>5.9409999812487513E-4</v>
      </c>
      <c r="O41" s="26">
        <f ca="1">+C$11+C$12*F41</f>
        <v>8.6453474023622454E-3</v>
      </c>
      <c r="Q41" s="43">
        <f>+C41-15018.5</f>
        <v>37244.981899999999</v>
      </c>
    </row>
    <row r="42" spans="1:17" s="26" customFormat="1" ht="12.95" customHeight="1">
      <c r="A42" s="4" t="s">
        <v>40</v>
      </c>
      <c r="B42" s="5" t="s">
        <v>41</v>
      </c>
      <c r="C42" s="4">
        <v>52263.481899999999</v>
      </c>
      <c r="D42" s="4" t="s">
        <v>4</v>
      </c>
      <c r="E42" s="26">
        <f>+(C42-C$7)/C$8</f>
        <v>-4872.9980545021072</v>
      </c>
      <c r="F42" s="26">
        <f>ROUND(2*E42,0)/2</f>
        <v>-4873</v>
      </c>
      <c r="G42" s="26">
        <f>+C42-(C$7+F42*C$8)</f>
        <v>5.9409999812487513E-4</v>
      </c>
      <c r="J42" s="26">
        <f>G42</f>
        <v>5.9409999812487513E-4</v>
      </c>
      <c r="O42" s="26">
        <f ca="1">+C$11+C$12*F42</f>
        <v>8.6453474023622454E-3</v>
      </c>
      <c r="Q42" s="43">
        <f>+C42-15018.5</f>
        <v>37244.981899999999</v>
      </c>
    </row>
    <row r="43" spans="1:17" s="26" customFormat="1" ht="12.95" customHeight="1">
      <c r="A43" s="4" t="s">
        <v>40</v>
      </c>
      <c r="B43" s="5" t="s">
        <v>41</v>
      </c>
      <c r="C43" s="4">
        <v>52277.223299999998</v>
      </c>
      <c r="D43" s="4" t="s">
        <v>4</v>
      </c>
      <c r="E43" s="26">
        <f>+(C43-C$7)/C$8</f>
        <v>-4827.9991236909054</v>
      </c>
      <c r="F43" s="26">
        <f>ROUND(2*E43,0)/2</f>
        <v>-4828</v>
      </c>
      <c r="G43" s="26">
        <f>+C43-(C$7+F43*C$8)</f>
        <v>2.6760000037029386E-4</v>
      </c>
      <c r="J43" s="26">
        <f>G43</f>
        <v>2.6760000037029386E-4</v>
      </c>
      <c r="O43" s="26">
        <f ca="1">+C$11+C$12*F43</f>
        <v>8.6146319696724372E-3</v>
      </c>
      <c r="Q43" s="43">
        <f>+C43-15018.5</f>
        <v>37258.723299999998</v>
      </c>
    </row>
    <row r="44" spans="1:17" s="26" customFormat="1" ht="12.95" customHeight="1">
      <c r="A44" s="4" t="s">
        <v>40</v>
      </c>
      <c r="B44" s="5" t="s">
        <v>41</v>
      </c>
      <c r="C44" s="4">
        <v>52277.2235</v>
      </c>
      <c r="D44" s="4" t="s">
        <v>4</v>
      </c>
      <c r="E44" s="26">
        <f>+(C44-C$7)/C$8</f>
        <v>-4827.9984687513606</v>
      </c>
      <c r="F44" s="26">
        <f>ROUND(2*E44,0)/2</f>
        <v>-4828</v>
      </c>
      <c r="G44" s="26">
        <f>+C44-(C$7+F44*C$8)</f>
        <v>4.676000025938265E-4</v>
      </c>
      <c r="J44" s="26">
        <f>G44</f>
        <v>4.676000025938265E-4</v>
      </c>
      <c r="O44" s="26">
        <f ca="1">+C$11+C$12*F44</f>
        <v>8.6146319696724372E-3</v>
      </c>
      <c r="Q44" s="43">
        <f>+C44-15018.5</f>
        <v>37258.7235</v>
      </c>
    </row>
    <row r="45" spans="1:17" s="26" customFormat="1" ht="12.95" customHeight="1">
      <c r="A45" s="4" t="s">
        <v>40</v>
      </c>
      <c r="B45" s="5" t="s">
        <v>43</v>
      </c>
      <c r="C45" s="4">
        <v>52277.376199999999</v>
      </c>
      <c r="D45" s="4" t="s">
        <v>4</v>
      </c>
      <c r="E45" s="26">
        <f>+(C45-C$7)/C$8</f>
        <v>-4827.4984224143927</v>
      </c>
      <c r="F45" s="26">
        <f>ROUND(2*E45,0)/2</f>
        <v>-4827.5</v>
      </c>
      <c r="G45" s="26">
        <f>+C45-(C$7+F45*C$8)</f>
        <v>4.8175000119954348E-4</v>
      </c>
      <c r="J45" s="26">
        <f>G45</f>
        <v>4.8175000119954348E-4</v>
      </c>
      <c r="O45" s="26">
        <f ca="1">+C$11+C$12*F45</f>
        <v>8.6142906870869951E-3</v>
      </c>
      <c r="Q45" s="43">
        <f>+C45-15018.5</f>
        <v>37258.876199999999</v>
      </c>
    </row>
    <row r="46" spans="1:17" s="26" customFormat="1" ht="12.95" customHeight="1">
      <c r="A46" s="4" t="s">
        <v>40</v>
      </c>
      <c r="B46" s="5" t="s">
        <v>43</v>
      </c>
      <c r="C46" s="4">
        <v>52277.377099999998</v>
      </c>
      <c r="D46" s="4" t="s">
        <v>4</v>
      </c>
      <c r="E46" s="26">
        <f>+(C46-C$7)/C$8</f>
        <v>-4827.4954751864761</v>
      </c>
      <c r="F46" s="26">
        <f>ROUND(2*E46,0)/2</f>
        <v>-4827.5</v>
      </c>
      <c r="G46" s="26">
        <f>+C46-(C$7+F46*C$8)</f>
        <v>1.381750000291504E-3</v>
      </c>
      <c r="J46" s="26">
        <f>G46</f>
        <v>1.381750000291504E-3</v>
      </c>
      <c r="O46" s="26">
        <f ca="1">+C$11+C$12*F46</f>
        <v>8.6142906870869951E-3</v>
      </c>
      <c r="Q46" s="43">
        <f>+C46-15018.5</f>
        <v>37258.877099999998</v>
      </c>
    </row>
    <row r="47" spans="1:17" s="26" customFormat="1" ht="12.95" customHeight="1">
      <c r="A47" s="4" t="s">
        <v>40</v>
      </c>
      <c r="B47" s="5" t="s">
        <v>43</v>
      </c>
      <c r="C47" s="4">
        <v>52277.377200000003</v>
      </c>
      <c r="D47" s="4" t="s">
        <v>4</v>
      </c>
      <c r="E47" s="26">
        <f>+(C47-C$7)/C$8</f>
        <v>-4827.4951477166924</v>
      </c>
      <c r="F47" s="26">
        <f>ROUND(2*E47,0)/2</f>
        <v>-4827.5</v>
      </c>
      <c r="G47" s="26">
        <f>+C47-(C$7+F47*C$8)</f>
        <v>1.4817500050412491E-3</v>
      </c>
      <c r="J47" s="26">
        <f>G47</f>
        <v>1.4817500050412491E-3</v>
      </c>
      <c r="O47" s="26">
        <f ca="1">+C$11+C$12*F47</f>
        <v>8.6142906870869951E-3</v>
      </c>
      <c r="Q47" s="43">
        <f>+C47-15018.5</f>
        <v>37258.877200000003</v>
      </c>
    </row>
    <row r="48" spans="1:17" s="26" customFormat="1" ht="12.95" customHeight="1">
      <c r="A48" s="4" t="s">
        <v>40</v>
      </c>
      <c r="B48" s="5" t="s">
        <v>41</v>
      </c>
      <c r="C48" s="4">
        <v>52313.258199999997</v>
      </c>
      <c r="D48" s="4" t="s">
        <v>4</v>
      </c>
      <c r="E48" s="26">
        <f>+(C48-C$7)/C$8</f>
        <v>-4709.995719970133</v>
      </c>
      <c r="F48" s="26">
        <f>ROUND(2*E48,0)/2</f>
        <v>-4710</v>
      </c>
      <c r="G48" s="26">
        <f>+C48-(C$7+F48*C$8)</f>
        <v>1.3069999986328185E-3</v>
      </c>
      <c r="J48" s="26">
        <f>G48</f>
        <v>1.3069999986328185E-3</v>
      </c>
      <c r="O48" s="26">
        <f ca="1">+C$11+C$12*F48</f>
        <v>8.5340892795080555E-3</v>
      </c>
      <c r="Q48" s="43">
        <f>+C48-15018.5</f>
        <v>37294.758199999997</v>
      </c>
    </row>
    <row r="49" spans="1:17" s="26" customFormat="1" ht="12.95" customHeight="1">
      <c r="A49" s="4" t="s">
        <v>40</v>
      </c>
      <c r="B49" s="5" t="s">
        <v>43</v>
      </c>
      <c r="C49" s="4">
        <v>52314.3272</v>
      </c>
      <c r="D49" s="4" t="s">
        <v>4</v>
      </c>
      <c r="E49" s="26">
        <f>+(C49-C$7)/C$8</f>
        <v>-4706.4950681415476</v>
      </c>
      <c r="F49" s="26">
        <f>ROUND(2*E49,0)/2</f>
        <v>-4706.5</v>
      </c>
      <c r="G49" s="26">
        <f>+C49-(C$7+F49*C$8)</f>
        <v>1.50605000089854E-3</v>
      </c>
      <c r="J49" s="26">
        <f>G49</f>
        <v>1.50605000089854E-3</v>
      </c>
      <c r="O49" s="26">
        <f ca="1">+C$11+C$12*F49</f>
        <v>8.5317003014099592E-3</v>
      </c>
      <c r="Q49" s="43">
        <f>+C49-15018.5</f>
        <v>37295.8272</v>
      </c>
    </row>
    <row r="50" spans="1:17" s="26" customFormat="1" ht="12.95" customHeight="1">
      <c r="A50" s="4" t="s">
        <v>40</v>
      </c>
      <c r="B50" s="5" t="s">
        <v>43</v>
      </c>
      <c r="C50" s="4">
        <v>52315.243699999999</v>
      </c>
      <c r="D50" s="4">
        <v>5.0000000000000002E-5</v>
      </c>
      <c r="E50" s="26">
        <f>+(C50-C$7)/C$8</f>
        <v>-4703.4938077104098</v>
      </c>
      <c r="F50" s="26">
        <f>ROUND(2*E50,0)/2</f>
        <v>-4703.5</v>
      </c>
      <c r="G50" s="26">
        <f>+C50-(C$7+F50*C$8)</f>
        <v>1.8909499995061196E-3</v>
      </c>
      <c r="J50" s="26">
        <f>G50</f>
        <v>1.8909499995061196E-3</v>
      </c>
      <c r="O50" s="26">
        <f ca="1">+C$11+C$12*F50</f>
        <v>8.529652605897305E-3</v>
      </c>
      <c r="Q50" s="43">
        <f>+C50-15018.5</f>
        <v>37296.743699999999</v>
      </c>
    </row>
    <row r="51" spans="1:17" s="26" customFormat="1" ht="12.95" customHeight="1">
      <c r="A51" s="4" t="s">
        <v>40</v>
      </c>
      <c r="B51" s="5" t="s">
        <v>41</v>
      </c>
      <c r="C51" s="4">
        <v>52536.487099999998</v>
      </c>
      <c r="D51" s="4" t="s">
        <v>4</v>
      </c>
      <c r="E51" s="26">
        <f>+(C51-C$7)/C$8</f>
        <v>-3978.9885572238736</v>
      </c>
      <c r="F51" s="26">
        <f>ROUND(2*E51,0)/2</f>
        <v>-3979</v>
      </c>
      <c r="G51" s="26">
        <f>+C51-(C$7+F51*C$8)</f>
        <v>3.4942999991471879E-3</v>
      </c>
      <c r="J51" s="26">
        <f>G51</f>
        <v>3.4942999991471879E-3</v>
      </c>
      <c r="O51" s="26">
        <f ca="1">+C$11+C$12*F51</f>
        <v>8.0351341395914141E-3</v>
      </c>
      <c r="Q51" s="43">
        <f>+C51-15018.5</f>
        <v>37517.987099999998</v>
      </c>
    </row>
    <row r="52" spans="1:17" s="26" customFormat="1" ht="12.95" customHeight="1">
      <c r="A52" s="4" t="s">
        <v>40</v>
      </c>
      <c r="B52" s="5" t="s">
        <v>41</v>
      </c>
      <c r="C52" s="4">
        <v>52536.487200000003</v>
      </c>
      <c r="D52" s="4" t="s">
        <v>4</v>
      </c>
      <c r="E52" s="26">
        <f>+(C52-C$7)/C$8</f>
        <v>-3978.9882297540889</v>
      </c>
      <c r="F52" s="26">
        <f>ROUND(2*E52,0)/2</f>
        <v>-3979</v>
      </c>
      <c r="G52" s="26">
        <f>+C52-(C$7+F52*C$8)</f>
        <v>3.594300003896933E-3</v>
      </c>
      <c r="J52" s="26">
        <f>G52</f>
        <v>3.594300003896933E-3</v>
      </c>
      <c r="O52" s="26">
        <f ca="1">+C$11+C$12*F52</f>
        <v>8.0351341395914141E-3</v>
      </c>
      <c r="Q52" s="43">
        <f>+C52-15018.5</f>
        <v>37517.987200000003</v>
      </c>
    </row>
    <row r="53" spans="1:17" s="26" customFormat="1" ht="12.95" customHeight="1">
      <c r="A53" s="4" t="s">
        <v>40</v>
      </c>
      <c r="B53" s="5" t="s">
        <v>43</v>
      </c>
      <c r="C53" s="4">
        <v>52563.511599999998</v>
      </c>
      <c r="D53" s="4" t="s">
        <v>4</v>
      </c>
      <c r="E53" s="26">
        <f>+(C53-C$7)/C$8</f>
        <v>-3890.49148955192</v>
      </c>
      <c r="F53" s="26">
        <f>ROUND(2*E53,0)/2</f>
        <v>-3890.5</v>
      </c>
      <c r="G53" s="26">
        <f>+C53-(C$7+F53*C$8)</f>
        <v>2.5988499983213842E-3</v>
      </c>
      <c r="J53" s="26">
        <f>G53</f>
        <v>2.5988499983213842E-3</v>
      </c>
      <c r="O53" s="26">
        <f ca="1">+C$11+C$12*F53</f>
        <v>7.9747271219681275E-3</v>
      </c>
      <c r="Q53" s="43">
        <f>+C53-15018.5</f>
        <v>37545.011599999998</v>
      </c>
    </row>
    <row r="54" spans="1:17" s="26" customFormat="1" ht="12.95" customHeight="1">
      <c r="A54" s="4" t="s">
        <v>40</v>
      </c>
      <c r="B54" s="5" t="s">
        <v>43</v>
      </c>
      <c r="C54" s="4">
        <v>52563.511899999998</v>
      </c>
      <c r="D54" s="4" t="s">
        <v>4</v>
      </c>
      <c r="E54" s="26">
        <f>+(C54-C$7)/C$8</f>
        <v>-3890.4905071426142</v>
      </c>
      <c r="F54" s="26">
        <f>ROUND(2*E54,0)/2</f>
        <v>-3890.5</v>
      </c>
      <c r="G54" s="26">
        <f>+C54-(C$7+F54*C$8)</f>
        <v>2.8988499980187044E-3</v>
      </c>
      <c r="J54" s="26">
        <f>G54</f>
        <v>2.8988499980187044E-3</v>
      </c>
      <c r="O54" s="26">
        <f ca="1">+C$11+C$12*F54</f>
        <v>7.9747271219681275E-3</v>
      </c>
      <c r="Q54" s="43">
        <f>+C54-15018.5</f>
        <v>37545.011899999998</v>
      </c>
    </row>
    <row r="55" spans="1:17" s="26" customFormat="1" ht="12.95" customHeight="1">
      <c r="A55" s="4" t="s">
        <v>40</v>
      </c>
      <c r="B55" s="5" t="s">
        <v>43</v>
      </c>
      <c r="C55" s="4">
        <v>52565.342900000003</v>
      </c>
      <c r="D55" s="4" t="s">
        <v>4</v>
      </c>
      <c r="E55" s="26">
        <f>+(C55-C$7)/C$8</f>
        <v>-3884.4945356756921</v>
      </c>
      <c r="F55" s="26">
        <f>ROUND(2*E55,0)/2</f>
        <v>-3884.5</v>
      </c>
      <c r="G55" s="26">
        <f>+C55-(C$7+F55*C$8)</f>
        <v>1.6686500021023676E-3</v>
      </c>
      <c r="J55" s="26">
        <f>G55</f>
        <v>1.6686500021023676E-3</v>
      </c>
      <c r="O55" s="26">
        <f ca="1">+C$11+C$12*F55</f>
        <v>7.9706317309428208E-3</v>
      </c>
      <c r="Q55" s="43">
        <f>+C55-15018.5</f>
        <v>37546.842900000003</v>
      </c>
    </row>
    <row r="56" spans="1:17" s="26" customFormat="1" ht="12.95" customHeight="1">
      <c r="A56" s="4" t="s">
        <v>40</v>
      </c>
      <c r="B56" s="5" t="s">
        <v>43</v>
      </c>
      <c r="C56" s="4">
        <v>52565.343500000003</v>
      </c>
      <c r="D56" s="4" t="s">
        <v>4</v>
      </c>
      <c r="E56" s="26">
        <f>+(C56-C$7)/C$8</f>
        <v>-3884.4925708570813</v>
      </c>
      <c r="F56" s="26">
        <f>ROUND(2*E56,0)/2</f>
        <v>-3884.5</v>
      </c>
      <c r="G56" s="26">
        <f>+C56-(C$7+F56*C$8)</f>
        <v>2.2686500014970079E-3</v>
      </c>
      <c r="J56" s="26">
        <f>G56</f>
        <v>2.2686500014970079E-3</v>
      </c>
      <c r="O56" s="26">
        <f ca="1">+C$11+C$12*F56</f>
        <v>7.9706317309428208E-3</v>
      </c>
      <c r="Q56" s="43">
        <f>+C56-15018.5</f>
        <v>37546.843500000003</v>
      </c>
    </row>
    <row r="57" spans="1:17" s="26" customFormat="1" ht="12.95" customHeight="1">
      <c r="A57" s="4" t="s">
        <v>40</v>
      </c>
      <c r="B57" s="5" t="s">
        <v>41</v>
      </c>
      <c r="C57" s="4">
        <v>52565.496700000003</v>
      </c>
      <c r="D57" s="4" t="s">
        <v>4</v>
      </c>
      <c r="E57" s="26">
        <f>+(C57-C$7)/C$8</f>
        <v>-3883.9908871712628</v>
      </c>
      <c r="F57" s="26">
        <f>ROUND(2*E57,0)/2</f>
        <v>-3884</v>
      </c>
      <c r="G57" s="26">
        <f>+C57-(C$7+F57*C$8)</f>
        <v>2.7828000020235777E-3</v>
      </c>
      <c r="J57" s="26">
        <f>G57</f>
        <v>2.7828000020235777E-3</v>
      </c>
      <c r="O57" s="26">
        <f ca="1">+C$11+C$12*F57</f>
        <v>7.9702904483573769E-3</v>
      </c>
      <c r="Q57" s="43">
        <f>+C57-15018.5</f>
        <v>37546.996700000003</v>
      </c>
    </row>
    <row r="58" spans="1:17" s="26" customFormat="1" ht="12.95" customHeight="1">
      <c r="A58" s="4" t="s">
        <v>40</v>
      </c>
      <c r="B58" s="5" t="s">
        <v>41</v>
      </c>
      <c r="C58" s="4">
        <v>52565.496800000001</v>
      </c>
      <c r="D58" s="4" t="s">
        <v>4</v>
      </c>
      <c r="E58" s="26">
        <f>+(C58-C$7)/C$8</f>
        <v>-3883.9905597015022</v>
      </c>
      <c r="F58" s="26">
        <f>ROUND(2*E58,0)/2</f>
        <v>-3884</v>
      </c>
      <c r="G58" s="26">
        <f>+C58-(C$7+F58*C$8)</f>
        <v>2.8827999994973652E-3</v>
      </c>
      <c r="J58" s="26">
        <f>G58</f>
        <v>2.8827999994973652E-3</v>
      </c>
      <c r="O58" s="26">
        <f ca="1">+C$11+C$12*F58</f>
        <v>7.9702904483573769E-3</v>
      </c>
      <c r="Q58" s="43">
        <f>+C58-15018.5</f>
        <v>37546.996800000001</v>
      </c>
    </row>
    <row r="59" spans="1:17" s="26" customFormat="1" ht="12.95" customHeight="1">
      <c r="A59" s="4" t="s">
        <v>40</v>
      </c>
      <c r="B59" s="5" t="s">
        <v>41</v>
      </c>
      <c r="C59" s="4">
        <v>52565.497600000002</v>
      </c>
      <c r="D59" s="4" t="s">
        <v>4</v>
      </c>
      <c r="E59" s="26">
        <f>+(C59-C$7)/C$8</f>
        <v>-3883.9879399433462</v>
      </c>
      <c r="F59" s="26">
        <f>ROUND(2*E59,0)/2</f>
        <v>-3884</v>
      </c>
      <c r="G59" s="26">
        <f>+C59-(C$7+F59*C$8)</f>
        <v>3.6828000011155382E-3</v>
      </c>
      <c r="J59" s="26">
        <f>G59</f>
        <v>3.6828000011155382E-3</v>
      </c>
      <c r="O59" s="26">
        <f ca="1">+C$11+C$12*F59</f>
        <v>7.9702904483573769E-3</v>
      </c>
      <c r="Q59" s="43">
        <f>+C59-15018.5</f>
        <v>37546.997600000002</v>
      </c>
    </row>
    <row r="60" spans="1:17" s="26" customFormat="1" ht="12.95" customHeight="1">
      <c r="A60" s="4" t="s">
        <v>40</v>
      </c>
      <c r="B60" s="5" t="s">
        <v>41</v>
      </c>
      <c r="C60" s="4">
        <v>52565.4977</v>
      </c>
      <c r="D60" s="4" t="s">
        <v>4</v>
      </c>
      <c r="E60" s="26">
        <f>+(C60-C$7)/C$8</f>
        <v>-3883.9876124735856</v>
      </c>
      <c r="F60" s="26">
        <f>ROUND(2*E60,0)/2</f>
        <v>-3884</v>
      </c>
      <c r="G60" s="26">
        <f>+C60-(C$7+F60*C$8)</f>
        <v>3.7827999985893257E-3</v>
      </c>
      <c r="J60" s="26">
        <f>G60</f>
        <v>3.7827999985893257E-3</v>
      </c>
      <c r="O60" s="26">
        <f ca="1">+C$11+C$12*F60</f>
        <v>7.9702904483573769E-3</v>
      </c>
      <c r="Q60" s="43">
        <f>+C60-15018.5</f>
        <v>37546.9977</v>
      </c>
    </row>
    <row r="61" spans="1:17" s="26" customFormat="1" ht="12.95" customHeight="1">
      <c r="A61" s="4" t="s">
        <v>40</v>
      </c>
      <c r="B61" s="5" t="s">
        <v>41</v>
      </c>
      <c r="C61" s="4">
        <v>52608.2474</v>
      </c>
      <c r="D61" s="4" t="s">
        <v>4</v>
      </c>
      <c r="E61" s="26">
        <f>+(C61-C$7)/C$8</f>
        <v>-3743.9952687167797</v>
      </c>
      <c r="F61" s="26">
        <f>ROUND(2*E61,0)/2</f>
        <v>-3744</v>
      </c>
      <c r="G61" s="26">
        <f>+C61-(C$7+F61*C$8)</f>
        <v>1.4448000001721084E-3</v>
      </c>
      <c r="J61" s="26">
        <f>G61</f>
        <v>1.4448000001721084E-3</v>
      </c>
      <c r="O61" s="26">
        <f ca="1">+C$11+C$12*F61</f>
        <v>7.874731324433535E-3</v>
      </c>
      <c r="Q61" s="43">
        <f>+C61-15018.5</f>
        <v>37589.7474</v>
      </c>
    </row>
    <row r="62" spans="1:17" s="26" customFormat="1" ht="12.95" customHeight="1">
      <c r="A62" s="4" t="s">
        <v>40</v>
      </c>
      <c r="B62" s="5" t="s">
        <v>41</v>
      </c>
      <c r="C62" s="4">
        <v>52608.248399999997</v>
      </c>
      <c r="D62" s="4" t="s">
        <v>4</v>
      </c>
      <c r="E62" s="26">
        <f>+(C62-C$7)/C$8</f>
        <v>-3743.9919940191025</v>
      </c>
      <c r="F62" s="26">
        <f>ROUND(2*E62,0)/2</f>
        <v>-3744</v>
      </c>
      <c r="G62" s="26">
        <f>+C62-(C$7+F62*C$8)</f>
        <v>2.4447999967378564E-3</v>
      </c>
      <c r="J62" s="26">
        <f>G62</f>
        <v>2.4447999967378564E-3</v>
      </c>
      <c r="O62" s="26">
        <f ca="1">+C$11+C$12*F62</f>
        <v>7.874731324433535E-3</v>
      </c>
      <c r="Q62" s="43">
        <f>+C62-15018.5</f>
        <v>37589.748399999997</v>
      </c>
    </row>
    <row r="63" spans="1:17" s="26" customFormat="1" ht="12.95" customHeight="1">
      <c r="A63" s="4" t="s">
        <v>40</v>
      </c>
      <c r="B63" s="5" t="s">
        <v>43</v>
      </c>
      <c r="C63" s="4">
        <v>52608.401100000003</v>
      </c>
      <c r="D63" s="4" t="s">
        <v>4</v>
      </c>
      <c r="E63" s="26">
        <f>+(C63-C$7)/C$8</f>
        <v>-3743.491947682111</v>
      </c>
      <c r="F63" s="26">
        <f>ROUND(2*E63,0)/2</f>
        <v>-3743.5</v>
      </c>
      <c r="G63" s="26">
        <f>+C63-(C$7+F63*C$8)</f>
        <v>2.458950002619531E-3</v>
      </c>
      <c r="J63" s="26">
        <f>G63</f>
        <v>2.458950002619531E-3</v>
      </c>
      <c r="O63" s="26">
        <f ca="1">+C$11+C$12*F63</f>
        <v>7.8743900418480929E-3</v>
      </c>
      <c r="Q63" s="43">
        <f>+C63-15018.5</f>
        <v>37589.901100000003</v>
      </c>
    </row>
    <row r="64" spans="1:17" s="26" customFormat="1" ht="12.95" customHeight="1">
      <c r="A64" s="4" t="s">
        <v>40</v>
      </c>
      <c r="B64" s="5" t="s">
        <v>43</v>
      </c>
      <c r="C64" s="4">
        <v>52608.401299999998</v>
      </c>
      <c r="D64" s="4" t="s">
        <v>4</v>
      </c>
      <c r="E64" s="26">
        <f>+(C64-C$7)/C$8</f>
        <v>-3743.4912927425898</v>
      </c>
      <c r="F64" s="26">
        <f>ROUND(2*E64,0)/2</f>
        <v>-3743.5</v>
      </c>
      <c r="G64" s="26">
        <f>+C64-(C$7+F64*C$8)</f>
        <v>2.658949997567106E-3</v>
      </c>
      <c r="J64" s="26">
        <f>G64</f>
        <v>2.658949997567106E-3</v>
      </c>
      <c r="O64" s="26">
        <f ca="1">+C$11+C$12*F64</f>
        <v>7.8743900418480929E-3</v>
      </c>
      <c r="Q64" s="43">
        <f>+C64-15018.5</f>
        <v>37589.901299999998</v>
      </c>
    </row>
    <row r="65" spans="1:17" s="26" customFormat="1" ht="12.95" customHeight="1">
      <c r="A65" s="4" t="s">
        <v>40</v>
      </c>
      <c r="B65" s="5" t="s">
        <v>43</v>
      </c>
      <c r="C65" s="4">
        <v>52998.666499999999</v>
      </c>
      <c r="D65" s="4" t="s">
        <v>4</v>
      </c>
      <c r="E65" s="26">
        <f>+(C65-C$7)/C$8</f>
        <v>-2465.4907445581916</v>
      </c>
      <c r="F65" s="26">
        <f>ROUND(2*E65,0)/2</f>
        <v>-2465.5</v>
      </c>
      <c r="G65" s="26">
        <f>+C65-(C$7+F65*C$8)</f>
        <v>2.8263499989407137E-3</v>
      </c>
      <c r="J65" s="26">
        <f>G65</f>
        <v>2.8263499989407137E-3</v>
      </c>
      <c r="O65" s="26">
        <f ca="1">+C$11+C$12*F65</f>
        <v>7.002071753457577E-3</v>
      </c>
      <c r="Q65" s="43">
        <f>+C65-15018.5</f>
        <v>37980.166499999999</v>
      </c>
    </row>
    <row r="66" spans="1:17" s="26" customFormat="1" ht="12.95" customHeight="1">
      <c r="A66" s="4" t="s">
        <v>40</v>
      </c>
      <c r="B66" s="5" t="s">
        <v>41</v>
      </c>
      <c r="C66" s="4">
        <v>53000.652300000002</v>
      </c>
      <c r="D66" s="4" t="s">
        <v>4</v>
      </c>
      <c r="E66" s="26">
        <f>+(C66-C$7)/C$8</f>
        <v>-2458.987849889163</v>
      </c>
      <c r="F66" s="26">
        <f>ROUND(2*E66,0)/2</f>
        <v>-2459</v>
      </c>
      <c r="G66" s="26">
        <f>+C66-(C$7+F66*C$8)</f>
        <v>3.710299999511335E-3</v>
      </c>
      <c r="J66" s="26">
        <f>G66</f>
        <v>3.710299999511335E-3</v>
      </c>
      <c r="O66" s="26">
        <f ca="1">+C$11+C$12*F66</f>
        <v>6.9976350798468274E-3</v>
      </c>
      <c r="Q66" s="43">
        <f>+C66-15018.5</f>
        <v>37982.152300000002</v>
      </c>
    </row>
    <row r="67" spans="1:17" s="26" customFormat="1" ht="12.95" customHeight="1">
      <c r="A67" s="4" t="s">
        <v>40</v>
      </c>
      <c r="B67" s="5" t="s">
        <v>43</v>
      </c>
      <c r="C67" s="4">
        <v>53000.804400000001</v>
      </c>
      <c r="D67" s="4" t="s">
        <v>4</v>
      </c>
      <c r="E67" s="26">
        <f>+(C67-C$7)/C$8</f>
        <v>-2458.4897683708055</v>
      </c>
      <c r="F67" s="26">
        <f>ROUND(2*E67,0)/2</f>
        <v>-2458.5</v>
      </c>
      <c r="G67" s="26">
        <f>+C67-(C$7+F67*C$8)</f>
        <v>3.1244499987224117E-3</v>
      </c>
      <c r="J67" s="26">
        <f>G67</f>
        <v>3.1244499987224117E-3</v>
      </c>
      <c r="O67" s="26">
        <f ca="1">+C$11+C$12*F67</f>
        <v>6.9972937972613853E-3</v>
      </c>
      <c r="Q67" s="43">
        <f>+C67-15018.5</f>
        <v>37982.304400000001</v>
      </c>
    </row>
    <row r="68" spans="1:17" s="26" customFormat="1" ht="12.95" customHeight="1">
      <c r="A68" s="44" t="s">
        <v>44</v>
      </c>
      <c r="B68" s="5" t="s">
        <v>41</v>
      </c>
      <c r="C68" s="4">
        <v>53305.717900000003</v>
      </c>
      <c r="D68" s="4">
        <v>1E-3</v>
      </c>
      <c r="E68" s="26">
        <f>+(C68-C$7)/C$8</f>
        <v>-1459.9902348514836</v>
      </c>
      <c r="F68" s="26">
        <f>ROUND(2*E68,0)/2</f>
        <v>-1460</v>
      </c>
      <c r="G68" s="26">
        <f>+C68-(C$7+F68*C$8)</f>
        <v>2.9820000054314733E-3</v>
      </c>
      <c r="K68" s="26">
        <f>G68</f>
        <v>2.9820000054314733E-3</v>
      </c>
      <c r="O68" s="26">
        <f ca="1">+C$11+C$12*F68</f>
        <v>6.3157524741331147E-3</v>
      </c>
      <c r="Q68" s="43">
        <f>+C68-15018.5</f>
        <v>38287.217900000003</v>
      </c>
    </row>
    <row r="69" spans="1:17" s="26" customFormat="1" ht="12.95" customHeight="1">
      <c r="A69" s="44" t="s">
        <v>44</v>
      </c>
      <c r="B69" s="5" t="s">
        <v>43</v>
      </c>
      <c r="C69" s="4">
        <v>53315.641100000001</v>
      </c>
      <c r="D69" s="4">
        <v>4.0000000000000002E-4</v>
      </c>
      <c r="E69" s="26">
        <f>+(C69-C$7)/C$8</f>
        <v>-1427.494754752976</v>
      </c>
      <c r="F69" s="26">
        <f>ROUND(2*E69,0)/2</f>
        <v>-1427.5</v>
      </c>
      <c r="G69" s="26">
        <f>+C69-(C$7+F69*C$8)</f>
        <v>1.6017500020097941E-3</v>
      </c>
      <c r="K69" s="26">
        <f>G69</f>
        <v>1.6017500020097941E-3</v>
      </c>
      <c r="O69" s="26">
        <f ca="1">+C$11+C$12*F69</f>
        <v>6.2935691060793655E-3</v>
      </c>
      <c r="Q69" s="43">
        <f>+C69-15018.5</f>
        <v>38297.141100000001</v>
      </c>
    </row>
    <row r="70" spans="1:17" s="26" customFormat="1" ht="12.95" customHeight="1">
      <c r="A70" s="44" t="s">
        <v>44</v>
      </c>
      <c r="B70" s="5" t="s">
        <v>41</v>
      </c>
      <c r="C70" s="4">
        <v>53315.796399999999</v>
      </c>
      <c r="D70" s="4">
        <v>5.0000000000000001E-4</v>
      </c>
      <c r="E70" s="26">
        <f>+(C70-C$7)/C$8</f>
        <v>-1426.9861942020193</v>
      </c>
      <c r="F70" s="26">
        <f>ROUND(2*E70,0)/2</f>
        <v>-1427</v>
      </c>
      <c r="G70" s="26">
        <f>+C70-(C$7+F70*C$8)</f>
        <v>4.215900000417605E-3</v>
      </c>
      <c r="K70" s="26">
        <f>G70</f>
        <v>4.215900000417605E-3</v>
      </c>
      <c r="O70" s="26">
        <f ca="1">+C$11+C$12*F70</f>
        <v>6.2932278234939226E-3</v>
      </c>
      <c r="Q70" s="43">
        <f>+C70-15018.5</f>
        <v>38297.296399999999</v>
      </c>
    </row>
    <row r="71" spans="1:17" s="26" customFormat="1" ht="12.95" customHeight="1">
      <c r="A71" s="44" t="s">
        <v>44</v>
      </c>
      <c r="B71" s="5" t="s">
        <v>41</v>
      </c>
      <c r="C71" s="4">
        <v>53320.681100000002</v>
      </c>
      <c r="D71" s="4">
        <v>5.0000000000000001E-4</v>
      </c>
      <c r="E71" s="26">
        <f>+(C71-C$7)/C$8</f>
        <v>-1410.9902784049682</v>
      </c>
      <c r="F71" s="26">
        <f>ROUND(2*E71,0)/2</f>
        <v>-1411</v>
      </c>
      <c r="G71" s="26">
        <f>+C71-(C$7+F71*C$8)</f>
        <v>2.9686999987461604E-3</v>
      </c>
      <c r="K71" s="26">
        <f>G71</f>
        <v>2.9686999987461604E-3</v>
      </c>
      <c r="O71" s="26">
        <f ca="1">+C$11+C$12*F71</f>
        <v>6.282306780759769E-3</v>
      </c>
      <c r="Q71" s="43">
        <f>+C71-15018.5</f>
        <v>38302.181100000002</v>
      </c>
    </row>
    <row r="72" spans="1:17" s="26" customFormat="1" ht="12.95" customHeight="1">
      <c r="A72" s="44" t="s">
        <v>44</v>
      </c>
      <c r="B72" s="5" t="s">
        <v>43</v>
      </c>
      <c r="C72" s="4">
        <v>53321.749600000003</v>
      </c>
      <c r="D72" s="4">
        <v>2.0000000000000001E-4</v>
      </c>
      <c r="E72" s="26">
        <f>+(C72-C$7)/C$8</f>
        <v>-1407.4912639252336</v>
      </c>
      <c r="F72" s="26">
        <f>ROUND(2*E72,0)/2</f>
        <v>-1407.5</v>
      </c>
      <c r="G72" s="26">
        <f>+C72-(C$7+F72*C$8)</f>
        <v>2.6677500063669868E-3</v>
      </c>
      <c r="K72" s="26">
        <f>G72</f>
        <v>2.6677500063669868E-3</v>
      </c>
      <c r="O72" s="26">
        <f ca="1">+C$11+C$12*F72</f>
        <v>6.2799178026616735E-3</v>
      </c>
      <c r="Q72" s="43">
        <f>+C72-15018.5</f>
        <v>38303.249600000003</v>
      </c>
    </row>
    <row r="73" spans="1:17" s="26" customFormat="1" ht="12.95" customHeight="1">
      <c r="A73" s="4" t="s">
        <v>44</v>
      </c>
      <c r="B73" s="5" t="s">
        <v>43</v>
      </c>
      <c r="C73" s="4">
        <v>53326.637199999997</v>
      </c>
      <c r="D73" s="4">
        <v>2.0000000000000001E-4</v>
      </c>
      <c r="E73" s="26">
        <f>+(C73-C$7)/C$8</f>
        <v>-1391.4858515049125</v>
      </c>
      <c r="F73" s="26">
        <f>ROUND(2*E73,0)/2</f>
        <v>-1391.5</v>
      </c>
      <c r="G73" s="26">
        <f>+C73-(C$7+F73*C$8)</f>
        <v>4.3205499969189987E-3</v>
      </c>
      <c r="K73" s="26">
        <f>G73</f>
        <v>4.3205499969189987E-3</v>
      </c>
      <c r="O73" s="26">
        <f ca="1">+C$11+C$12*F73</f>
        <v>6.26899675992752E-3</v>
      </c>
      <c r="Q73" s="43">
        <f>+C73-15018.5</f>
        <v>38308.137199999997</v>
      </c>
    </row>
    <row r="74" spans="1:17" s="26" customFormat="1" ht="12.95" customHeight="1">
      <c r="A74" s="44" t="s">
        <v>44</v>
      </c>
      <c r="B74" s="5" t="s">
        <v>41</v>
      </c>
      <c r="C74" s="4">
        <v>53326.790500000003</v>
      </c>
      <c r="D74" s="4">
        <v>5.9999999999999995E-4</v>
      </c>
      <c r="E74" s="26">
        <f>+(C74-C$7)/C$8</f>
        <v>-1390.9838403493095</v>
      </c>
      <c r="F74" s="26">
        <f>ROUND(2*E74,0)/2</f>
        <v>-1391</v>
      </c>
      <c r="G74" s="26">
        <f>+C74-(C$7+F74*C$8)</f>
        <v>4.9347000021953136E-3</v>
      </c>
      <c r="K74" s="26">
        <f>G74</f>
        <v>4.9347000021953136E-3</v>
      </c>
      <c r="O74" s="26">
        <f ca="1">+C$11+C$12*F74</f>
        <v>6.268655477342077E-3</v>
      </c>
      <c r="Q74" s="43">
        <f>+C74-15018.5</f>
        <v>38308.290500000003</v>
      </c>
    </row>
    <row r="75" spans="1:17" s="26" customFormat="1" ht="12.95" customHeight="1">
      <c r="A75" s="44" t="s">
        <v>44</v>
      </c>
      <c r="B75" s="5" t="s">
        <v>41</v>
      </c>
      <c r="C75" s="4">
        <v>53327.705399999999</v>
      </c>
      <c r="D75" s="4">
        <v>5.0000000000000001E-4</v>
      </c>
      <c r="E75" s="26">
        <f>+(C75-C$7)/C$8</f>
        <v>-1387.9878194344831</v>
      </c>
      <c r="F75" s="26">
        <f>ROUND(2*E75,0)/2</f>
        <v>-1388</v>
      </c>
      <c r="G75" s="26">
        <f>+C75-(C$7+F75*C$8)</f>
        <v>3.7195999975665472E-3</v>
      </c>
      <c r="K75" s="26">
        <f>G75</f>
        <v>3.7195999975665472E-3</v>
      </c>
      <c r="O75" s="26">
        <f ca="1">+C$11+C$12*F75</f>
        <v>6.2666077818294237E-3</v>
      </c>
      <c r="Q75" s="43">
        <f>+C75-15018.5</f>
        <v>38309.205399999999</v>
      </c>
    </row>
    <row r="76" spans="1:17" s="26" customFormat="1" ht="12.95" customHeight="1">
      <c r="A76" s="44" t="s">
        <v>44</v>
      </c>
      <c r="B76" s="5" t="s">
        <v>41</v>
      </c>
      <c r="C76" s="4">
        <v>53328.620699999999</v>
      </c>
      <c r="D76" s="4">
        <v>4.0000000000000002E-4</v>
      </c>
      <c r="E76" s="26">
        <f>+(C76-C$7)/C$8</f>
        <v>-1384.9904886405668</v>
      </c>
      <c r="F76" s="26">
        <f>ROUND(2*E76,0)/2</f>
        <v>-1385</v>
      </c>
      <c r="G76" s="26">
        <f>+C76-(C$7+F76*C$8)</f>
        <v>2.9044999973848462E-3</v>
      </c>
      <c r="K76" s="26">
        <f>G76</f>
        <v>2.9044999973848462E-3</v>
      </c>
      <c r="O76" s="26">
        <f ca="1">+C$11+C$12*F76</f>
        <v>6.2645600863167703E-3</v>
      </c>
      <c r="Q76" s="43">
        <f>+C76-15018.5</f>
        <v>38310.120699999999</v>
      </c>
    </row>
    <row r="77" spans="1:17" s="26" customFormat="1" ht="12.95" customHeight="1">
      <c r="A77" s="44" t="s">
        <v>44</v>
      </c>
      <c r="B77" s="5" t="s">
        <v>43</v>
      </c>
      <c r="C77" s="4">
        <v>53328.7742</v>
      </c>
      <c r="D77" s="4">
        <v>4.0000000000000002E-4</v>
      </c>
      <c r="E77" s="26">
        <f>+(C77-C$7)/C$8</f>
        <v>-1384.4878225454429</v>
      </c>
      <c r="F77" s="26">
        <f>ROUND(2*E77,0)/2</f>
        <v>-1384.5</v>
      </c>
      <c r="G77" s="26">
        <f>+C77-(C$7+F77*C$8)</f>
        <v>3.7186499976087362E-3</v>
      </c>
      <c r="K77" s="26">
        <f>G77</f>
        <v>3.7186499976087362E-3</v>
      </c>
      <c r="O77" s="26">
        <f ca="1">+C$11+C$12*F77</f>
        <v>6.2642188037313274E-3</v>
      </c>
      <c r="Q77" s="43">
        <f>+C77-15018.5</f>
        <v>38310.2742</v>
      </c>
    </row>
    <row r="78" spans="1:17" s="26" customFormat="1" ht="12.95" customHeight="1">
      <c r="A78" s="44" t="s">
        <v>44</v>
      </c>
      <c r="B78" s="5" t="s">
        <v>43</v>
      </c>
      <c r="C78" s="4">
        <v>53329.689400000003</v>
      </c>
      <c r="D78" s="4">
        <v>5.0000000000000001E-4</v>
      </c>
      <c r="E78" s="26">
        <f>+(C78-C$7)/C$8</f>
        <v>-1381.4908192212872</v>
      </c>
      <c r="F78" s="26">
        <f>ROUND(2*E78,0)/2</f>
        <v>-1381.5</v>
      </c>
      <c r="G78" s="26">
        <f>+C78-(C$7+F78*C$8)</f>
        <v>2.8035499999532476E-3</v>
      </c>
      <c r="K78" s="26">
        <f>G78</f>
        <v>2.8035499999532476E-3</v>
      </c>
      <c r="O78" s="26">
        <f ca="1">+C$11+C$12*F78</f>
        <v>6.262171108218674E-3</v>
      </c>
      <c r="Q78" s="43">
        <f>+C78-15018.5</f>
        <v>38311.189400000003</v>
      </c>
    </row>
    <row r="79" spans="1:17" s="26" customFormat="1" ht="12.95" customHeight="1">
      <c r="A79" s="44" t="s">
        <v>44</v>
      </c>
      <c r="B79" s="5" t="s">
        <v>41</v>
      </c>
      <c r="C79" s="4">
        <v>53339.615100000003</v>
      </c>
      <c r="D79" s="4">
        <v>2.9999999999999997E-4</v>
      </c>
      <c r="E79" s="26">
        <f>+(C79-C$7)/C$8</f>
        <v>-1348.9871523785516</v>
      </c>
      <c r="F79" s="26">
        <f>ROUND(2*E79,0)/2</f>
        <v>-1349</v>
      </c>
      <c r="G79" s="26">
        <f>+C79-(C$7+F79*C$8)</f>
        <v>3.9233000061358325E-3</v>
      </c>
      <c r="K79" s="26">
        <f>G79</f>
        <v>3.9233000061358325E-3</v>
      </c>
      <c r="O79" s="26">
        <f ca="1">+C$11+C$12*F79</f>
        <v>6.2399877401649248E-3</v>
      </c>
      <c r="Q79" s="43">
        <f>+C79-15018.5</f>
        <v>38321.115100000003</v>
      </c>
    </row>
    <row r="80" spans="1:17" s="26" customFormat="1" ht="12.95" customHeight="1">
      <c r="A80" s="44" t="s">
        <v>44</v>
      </c>
      <c r="B80" s="5" t="s">
        <v>43</v>
      </c>
      <c r="C80" s="4">
        <v>53347.7071</v>
      </c>
      <c r="D80" s="4">
        <v>5.0000000000000001E-4</v>
      </c>
      <c r="E80" s="26">
        <f>+(C80-C$7)/C$8</f>
        <v>-1322.4882986864875</v>
      </c>
      <c r="F80" s="26">
        <f>ROUND(2*E80,0)/2</f>
        <v>-1322.5</v>
      </c>
      <c r="G80" s="26">
        <f>+C80-(C$7+F80*C$8)</f>
        <v>3.5732499964069575E-3</v>
      </c>
      <c r="K80" s="26">
        <f>G80</f>
        <v>3.5732499964069575E-3</v>
      </c>
      <c r="O80" s="26">
        <f ca="1">+C$11+C$12*F80</f>
        <v>6.2218997631364823E-3</v>
      </c>
      <c r="Q80" s="43">
        <f>+C80-15018.5</f>
        <v>38329.2071</v>
      </c>
    </row>
    <row r="81" spans="1:17" s="26" customFormat="1" ht="12.95" customHeight="1">
      <c r="A81" s="4" t="s">
        <v>44</v>
      </c>
      <c r="B81" s="5" t="s">
        <v>43</v>
      </c>
      <c r="C81" s="4">
        <v>53347.7071</v>
      </c>
      <c r="D81" s="4">
        <v>5.0000000000000001E-4</v>
      </c>
      <c r="E81" s="26">
        <f>+(C81-C$7)/C$8</f>
        <v>-1322.4882986864875</v>
      </c>
      <c r="F81" s="26">
        <f>ROUND(2*E81,0)/2</f>
        <v>-1322.5</v>
      </c>
      <c r="G81" s="26">
        <f>+C81-(C$7+F81*C$8)</f>
        <v>3.5732499964069575E-3</v>
      </c>
      <c r="K81" s="26">
        <f>G81</f>
        <v>3.5732499964069575E-3</v>
      </c>
      <c r="O81" s="26">
        <f ca="1">+C$11+C$12*F81</f>
        <v>6.2218997631364823E-3</v>
      </c>
      <c r="Q81" s="43">
        <f>+C81-15018.5</f>
        <v>38329.2071</v>
      </c>
    </row>
    <row r="82" spans="1:17" s="26" customFormat="1" ht="12.95" customHeight="1">
      <c r="A82" s="44" t="s">
        <v>44</v>
      </c>
      <c r="B82" s="5" t="s">
        <v>43</v>
      </c>
      <c r="C82" s="4">
        <v>53366.635300000002</v>
      </c>
      <c r="D82" s="4">
        <v>2.9999999999999997E-4</v>
      </c>
      <c r="E82" s="26">
        <f>+(C82-C$7)/C$8</f>
        <v>-1260.5041659066585</v>
      </c>
      <c r="F82" s="26">
        <f>ROUND(2*E82,0)/2</f>
        <v>-1260.5</v>
      </c>
      <c r="G82" s="26">
        <f>+C82-(C$7+F82*C$8)</f>
        <v>-1.2721499952021986E-3</v>
      </c>
      <c r="K82" s="26">
        <f>G82</f>
        <v>-1.2721499952021986E-3</v>
      </c>
      <c r="O82" s="26">
        <f ca="1">+C$11+C$12*F82</f>
        <v>6.1795807225416373E-3</v>
      </c>
      <c r="Q82" s="43">
        <f>+C82-15018.5</f>
        <v>38348.135300000002</v>
      </c>
    </row>
    <row r="83" spans="1:17" s="26" customFormat="1" ht="12.95" customHeight="1">
      <c r="A83" s="4" t="s">
        <v>45</v>
      </c>
      <c r="B83" s="5" t="s">
        <v>41</v>
      </c>
      <c r="C83" s="4">
        <v>53671.55315</v>
      </c>
      <c r="D83" s="4">
        <v>1.8E-3</v>
      </c>
      <c r="E83" s="26">
        <f>+(C83-C$7)/C$8</f>
        <v>-261.9903874524075</v>
      </c>
      <c r="F83" s="26">
        <f>ROUND(2*E83,0)/2</f>
        <v>-262</v>
      </c>
      <c r="G83" s="26">
        <f>+C83-(C$7+F83*C$8)</f>
        <v>2.9353999998420477E-3</v>
      </c>
      <c r="K83" s="26">
        <f>G83</f>
        <v>2.9353999998420477E-3</v>
      </c>
      <c r="O83" s="26">
        <f ca="1">+C$11+C$12*F83</f>
        <v>5.4980393994133675E-3</v>
      </c>
      <c r="Q83" s="43">
        <f>+C83-15018.5</f>
        <v>38653.05315</v>
      </c>
    </row>
    <row r="84" spans="1:17" s="26" customFormat="1" ht="12.95" customHeight="1">
      <c r="A84" s="4" t="s">
        <v>45</v>
      </c>
      <c r="B84" s="5" t="s">
        <v>41</v>
      </c>
      <c r="C84" s="4">
        <v>53671.55315</v>
      </c>
      <c r="D84" s="4">
        <v>1.8E-3</v>
      </c>
      <c r="E84" s="26">
        <f>+(C84-C$7)/C$8</f>
        <v>-261.9903874524075</v>
      </c>
      <c r="F84" s="26">
        <f>ROUND(2*E84,0)/2</f>
        <v>-262</v>
      </c>
      <c r="G84" s="26">
        <f>+C84-(C$7+F84*C$8)</f>
        <v>2.9353999998420477E-3</v>
      </c>
      <c r="K84" s="26">
        <f>G84</f>
        <v>2.9353999998420477E-3</v>
      </c>
      <c r="O84" s="26">
        <f ca="1">+C$11+C$12*F84</f>
        <v>5.4980393994133675E-3</v>
      </c>
      <c r="Q84" s="43">
        <f>+C84-15018.5</f>
        <v>38653.05315</v>
      </c>
    </row>
    <row r="85" spans="1:17" s="26" customFormat="1" ht="12.95" customHeight="1">
      <c r="A85" s="4" t="s">
        <v>45</v>
      </c>
      <c r="B85" s="5" t="s">
        <v>41</v>
      </c>
      <c r="C85" s="4">
        <v>53671.55384</v>
      </c>
      <c r="D85" s="4">
        <v>1.8E-3</v>
      </c>
      <c r="E85" s="26">
        <f>+(C85-C$7)/C$8</f>
        <v>-261.98812791100028</v>
      </c>
      <c r="F85" s="26">
        <f>ROUND(2*E85,0)/2</f>
        <v>-262</v>
      </c>
      <c r="G85" s="26">
        <f>+C85-(C$7+F85*C$8)</f>
        <v>3.6254000006010756E-3</v>
      </c>
      <c r="K85" s="26">
        <f>G85</f>
        <v>3.6254000006010756E-3</v>
      </c>
      <c r="O85" s="26">
        <f ca="1">+C$11+C$12*F85</f>
        <v>5.4980393994133675E-3</v>
      </c>
      <c r="Q85" s="43">
        <f>+C85-15018.5</f>
        <v>38653.05384</v>
      </c>
    </row>
    <row r="86" spans="1:17" s="26" customFormat="1" ht="12.95" customHeight="1">
      <c r="A86" s="44" t="s">
        <v>46</v>
      </c>
      <c r="B86" s="45"/>
      <c r="C86" s="4">
        <v>53706.3658</v>
      </c>
      <c r="D86" s="4">
        <v>1E-4</v>
      </c>
      <c r="E86" s="26">
        <f>+(C86-C$7)/C$8</f>
        <v>-147.98948298090659</v>
      </c>
      <c r="F86" s="26">
        <f>ROUND(2*E86,0)/2</f>
        <v>-148</v>
      </c>
      <c r="G86" s="26">
        <f>+C86-(C$7+F86*C$8)</f>
        <v>3.211600000213366E-3</v>
      </c>
      <c r="J86" s="26">
        <f>G86</f>
        <v>3.211600000213366E-3</v>
      </c>
      <c r="O86" s="26">
        <f ca="1">+C$11+C$12*F86</f>
        <v>5.4202269699325234E-3</v>
      </c>
      <c r="Q86" s="43">
        <f>+C86-15018.5</f>
        <v>38687.8658</v>
      </c>
    </row>
    <row r="87" spans="1:17" s="26" customFormat="1" ht="12.95" customHeight="1">
      <c r="A87" s="46" t="s">
        <v>47</v>
      </c>
      <c r="B87" s="5"/>
      <c r="C87" s="4">
        <v>53707.740640000004</v>
      </c>
      <c r="D87" s="4">
        <v>2.0000000000000001E-4</v>
      </c>
      <c r="E87" s="26">
        <f>+(C87-C$7)/C$8</f>
        <v>-143.4872976113912</v>
      </c>
      <c r="F87" s="26">
        <f>ROUND(2*E87,0)/2</f>
        <v>-143.5</v>
      </c>
      <c r="G87" s="26">
        <f>+C87-(C$7+F87*C$8)</f>
        <v>3.8789500031271018E-3</v>
      </c>
      <c r="K87" s="26">
        <f>G87</f>
        <v>3.8789500031271018E-3</v>
      </c>
      <c r="O87" s="26">
        <f ca="1">+C$11+C$12*F87</f>
        <v>5.4171554266635429E-3</v>
      </c>
      <c r="Q87" s="43">
        <f>+C87-15018.5</f>
        <v>38689.240640000004</v>
      </c>
    </row>
    <row r="88" spans="1:17" s="26" customFormat="1" ht="12.95" customHeight="1">
      <c r="A88" s="4" t="s">
        <v>45</v>
      </c>
      <c r="B88" s="5" t="s">
        <v>41</v>
      </c>
      <c r="C88" s="4">
        <v>53758.27895</v>
      </c>
      <c r="D88" s="4">
        <v>1E-3</v>
      </c>
      <c r="E88" s="26">
        <f>+(C88-C$7)/C$8</f>
        <v>22.010389305884605</v>
      </c>
      <c r="F88" s="26">
        <f>ROUND(2*E88,0)/2</f>
        <v>22</v>
      </c>
      <c r="G88" s="26">
        <f>+C88-(C$7+F88*C$8)</f>
        <v>3.1726000015623868E-3</v>
      </c>
      <c r="K88" s="26">
        <f>G88</f>
        <v>3.1726000015623868E-3</v>
      </c>
      <c r="O88" s="26">
        <f ca="1">+C$11+C$12*F88</f>
        <v>5.3041908908821418E-3</v>
      </c>
      <c r="Q88" s="43">
        <f>+C88-15018.5</f>
        <v>38739.77895</v>
      </c>
    </row>
    <row r="89" spans="1:17" s="26" customFormat="1" ht="12.95" customHeight="1">
      <c r="A89" s="4" t="s">
        <v>48</v>
      </c>
      <c r="B89" s="47" t="s">
        <v>41</v>
      </c>
      <c r="C89" s="4">
        <v>54083.498699999996</v>
      </c>
      <c r="D89" s="4">
        <v>1.4E-3</v>
      </c>
      <c r="E89" s="26">
        <f>+(C89-C$7)/C$8</f>
        <v>1087.0067527540907</v>
      </c>
      <c r="F89" s="26">
        <f>ROUND(2*E89,0)/2</f>
        <v>1087</v>
      </c>
      <c r="G89" s="26">
        <f>+C89-(C$7+F89*C$8)</f>
        <v>2.0620999930542894E-3</v>
      </c>
      <c r="J89" s="26">
        <f>G89</f>
        <v>2.0620999930542894E-3</v>
      </c>
      <c r="O89" s="26">
        <f ca="1">+C$11+C$12*F89</f>
        <v>4.5772589838900457E-3</v>
      </c>
      <c r="Q89" s="43">
        <f>+C89-15018.5</f>
        <v>39064.998699999996</v>
      </c>
    </row>
    <row r="90" spans="1:17" s="26" customFormat="1" ht="12.95" customHeight="1">
      <c r="A90" s="4" t="s">
        <v>49</v>
      </c>
      <c r="B90" s="5" t="s">
        <v>41</v>
      </c>
      <c r="C90" s="4">
        <v>54426.431299999997</v>
      </c>
      <c r="D90" s="4">
        <v>1E-4</v>
      </c>
      <c r="E90" s="26">
        <f>+(C90-C$7)/C$8</f>
        <v>2210.0073451469025</v>
      </c>
      <c r="F90" s="26">
        <f>ROUND(2*E90,0)/2</f>
        <v>2210</v>
      </c>
      <c r="G90" s="26">
        <f>+C90-(C$7+F90*C$8)</f>
        <v>2.2429999953601509E-3</v>
      </c>
      <c r="K90" s="26">
        <f>G90</f>
        <v>2.2429999953601509E-3</v>
      </c>
      <c r="O90" s="26">
        <f ca="1">+C$11+C$12*F90</f>
        <v>3.8107382969866433E-3</v>
      </c>
      <c r="Q90" s="43">
        <f>+C90-15018.5</f>
        <v>39407.931299999997</v>
      </c>
    </row>
    <row r="91" spans="1:17" s="26" customFormat="1" ht="12.95" customHeight="1">
      <c r="A91" s="4" t="s">
        <v>49</v>
      </c>
      <c r="B91" s="5" t="s">
        <v>43</v>
      </c>
      <c r="C91" s="4">
        <v>54426.5844</v>
      </c>
      <c r="D91" s="4">
        <v>2.0000000000000001E-4</v>
      </c>
      <c r="E91" s="26">
        <f>+(C91-C$7)/C$8</f>
        <v>2210.5087013629604</v>
      </c>
      <c r="F91" s="26">
        <f>ROUND(2*E91,0)/2</f>
        <v>2210.5</v>
      </c>
      <c r="G91" s="26">
        <f>+C91-(C$7+F91*C$8)</f>
        <v>2.6571499984129332E-3</v>
      </c>
      <c r="K91" s="26">
        <f>G91</f>
        <v>2.6571499984129332E-3</v>
      </c>
      <c r="O91" s="26">
        <f ca="1">+C$11+C$12*F91</f>
        <v>3.8103970144012008E-3</v>
      </c>
      <c r="Q91" s="43">
        <f>+C91-15018.5</f>
        <v>39408.0844</v>
      </c>
    </row>
    <row r="92" spans="1:17" s="26" customFormat="1" ht="12.95" customHeight="1">
      <c r="A92" s="4" t="s">
        <v>49</v>
      </c>
      <c r="B92" s="5" t="s">
        <v>41</v>
      </c>
      <c r="C92" s="4">
        <v>54438.340900000003</v>
      </c>
      <c r="D92" s="4">
        <v>2.0000000000000001E-4</v>
      </c>
      <c r="E92" s="26">
        <f>+(C92-C$7)/C$8</f>
        <v>2249.0076847330738</v>
      </c>
      <c r="F92" s="26">
        <f>ROUND(2*E92,0)/2</f>
        <v>2249</v>
      </c>
      <c r="G92" s="26">
        <f>+C92-(C$7+F92*C$8)</f>
        <v>2.3466999991796911E-3</v>
      </c>
      <c r="K92" s="26">
        <f>G92</f>
        <v>2.3466999991796911E-3</v>
      </c>
      <c r="O92" s="26">
        <f ca="1">+C$11+C$12*F92</f>
        <v>3.784118255322144E-3</v>
      </c>
      <c r="Q92" s="43">
        <f>+C92-15018.5</f>
        <v>39419.840900000003</v>
      </c>
    </row>
    <row r="93" spans="1:17" s="26" customFormat="1" ht="12.95" customHeight="1">
      <c r="A93" s="4" t="s">
        <v>49</v>
      </c>
      <c r="B93" s="5" t="s">
        <v>43</v>
      </c>
      <c r="C93" s="4">
        <v>54438.493699999999</v>
      </c>
      <c r="D93" s="4">
        <v>2.9999999999999997E-4</v>
      </c>
      <c r="E93" s="26">
        <f>+(C93-C$7)/C$8</f>
        <v>2249.5080585398023</v>
      </c>
      <c r="F93" s="26">
        <f>ROUND(2*E93,0)/2</f>
        <v>2249.5</v>
      </c>
      <c r="G93" s="26">
        <f>+C93-(C$7+F93*C$8)</f>
        <v>2.4608500025351532E-3</v>
      </c>
      <c r="K93" s="26">
        <f>G93</f>
        <v>2.4608500025351532E-3</v>
      </c>
      <c r="O93" s="26">
        <f ca="1">+C$11+C$12*F93</f>
        <v>3.7837769727367019E-3</v>
      </c>
      <c r="Q93" s="43">
        <f>+C93-15018.5</f>
        <v>39419.993699999999</v>
      </c>
    </row>
    <row r="94" spans="1:17" s="26" customFormat="1" ht="12.95" customHeight="1">
      <c r="A94" s="4" t="s">
        <v>50</v>
      </c>
      <c r="B94" s="5" t="s">
        <v>41</v>
      </c>
      <c r="C94" s="4">
        <v>54500.331299999998</v>
      </c>
      <c r="D94" s="4">
        <v>1.1999999999999999E-3</v>
      </c>
      <c r="E94" s="26">
        <f>+(C94-C$7)/C$8</f>
        <v>2452.0075042972148</v>
      </c>
      <c r="F94" s="26">
        <f>ROUND(2*E94,0)/2</f>
        <v>2452</v>
      </c>
      <c r="G94" s="26">
        <f>+C94-(C$7+F94*C$8)</f>
        <v>2.2915999943506904E-3</v>
      </c>
      <c r="J94" s="26">
        <f>G94</f>
        <v>2.2915999943506904E-3</v>
      </c>
      <c r="O94" s="26">
        <f ca="1">+C$11+C$12*F94</f>
        <v>3.6455575256325711E-3</v>
      </c>
      <c r="Q94" s="43">
        <f>+C94-15018.5</f>
        <v>39481.831299999998</v>
      </c>
    </row>
    <row r="95" spans="1:17" s="26" customFormat="1" ht="12.95" customHeight="1">
      <c r="A95" s="77" t="s">
        <v>324</v>
      </c>
      <c r="B95" s="93" t="s">
        <v>41</v>
      </c>
      <c r="C95" s="94">
        <v>54744.627100000158</v>
      </c>
      <c r="D95" s="94">
        <v>1.4E-3</v>
      </c>
      <c r="E95" s="26">
        <f>+(C95-C$7)/C$8</f>
        <v>3252.0023957693452</v>
      </c>
      <c r="F95" s="26">
        <f>ROUND(2*E95,0)/2</f>
        <v>3252</v>
      </c>
      <c r="G95" s="26">
        <f>+C95-(C$7+F95*C$8)</f>
        <v>7.3160015745088458E-4</v>
      </c>
      <c r="L95" s="26">
        <f>G95</f>
        <v>7.3160015745088458E-4</v>
      </c>
      <c r="O95" s="26">
        <f ca="1">+C$11+C$12*F95</f>
        <v>3.0995053889248934E-3</v>
      </c>
      <c r="Q95" s="43">
        <f>+C95-15018.5</f>
        <v>39726.127100000158</v>
      </c>
    </row>
    <row r="96" spans="1:17" s="26" customFormat="1" ht="12.95" customHeight="1">
      <c r="A96" s="77" t="s">
        <v>324</v>
      </c>
      <c r="B96" s="93" t="s">
        <v>41</v>
      </c>
      <c r="C96" s="94">
        <v>54747.681499999948</v>
      </c>
      <c r="D96" s="94">
        <v>8.9999999999999998E-4</v>
      </c>
      <c r="E96" s="26">
        <f>+(C96-C$7)/C$8</f>
        <v>3262.0046323871784</v>
      </c>
      <c r="F96" s="26">
        <f>ROUND(2*E96,0)/2</f>
        <v>3262</v>
      </c>
      <c r="G96" s="26">
        <f>+C96-(C$7+F96*C$8)</f>
        <v>1.4145999448373914E-3</v>
      </c>
      <c r="L96" s="26">
        <f>G96</f>
        <v>1.4145999448373914E-3</v>
      </c>
      <c r="O96" s="26">
        <f ca="1">+C$11+C$12*F96</f>
        <v>3.0926797372160474E-3</v>
      </c>
      <c r="Q96" s="43">
        <f>+C96-15018.5</f>
        <v>39729.181499999948</v>
      </c>
    </row>
    <row r="97" spans="1:17" s="26" customFormat="1" ht="12.95" customHeight="1">
      <c r="A97" s="77" t="s">
        <v>324</v>
      </c>
      <c r="B97" s="93" t="s">
        <v>43</v>
      </c>
      <c r="C97" s="94">
        <v>54753.636599999852</v>
      </c>
      <c r="D97" s="94">
        <v>8.9999999999999998E-4</v>
      </c>
      <c r="E97" s="26">
        <f>+(C97-C$7)/C$8</f>
        <v>3281.5057845892475</v>
      </c>
      <c r="F97" s="26">
        <f>ROUND(2*E97,0)/2</f>
        <v>3281.5</v>
      </c>
      <c r="G97" s="26">
        <f>+C97-(C$7+F97*C$8)</f>
        <v>1.7664498518570326E-3</v>
      </c>
      <c r="L97" s="26">
        <f>G97</f>
        <v>1.7664498518570326E-3</v>
      </c>
      <c r="O97" s="26">
        <f ca="1">+C$11+C$12*F97</f>
        <v>3.0793697163837975E-3</v>
      </c>
      <c r="Q97" s="43">
        <f>+C97-15018.5</f>
        <v>39735.136599999852</v>
      </c>
    </row>
    <row r="98" spans="1:17" s="26" customFormat="1" ht="12.95" customHeight="1">
      <c r="A98" s="77" t="s">
        <v>324</v>
      </c>
      <c r="B98" s="93" t="s">
        <v>43</v>
      </c>
      <c r="C98" s="94">
        <v>54760.659200000111</v>
      </c>
      <c r="D98" s="94">
        <v>1E-3</v>
      </c>
      <c r="E98" s="26">
        <f>+(C98-C$7)/C$8</f>
        <v>3304.5026765745183</v>
      </c>
      <c r="F98" s="26">
        <f>ROUND(2*E98,0)/2</f>
        <v>3304.5</v>
      </c>
      <c r="G98" s="26">
        <f>+C98-(C$7+F98*C$8)</f>
        <v>8.173501119017601E-4</v>
      </c>
      <c r="L98" s="26">
        <f>G98</f>
        <v>8.173501119017601E-4</v>
      </c>
      <c r="O98" s="26">
        <f ca="1">+C$11+C$12*F98</f>
        <v>3.0636707174534518E-3</v>
      </c>
      <c r="Q98" s="43">
        <f>+C98-15018.5</f>
        <v>39742.159200000111</v>
      </c>
    </row>
    <row r="99" spans="1:17" s="26" customFormat="1" ht="12.95" customHeight="1">
      <c r="A99" s="77" t="s">
        <v>324</v>
      </c>
      <c r="B99" s="93" t="s">
        <v>43</v>
      </c>
      <c r="C99" s="94">
        <v>54764.629699999932</v>
      </c>
      <c r="D99" s="94">
        <v>8.0000000000000004E-4</v>
      </c>
      <c r="E99" s="26">
        <f>+(C99-C$7)/C$8</f>
        <v>3317.5048637445188</v>
      </c>
      <c r="F99" s="26">
        <f>ROUND(2*E99,0)/2</f>
        <v>3317.5</v>
      </c>
      <c r="G99" s="26">
        <f>+C99-(C$7+F99*C$8)</f>
        <v>1.4852499298285693E-3</v>
      </c>
      <c r="L99" s="26">
        <f>G99</f>
        <v>1.4852499298285693E-3</v>
      </c>
      <c r="O99" s="26">
        <f ca="1">+C$11+C$12*F99</f>
        <v>3.054797370231952E-3</v>
      </c>
      <c r="Q99" s="43">
        <f>+C99-15018.5</f>
        <v>39746.129699999932</v>
      </c>
    </row>
    <row r="100" spans="1:17" s="26" customFormat="1" ht="12.95" customHeight="1">
      <c r="A100" s="77" t="s">
        <v>324</v>
      </c>
      <c r="B100" s="93" t="s">
        <v>41</v>
      </c>
      <c r="C100" s="94">
        <v>54777.60859999992</v>
      </c>
      <c r="D100" s="94">
        <v>1.1000000000000001E-3</v>
      </c>
      <c r="E100" s="26">
        <f>+(C100-C$7)/C$8</f>
        <v>3360.0068375685087</v>
      </c>
      <c r="F100" s="26">
        <f>ROUND(2*E100,0)/2</f>
        <v>3360</v>
      </c>
      <c r="G100" s="26">
        <f>+C100-(C$7+F100*C$8)</f>
        <v>2.0879999210592359E-3</v>
      </c>
      <c r="L100" s="26">
        <f>G100</f>
        <v>2.0879999210592359E-3</v>
      </c>
      <c r="O100" s="26">
        <f ca="1">+C$11+C$12*F100</f>
        <v>3.0257883504693568E-3</v>
      </c>
      <c r="Q100" s="43">
        <f>+C100-15018.5</f>
        <v>39759.10859999992</v>
      </c>
    </row>
    <row r="101" spans="1:17" s="26" customFormat="1" ht="12.95" customHeight="1">
      <c r="A101" s="4" t="s">
        <v>51</v>
      </c>
      <c r="B101" s="5" t="s">
        <v>43</v>
      </c>
      <c r="C101" s="4">
        <v>54785.395199999999</v>
      </c>
      <c r="D101" s="4">
        <v>1E-4</v>
      </c>
      <c r="E101" s="26">
        <f>+(C101-C$7)/C$8</f>
        <v>3385.5055985868985</v>
      </c>
      <c r="F101" s="26">
        <f>ROUND(2*E101,0)/2</f>
        <v>3385.5</v>
      </c>
      <c r="G101" s="26">
        <f>+C101-(C$7+F101*C$8)</f>
        <v>1.7096500014304183E-3</v>
      </c>
      <c r="J101" s="26">
        <f>G101</f>
        <v>1.7096500014304183E-3</v>
      </c>
      <c r="O101" s="26">
        <f ca="1">+C$11+C$12*F101</f>
        <v>3.0083829386117994E-3</v>
      </c>
      <c r="Q101" s="43">
        <f>+C101-15018.5</f>
        <v>39766.895199999999</v>
      </c>
    </row>
    <row r="102" spans="1:17" s="26" customFormat="1" ht="12.95" customHeight="1">
      <c r="A102" s="77" t="s">
        <v>324</v>
      </c>
      <c r="B102" s="93" t="s">
        <v>41</v>
      </c>
      <c r="C102" s="94">
        <v>54788.601900000125</v>
      </c>
      <c r="D102" s="94">
        <v>8.0000000000000004E-4</v>
      </c>
      <c r="E102" s="26">
        <f>+(C102-C$7)/C$8</f>
        <v>3396.0065716637296</v>
      </c>
      <c r="F102" s="26">
        <f>ROUND(2*E102,0)/2</f>
        <v>3396</v>
      </c>
      <c r="G102" s="26">
        <f>+C102-(C$7+F102*C$8)</f>
        <v>2.0068001249455847E-3</v>
      </c>
      <c r="L102" s="26">
        <f>G102</f>
        <v>2.0068001249455847E-3</v>
      </c>
      <c r="O102" s="26">
        <f ca="1">+C$11+C$12*F102</f>
        <v>3.0012160043175113E-3</v>
      </c>
      <c r="Q102" s="43">
        <f>+C102-15018.5</f>
        <v>39770.101900000125</v>
      </c>
    </row>
    <row r="103" spans="1:17" s="26" customFormat="1" ht="12.95" customHeight="1">
      <c r="A103" s="77" t="s">
        <v>324</v>
      </c>
      <c r="B103" s="93" t="s">
        <v>43</v>
      </c>
      <c r="C103" s="94">
        <v>54794.55700000003</v>
      </c>
      <c r="D103" s="94">
        <v>1.2999999999999999E-3</v>
      </c>
      <c r="E103" s="26">
        <f>+(C103-C$7)/C$8</f>
        <v>3415.5077238657991</v>
      </c>
      <c r="F103" s="26">
        <f>ROUND(2*E103,0)/2</f>
        <v>3415.5</v>
      </c>
      <c r="G103" s="26">
        <f>+C103-(C$7+F103*C$8)</f>
        <v>2.3586500319652259E-3</v>
      </c>
      <c r="L103" s="26">
        <f>G103</f>
        <v>2.3586500319652259E-3</v>
      </c>
      <c r="O103" s="26">
        <f ca="1">+C$11+C$12*F103</f>
        <v>2.9879059834852619E-3</v>
      </c>
      <c r="Q103" s="43">
        <f>+C103-15018.5</f>
        <v>39776.05700000003</v>
      </c>
    </row>
    <row r="104" spans="1:17" s="26" customFormat="1" ht="12.95" customHeight="1">
      <c r="A104" s="77" t="s">
        <v>324</v>
      </c>
      <c r="B104" s="93" t="s">
        <v>41</v>
      </c>
      <c r="C104" s="94">
        <v>54800.510799999814</v>
      </c>
      <c r="D104" s="94">
        <v>8.0000000000000004E-4</v>
      </c>
      <c r="E104" s="26">
        <f>+(C104-C$7)/C$8</f>
        <v>3435.0046189604809</v>
      </c>
      <c r="F104" s="26">
        <f>ROUND(2*E104,0)/2</f>
        <v>3435</v>
      </c>
      <c r="G104" s="26">
        <f>+C104-(C$7+F104*C$8)</f>
        <v>1.410499811754562E-3</v>
      </c>
      <c r="L104" s="26">
        <f>G104</f>
        <v>1.410499811754562E-3</v>
      </c>
      <c r="O104" s="26">
        <f ca="1">+C$11+C$12*F104</f>
        <v>2.974595962653012E-3</v>
      </c>
      <c r="Q104" s="43">
        <f>+C104-15018.5</f>
        <v>39782.010799999814</v>
      </c>
    </row>
    <row r="105" spans="1:17" s="26" customFormat="1" ht="12.95" customHeight="1">
      <c r="A105" s="77" t="s">
        <v>324</v>
      </c>
      <c r="B105" s="93" t="s">
        <v>43</v>
      </c>
      <c r="C105" s="94">
        <v>54805.55010000011</v>
      </c>
      <c r="D105" s="94">
        <v>1E-3</v>
      </c>
      <c r="E105" s="26">
        <f>+(C105-C$7)/C$8</f>
        <v>3451.50680302107</v>
      </c>
      <c r="F105" s="26">
        <f>ROUND(2*E105,0)/2</f>
        <v>3451.5</v>
      </c>
      <c r="G105" s="26">
        <f>+C105-(C$7+F105*C$8)</f>
        <v>2.0774501099367626E-3</v>
      </c>
      <c r="L105" s="26">
        <f>G105</f>
        <v>2.0774501099367626E-3</v>
      </c>
      <c r="O105" s="26">
        <f ca="1">+C$11+C$12*F105</f>
        <v>2.9633336373334164E-3</v>
      </c>
      <c r="Q105" s="43">
        <f>+C105-15018.5</f>
        <v>39787.05010000011</v>
      </c>
    </row>
    <row r="106" spans="1:17" s="26" customFormat="1" ht="12.95" customHeight="1">
      <c r="A106" s="4" t="s">
        <v>51</v>
      </c>
      <c r="B106" s="5" t="s">
        <v>43</v>
      </c>
      <c r="C106" s="4">
        <v>54813.489099999999</v>
      </c>
      <c r="D106" s="4">
        <v>1E-4</v>
      </c>
      <c r="E106" s="26">
        <f>+(C106-C$7)/C$8</f>
        <v>3477.5046279665034</v>
      </c>
      <c r="F106" s="26">
        <f>ROUND(2*E106,0)/2</f>
        <v>3477.5</v>
      </c>
      <c r="G106" s="26">
        <f>+C106-(C$7+F106*C$8)</f>
        <v>1.4132500000414439E-3</v>
      </c>
      <c r="J106" s="26">
        <f>G106</f>
        <v>1.4132500000414439E-3</v>
      </c>
      <c r="O106" s="26">
        <f ca="1">+C$11+C$12*F106</f>
        <v>2.9455869428904168E-3</v>
      </c>
      <c r="Q106" s="43">
        <f>+C106-15018.5</f>
        <v>39794.989099999999</v>
      </c>
    </row>
    <row r="107" spans="1:17" s="26" customFormat="1" ht="12.95" customHeight="1">
      <c r="A107" s="77" t="s">
        <v>324</v>
      </c>
      <c r="B107" s="93" t="s">
        <v>43</v>
      </c>
      <c r="C107" s="94">
        <v>54817.459600000177</v>
      </c>
      <c r="D107" s="94">
        <v>1.5E-3</v>
      </c>
      <c r="E107" s="26">
        <f>+(C107-C$7)/C$8</f>
        <v>3490.5068151376713</v>
      </c>
      <c r="F107" s="26">
        <f>ROUND(2*E107,0)/2</f>
        <v>3490.5</v>
      </c>
      <c r="G107" s="26">
        <f>+C107-(C$7+F107*C$8)</f>
        <v>2.0811501744901761E-3</v>
      </c>
      <c r="L107" s="26">
        <f>G107</f>
        <v>2.0811501744901761E-3</v>
      </c>
      <c r="O107" s="26">
        <f ca="1">+C$11+C$12*F107</f>
        <v>2.9367135956689171E-3</v>
      </c>
      <c r="Q107" s="43">
        <f>+C107-15018.5</f>
        <v>39798.959600000177</v>
      </c>
    </row>
    <row r="108" spans="1:17" s="26" customFormat="1" ht="12.95" customHeight="1">
      <c r="A108" s="77" t="s">
        <v>324</v>
      </c>
      <c r="B108" s="93" t="s">
        <v>41</v>
      </c>
      <c r="C108" s="94">
        <v>54822.498099999968</v>
      </c>
      <c r="D108" s="94">
        <v>8.0000000000000004E-4</v>
      </c>
      <c r="E108" s="26">
        <f>+(C108-C$7)/C$8</f>
        <v>3507.0063794384605</v>
      </c>
      <c r="F108" s="26">
        <f>ROUND(2*E108,0)/2</f>
        <v>3507</v>
      </c>
      <c r="G108" s="26">
        <f>+C108-(C$7+F108*C$8)</f>
        <v>1.9480999690131284E-3</v>
      </c>
      <c r="L108" s="26">
        <f>G108</f>
        <v>1.9480999690131284E-3</v>
      </c>
      <c r="O108" s="26">
        <f ca="1">+C$11+C$12*F108</f>
        <v>2.925451270349321E-3</v>
      </c>
      <c r="Q108" s="43">
        <f>+C108-15018.5</f>
        <v>39803.998099999968</v>
      </c>
    </row>
    <row r="109" spans="1:17" s="26" customFormat="1" ht="12.95" customHeight="1">
      <c r="A109" s="77" t="s">
        <v>324</v>
      </c>
      <c r="B109" s="93" t="s">
        <v>41</v>
      </c>
      <c r="C109" s="94">
        <v>54826.467000000179</v>
      </c>
      <c r="D109" s="94">
        <v>1.1999999999999999E-3</v>
      </c>
      <c r="E109" s="26">
        <f>+(C109-C$7)/C$8</f>
        <v>3520.0033270934359</v>
      </c>
      <c r="F109" s="26">
        <f>ROUND(2*E109,0)/2</f>
        <v>3520</v>
      </c>
      <c r="G109" s="26">
        <f>+C109-(C$7+F109*C$8)</f>
        <v>1.0160001766053028E-3</v>
      </c>
      <c r="L109" s="26">
        <f>G109</f>
        <v>1.0160001766053028E-3</v>
      </c>
      <c r="O109" s="26">
        <f ca="1">+C$11+C$12*F109</f>
        <v>2.9165779231278212E-3</v>
      </c>
      <c r="Q109" s="43">
        <f>+C109-15018.5</f>
        <v>39807.967000000179</v>
      </c>
    </row>
    <row r="110" spans="1:17" s="26" customFormat="1" ht="12.95" customHeight="1">
      <c r="A110" s="77" t="s">
        <v>324</v>
      </c>
      <c r="B110" s="93" t="s">
        <v>41</v>
      </c>
      <c r="C110" s="94">
        <v>54829.522499999963</v>
      </c>
      <c r="D110" s="94">
        <v>1.9E-3</v>
      </c>
      <c r="E110" s="26">
        <f>+(C110-C$7)/C$8</f>
        <v>3530.0091658787064</v>
      </c>
      <c r="F110" s="26">
        <f>ROUND(2*E110,0)/2</f>
        <v>3530</v>
      </c>
      <c r="G110" s="26">
        <f>+C110-(C$7+F110*C$8)</f>
        <v>2.7989999653073028E-3</v>
      </c>
      <c r="L110" s="26">
        <f>G110</f>
        <v>2.7989999653073028E-3</v>
      </c>
      <c r="O110" s="26">
        <f ca="1">+C$11+C$12*F110</f>
        <v>2.9097522714189752E-3</v>
      </c>
      <c r="Q110" s="43">
        <f>+C110-15018.5</f>
        <v>39811.022499999963</v>
      </c>
    </row>
    <row r="111" spans="1:17" s="26" customFormat="1" ht="12.95" customHeight="1">
      <c r="A111" s="77" t="s">
        <v>324</v>
      </c>
      <c r="B111" s="93" t="s">
        <v>41</v>
      </c>
      <c r="C111" s="94">
        <v>54833.491299999878</v>
      </c>
      <c r="D111" s="94">
        <v>8.9999999999999998E-4</v>
      </c>
      <c r="E111" s="26">
        <f>+(C111-C$7)/C$8</f>
        <v>3543.0057860629445</v>
      </c>
      <c r="F111" s="26">
        <f>ROUND(2*E111,0)/2</f>
        <v>3543</v>
      </c>
      <c r="G111" s="26">
        <f>+C111-(C$7+F111*C$8)</f>
        <v>1.7668998771114275E-3</v>
      </c>
      <c r="L111" s="26">
        <f>G111</f>
        <v>1.7668998771114275E-3</v>
      </c>
      <c r="O111" s="26">
        <f ca="1">+C$11+C$12*F111</f>
        <v>2.9008789241974755E-3</v>
      </c>
      <c r="Q111" s="43">
        <f>+C111-15018.5</f>
        <v>39814.991299999878</v>
      </c>
    </row>
    <row r="112" spans="1:17" s="26" customFormat="1" ht="12.95" customHeight="1">
      <c r="A112" s="77" t="s">
        <v>324</v>
      </c>
      <c r="B112" s="93" t="s">
        <v>41</v>
      </c>
      <c r="C112" s="94">
        <v>54834.406899999827</v>
      </c>
      <c r="D112" s="94">
        <v>1E-3</v>
      </c>
      <c r="E112" s="26">
        <f>+(C112-C$7)/C$8</f>
        <v>3546.0040992659992</v>
      </c>
      <c r="F112" s="26">
        <f>ROUND(2*E112,0)/2</f>
        <v>3546</v>
      </c>
      <c r="G112" s="26">
        <f>+C112-(C$7+F112*C$8)</f>
        <v>1.2517998256953433E-3</v>
      </c>
      <c r="L112" s="26">
        <f>G112</f>
        <v>1.2517998256953433E-3</v>
      </c>
      <c r="O112" s="26">
        <f ca="1">+C$11+C$12*F112</f>
        <v>2.8988312286848217E-3</v>
      </c>
      <c r="Q112" s="43">
        <f>+C112-15018.5</f>
        <v>39815.906899999827</v>
      </c>
    </row>
    <row r="113" spans="1:17" s="26" customFormat="1" ht="12.95" customHeight="1">
      <c r="A113" s="77" t="s">
        <v>324</v>
      </c>
      <c r="B113" s="93" t="s">
        <v>43</v>
      </c>
      <c r="C113" s="94">
        <v>54835.475399999879</v>
      </c>
      <c r="D113" s="94">
        <v>5.0000000000000001E-4</v>
      </c>
      <c r="E113" s="26">
        <f>+(C113-C$7)/C$8</f>
        <v>3549.5031137459009</v>
      </c>
      <c r="F113" s="26">
        <f>ROUND(2*E113,0)/2</f>
        <v>3549.5</v>
      </c>
      <c r="G113" s="26">
        <f>+C113-(C$7+F113*C$8)</f>
        <v>9.5084987697191536E-4</v>
      </c>
      <c r="L113" s="26">
        <f>G113</f>
        <v>9.5084987697191536E-4</v>
      </c>
      <c r="O113" s="26">
        <f ca="1">+C$11+C$12*F113</f>
        <v>2.8964422505867258E-3</v>
      </c>
      <c r="Q113" s="43">
        <f>+C113-15018.5</f>
        <v>39816.975399999879</v>
      </c>
    </row>
    <row r="114" spans="1:17" s="26" customFormat="1" ht="12.95" customHeight="1">
      <c r="A114" s="77" t="s">
        <v>324</v>
      </c>
      <c r="B114" s="93" t="s">
        <v>43</v>
      </c>
      <c r="C114" s="94">
        <v>54836.391499999911</v>
      </c>
      <c r="D114" s="94">
        <v>8.0000000000000004E-4</v>
      </c>
      <c r="E114" s="26">
        <f>+(C114-C$7)/C$8</f>
        <v>3552.5030642980682</v>
      </c>
      <c r="F114" s="26">
        <f>ROUND(2*E114,0)/2</f>
        <v>3552.5</v>
      </c>
      <c r="G114" s="26">
        <f>+C114-(C$7+F114*C$8)</f>
        <v>9.3574990751221776E-4</v>
      </c>
      <c r="L114" s="26">
        <f>G114</f>
        <v>9.3574990751221776E-4</v>
      </c>
      <c r="O114" s="26">
        <f ca="1">+C$11+C$12*F114</f>
        <v>2.894394555074072E-3</v>
      </c>
      <c r="Q114" s="43">
        <f>+C114-15018.5</f>
        <v>39817.891499999911</v>
      </c>
    </row>
    <row r="115" spans="1:17" s="26" customFormat="1" ht="12.95" customHeight="1">
      <c r="A115" s="4" t="s">
        <v>51</v>
      </c>
      <c r="B115" s="5" t="s">
        <v>43</v>
      </c>
      <c r="C115" s="4">
        <v>54842.194000000003</v>
      </c>
      <c r="D115" s="4">
        <v>1E-4</v>
      </c>
      <c r="E115" s="26">
        <f>+(C115-C$7)/C$8</f>
        <v>3571.5044976335494</v>
      </c>
      <c r="F115" s="26">
        <f>ROUND(2*E115,0)/2</f>
        <v>3571.5</v>
      </c>
      <c r="G115" s="26">
        <f>+C115-(C$7+F115*C$8)</f>
        <v>1.3734500025748275E-3</v>
      </c>
      <c r="J115" s="26">
        <f>G115</f>
        <v>1.3734500025748275E-3</v>
      </c>
      <c r="O115" s="26">
        <f ca="1">+C$11+C$12*F115</f>
        <v>2.8814258168272646E-3</v>
      </c>
      <c r="Q115" s="43">
        <f>+C115-15018.5</f>
        <v>39823.694000000003</v>
      </c>
    </row>
    <row r="116" spans="1:17" s="26" customFormat="1" ht="12.95" customHeight="1">
      <c r="A116" s="4" t="s">
        <v>51</v>
      </c>
      <c r="B116" s="5" t="s">
        <v>41</v>
      </c>
      <c r="C116" s="4">
        <v>54842.346400000002</v>
      </c>
      <c r="D116" s="4">
        <v>1E-4</v>
      </c>
      <c r="E116" s="26">
        <f>+(C116-C$7)/C$8</f>
        <v>3572.0035615612123</v>
      </c>
      <c r="F116" s="26">
        <f>ROUND(2*E116,0)/2</f>
        <v>3572</v>
      </c>
      <c r="G116" s="26">
        <f>+C116-(C$7+F116*C$8)</f>
        <v>1.0876000014832243E-3</v>
      </c>
      <c r="J116" s="26">
        <f>G116</f>
        <v>1.0876000014832243E-3</v>
      </c>
      <c r="O116" s="26">
        <f ca="1">+C$11+C$12*F116</f>
        <v>2.8810845342418221E-3</v>
      </c>
      <c r="Q116" s="43">
        <f>+C116-15018.5</f>
        <v>39823.846400000002</v>
      </c>
    </row>
    <row r="117" spans="1:17" s="26" customFormat="1" ht="12.95" customHeight="1">
      <c r="A117" s="4" t="s">
        <v>52</v>
      </c>
      <c r="B117" s="5" t="s">
        <v>41</v>
      </c>
      <c r="C117" s="4">
        <v>54847.232400000001</v>
      </c>
      <c r="D117" s="4">
        <v>1E-4</v>
      </c>
      <c r="E117" s="26">
        <f>+(C117-C$7)/C$8</f>
        <v>3588.0037344652455</v>
      </c>
      <c r="F117" s="26">
        <f>ROUND(2*E117,0)/2</f>
        <v>3588</v>
      </c>
      <c r="G117" s="26">
        <f>+C117-(C$7+F117*C$8)</f>
        <v>1.1404000033508055E-3</v>
      </c>
      <c r="J117" s="26">
        <f>G117</f>
        <v>1.1404000033508055E-3</v>
      </c>
      <c r="O117" s="26">
        <f ca="1">+C$11+C$12*F117</f>
        <v>2.8701634915076686E-3</v>
      </c>
      <c r="Q117" s="43">
        <f>+C117-15018.5</f>
        <v>39828.732400000001</v>
      </c>
    </row>
    <row r="118" spans="1:17" s="26" customFormat="1" ht="12.95" customHeight="1">
      <c r="A118" s="77" t="s">
        <v>324</v>
      </c>
      <c r="B118" s="93" t="s">
        <v>43</v>
      </c>
      <c r="C118" s="94">
        <v>55080.689699999988</v>
      </c>
      <c r="D118" s="94">
        <v>6.9999999999999999E-4</v>
      </c>
      <c r="E118" s="26">
        <f>+(C118-C$7)/C$8</f>
        <v>4352.5058150443801</v>
      </c>
      <c r="F118" s="26">
        <f>ROUND(2*E118,0)/2</f>
        <v>4352.5</v>
      </c>
      <c r="G118" s="26">
        <f>+C118-(C$7+F118*C$8)</f>
        <v>1.7757499881554395E-3</v>
      </c>
      <c r="L118" s="26">
        <f>G118</f>
        <v>1.7757499881554395E-3</v>
      </c>
      <c r="O118" s="26">
        <f ca="1">+C$11+C$12*F118</f>
        <v>2.3483424183663943E-3</v>
      </c>
      <c r="Q118" s="43">
        <f>+C118-15018.5</f>
        <v>40062.189699999988</v>
      </c>
    </row>
    <row r="119" spans="1:17" s="26" customFormat="1" ht="12.95" customHeight="1">
      <c r="A119" s="77" t="s">
        <v>324</v>
      </c>
      <c r="B119" s="93" t="s">
        <v>41</v>
      </c>
      <c r="C119" s="94">
        <v>55108.6305999998</v>
      </c>
      <c r="D119" s="94">
        <v>6.9999999999999999E-4</v>
      </c>
      <c r="E119" s="26">
        <f>+(C119-C$7)/C$8</f>
        <v>4444.0038156770916</v>
      </c>
      <c r="F119" s="26">
        <f>ROUND(2*E119,0)/2</f>
        <v>4444</v>
      </c>
      <c r="G119" s="26">
        <f>+C119-(C$7+F119*C$8)</f>
        <v>1.1651997992885299E-3</v>
      </c>
      <c r="L119" s="26">
        <f>G119</f>
        <v>1.1651997992885299E-3</v>
      </c>
      <c r="O119" s="26">
        <f ca="1">+C$11+C$12*F119</f>
        <v>2.2858877052304538E-3</v>
      </c>
      <c r="Q119" s="43">
        <f>+C119-15018.5</f>
        <v>40090.1305999998</v>
      </c>
    </row>
    <row r="120" spans="1:17" s="26" customFormat="1" ht="12.95" customHeight="1">
      <c r="A120" s="77" t="s">
        <v>324</v>
      </c>
      <c r="B120" s="93" t="s">
        <v>43</v>
      </c>
      <c r="C120" s="94">
        <v>55114.585599999875</v>
      </c>
      <c r="D120" s="94">
        <v>2.3E-3</v>
      </c>
      <c r="E120" s="26">
        <f>+(C120-C$7)/C$8</f>
        <v>4463.5046404099485</v>
      </c>
      <c r="F120" s="26">
        <f>ROUND(2*E120,0)/2</f>
        <v>4463.5</v>
      </c>
      <c r="G120" s="26">
        <f>+C120-(C$7+F120*C$8)</f>
        <v>1.4170498761814088E-3</v>
      </c>
      <c r="L120" s="26">
        <f>G120</f>
        <v>1.4170498761814088E-3</v>
      </c>
      <c r="O120" s="26">
        <f ca="1">+C$11+C$12*F120</f>
        <v>2.2725776843982039E-3</v>
      </c>
      <c r="Q120" s="43">
        <f>+C120-15018.5</f>
        <v>40096.085599999875</v>
      </c>
    </row>
    <row r="121" spans="1:17" s="26" customFormat="1" ht="12.95" customHeight="1">
      <c r="A121" s="77" t="s">
        <v>324</v>
      </c>
      <c r="B121" s="93" t="s">
        <v>43</v>
      </c>
      <c r="C121" s="94">
        <v>55117.639099999797</v>
      </c>
      <c r="D121" s="94">
        <v>1E-3</v>
      </c>
      <c r="E121" s="26">
        <f>+(C121-C$7)/C$8</f>
        <v>4473.5039298002939</v>
      </c>
      <c r="F121" s="26">
        <f>ROUND(2*E121,0)/2</f>
        <v>4473.5</v>
      </c>
      <c r="G121" s="26">
        <f>+C121-(C$7+F121*C$8)</f>
        <v>1.2000497954431921E-3</v>
      </c>
      <c r="L121" s="26">
        <f>G121</f>
        <v>1.2000497954431921E-3</v>
      </c>
      <c r="O121" s="26">
        <f ca="1">+C$11+C$12*F121</f>
        <v>2.2657520326893579E-3</v>
      </c>
      <c r="Q121" s="43">
        <f>+C121-15018.5</f>
        <v>40099.139099999797</v>
      </c>
    </row>
    <row r="122" spans="1:17" s="26" customFormat="1" ht="12.95" customHeight="1">
      <c r="A122" s="77" t="s">
        <v>324</v>
      </c>
      <c r="B122" s="93" t="s">
        <v>41</v>
      </c>
      <c r="C122" s="94">
        <v>55118.708500000183</v>
      </c>
      <c r="D122" s="94">
        <v>1E-3</v>
      </c>
      <c r="E122" s="26">
        <f>+(C122-C$7)/C$8</f>
        <v>4477.0058915092077</v>
      </c>
      <c r="F122" s="26">
        <f>ROUND(2*E122,0)/2</f>
        <v>4477</v>
      </c>
      <c r="G122" s="26">
        <f>+C122-(C$7+F122*C$8)</f>
        <v>1.7991001805057749E-3</v>
      </c>
      <c r="L122" s="26">
        <f>G122</f>
        <v>1.7991001805057749E-3</v>
      </c>
      <c r="O122" s="26">
        <f ca="1">+C$11+C$12*F122</f>
        <v>2.2633630545912621E-3</v>
      </c>
      <c r="Q122" s="43">
        <f>+C122-15018.5</f>
        <v>40100.208500000183</v>
      </c>
    </row>
    <row r="123" spans="1:17" s="26" customFormat="1" ht="12.95" customHeight="1">
      <c r="A123" s="77" t="s">
        <v>324</v>
      </c>
      <c r="B123" s="93" t="s">
        <v>41</v>
      </c>
      <c r="C123" s="94">
        <v>55119.62360000005</v>
      </c>
      <c r="D123" s="94">
        <v>6.9999999999999999E-4</v>
      </c>
      <c r="E123" s="26">
        <f>+(C123-C$7)/C$8</f>
        <v>4480.0025673631499</v>
      </c>
      <c r="F123" s="26">
        <f>ROUND(2*E123,0)/2</f>
        <v>4480</v>
      </c>
      <c r="G123" s="26">
        <f>+C123-(C$7+F123*C$8)</f>
        <v>7.8400004713330418E-4</v>
      </c>
      <c r="L123" s="26">
        <f>G123</f>
        <v>7.8400004713330418E-4</v>
      </c>
      <c r="O123" s="26">
        <f ca="1">+C$11+C$12*F123</f>
        <v>2.2613153590786083E-3</v>
      </c>
      <c r="Q123" s="43">
        <f>+C123-15018.5</f>
        <v>40101.12360000005</v>
      </c>
    </row>
    <row r="124" spans="1:17" s="26" customFormat="1" ht="12.95" customHeight="1">
      <c r="A124" s="77" t="s">
        <v>324</v>
      </c>
      <c r="B124" s="93" t="s">
        <v>43</v>
      </c>
      <c r="C124" s="94">
        <v>55120.693200000096</v>
      </c>
      <c r="D124" s="94">
        <v>1.1999999999999999E-3</v>
      </c>
      <c r="E124" s="26">
        <f>+(C124-C$7)/C$8</f>
        <v>4483.5051840104888</v>
      </c>
      <c r="F124" s="26">
        <f>ROUND(2*E124,0)/2</f>
        <v>4483.5</v>
      </c>
      <c r="G124" s="26">
        <f>+C124-(C$7+F124*C$8)</f>
        <v>1.5830500924494117E-3</v>
      </c>
      <c r="L124" s="26">
        <f>G124</f>
        <v>1.5830500924494117E-3</v>
      </c>
      <c r="O124" s="26">
        <f ca="1">+C$11+C$12*F124</f>
        <v>2.258926380980512E-3</v>
      </c>
      <c r="Q124" s="43">
        <f>+C124-15018.5</f>
        <v>40102.193200000096</v>
      </c>
    </row>
    <row r="125" spans="1:17" s="26" customFormat="1" ht="12.95" customHeight="1">
      <c r="A125" s="77" t="s">
        <v>324</v>
      </c>
      <c r="B125" s="93" t="s">
        <v>43</v>
      </c>
      <c r="C125" s="94">
        <v>55125.578799999785</v>
      </c>
      <c r="D125" s="94">
        <v>5.9999999999999995E-4</v>
      </c>
      <c r="E125" s="26">
        <f>+(C125-C$7)/C$8</f>
        <v>4499.504047034432</v>
      </c>
      <c r="F125" s="26">
        <f>ROUND(2*E125,0)/2</f>
        <v>4499.5</v>
      </c>
      <c r="G125" s="26">
        <f>+C125-(C$7+F125*C$8)</f>
        <v>1.2358497842797078E-3</v>
      </c>
      <c r="L125" s="26">
        <f>G125</f>
        <v>1.2358497842797078E-3</v>
      </c>
      <c r="O125" s="26">
        <f ca="1">+C$11+C$12*F125</f>
        <v>2.2480053382463584E-3</v>
      </c>
      <c r="Q125" s="43">
        <f>+C125-15018.5</f>
        <v>40107.078799999785</v>
      </c>
    </row>
    <row r="126" spans="1:17" s="26" customFormat="1" ht="12.95" customHeight="1">
      <c r="A126" s="4" t="s">
        <v>49</v>
      </c>
      <c r="B126" s="5" t="s">
        <v>43</v>
      </c>
      <c r="C126" s="4">
        <v>55127.411</v>
      </c>
      <c r="D126" s="4">
        <v>2.0000000000000001E-4</v>
      </c>
      <c r="E126" s="26">
        <f>+(C126-C$7)/C$8</f>
        <v>4505.5039481392669</v>
      </c>
      <c r="F126" s="26">
        <f>ROUND(2*E126,0)/2</f>
        <v>4505.5</v>
      </c>
      <c r="G126" s="26">
        <f>+C126-(C$7+F126*C$8)</f>
        <v>1.2056499981554225E-3</v>
      </c>
      <c r="K126" s="26">
        <f>G126</f>
        <v>1.2056499981554225E-3</v>
      </c>
      <c r="O126" s="26">
        <f ca="1">+C$11+C$12*F126</f>
        <v>2.2439099472210508E-3</v>
      </c>
      <c r="Q126" s="43">
        <f>+C126-15018.5</f>
        <v>40108.911</v>
      </c>
    </row>
    <row r="127" spans="1:17" s="26" customFormat="1" ht="12.95" customHeight="1">
      <c r="A127" s="77" t="s">
        <v>324</v>
      </c>
      <c r="B127" s="93" t="s">
        <v>43</v>
      </c>
      <c r="C127" s="94">
        <v>55127.717100000009</v>
      </c>
      <c r="D127" s="94">
        <v>5.0000000000000001E-4</v>
      </c>
      <c r="E127" s="26">
        <f>+(C127-C$7)/C$8</f>
        <v>4506.5063331016227</v>
      </c>
      <c r="F127" s="26">
        <f>ROUND(2*E127,0)/2</f>
        <v>4506.5</v>
      </c>
      <c r="G127" s="26">
        <f>+C127-(C$7+F127*C$8)</f>
        <v>1.9339500067871995E-3</v>
      </c>
      <c r="L127" s="26">
        <f>G127</f>
        <v>1.9339500067871995E-3</v>
      </c>
      <c r="O127" s="26">
        <f ca="1">+C$11+C$12*F127</f>
        <v>2.2432273820501662E-3</v>
      </c>
      <c r="Q127" s="43">
        <f>+C127-15018.5</f>
        <v>40109.217100000009</v>
      </c>
    </row>
    <row r="128" spans="1:17" s="26" customFormat="1" ht="12.95" customHeight="1">
      <c r="A128" s="77" t="s">
        <v>324</v>
      </c>
      <c r="B128" s="93" t="s">
        <v>43</v>
      </c>
      <c r="C128" s="94">
        <v>55128.63329999987</v>
      </c>
      <c r="D128" s="94">
        <v>5.9999999999999995E-4</v>
      </c>
      <c r="E128" s="26">
        <f>+(C128-C$7)/C$8</f>
        <v>4509.5066111230026</v>
      </c>
      <c r="F128" s="26">
        <f>ROUND(2*E128,0)/2</f>
        <v>4509.5</v>
      </c>
      <c r="G128" s="26">
        <f>+C128-(C$7+F128*C$8)</f>
        <v>2.0188498674542643E-3</v>
      </c>
      <c r="L128" s="26">
        <f>G128</f>
        <v>2.0188498674542643E-3</v>
      </c>
      <c r="O128" s="26">
        <f ca="1">+C$11+C$12*F128</f>
        <v>2.2411796865375124E-3</v>
      </c>
      <c r="Q128" s="43">
        <f>+C128-15018.5</f>
        <v>40110.13329999987</v>
      </c>
    </row>
    <row r="129" spans="1:17" s="26" customFormat="1" ht="12.95" customHeight="1">
      <c r="A129" s="77" t="s">
        <v>324</v>
      </c>
      <c r="B129" s="93" t="s">
        <v>43</v>
      </c>
      <c r="C129" s="94">
        <v>55129.548099999782</v>
      </c>
      <c r="D129" s="94">
        <v>1.1000000000000001E-3</v>
      </c>
      <c r="E129" s="26">
        <f>+(C129-C$7)/C$8</f>
        <v>4512.5023045677826</v>
      </c>
      <c r="F129" s="26">
        <f>ROUND(2*E129,0)/2</f>
        <v>4512.5</v>
      </c>
      <c r="G129" s="26">
        <f>+C129-(C$7+F129*C$8)</f>
        <v>7.037497780402191E-4</v>
      </c>
      <c r="L129" s="26">
        <f>G129</f>
        <v>7.037497780402191E-4</v>
      </c>
      <c r="O129" s="26">
        <f ca="1">+C$11+C$12*F129</f>
        <v>2.2391319910248586E-3</v>
      </c>
      <c r="Q129" s="43">
        <f>+C129-15018.5</f>
        <v>40111.048099999782</v>
      </c>
    </row>
    <row r="130" spans="1:17" s="26" customFormat="1" ht="12.95" customHeight="1">
      <c r="A130" s="77" t="s">
        <v>324</v>
      </c>
      <c r="B130" s="93" t="s">
        <v>41</v>
      </c>
      <c r="C130" s="94">
        <v>55129.700800000224</v>
      </c>
      <c r="D130" s="94">
        <v>8.9999999999999998E-4</v>
      </c>
      <c r="E130" s="26">
        <f>+(C130-C$7)/C$8</f>
        <v>4513.0023509062039</v>
      </c>
      <c r="F130" s="26">
        <f>ROUND(2*E130,0)/2</f>
        <v>4513</v>
      </c>
      <c r="G130" s="26">
        <f>+C130-(C$7+F130*C$8)</f>
        <v>7.1790022775530815E-4</v>
      </c>
      <c r="L130" s="26">
        <f>G130</f>
        <v>7.1790022775530815E-4</v>
      </c>
      <c r="O130" s="26">
        <f ca="1">+C$11+C$12*F130</f>
        <v>2.2387907084394166E-3</v>
      </c>
      <c r="Q130" s="43">
        <f>+C130-15018.5</f>
        <v>40111.200800000224</v>
      </c>
    </row>
    <row r="131" spans="1:17" s="26" customFormat="1" ht="12.95" customHeight="1">
      <c r="A131" s="77" t="s">
        <v>324</v>
      </c>
      <c r="B131" s="93" t="s">
        <v>41</v>
      </c>
      <c r="C131" s="94">
        <v>55130.617099999916</v>
      </c>
      <c r="D131" s="94">
        <v>5.9999999999999995E-4</v>
      </c>
      <c r="E131" s="26">
        <f>+(C131-C$7)/C$8</f>
        <v>4516.0029563967964</v>
      </c>
      <c r="F131" s="26">
        <f>ROUND(2*E131,0)/2</f>
        <v>4516</v>
      </c>
      <c r="G131" s="26">
        <f>+C131-(C$7+F131*C$8)</f>
        <v>9.0279991854913533E-4</v>
      </c>
      <c r="L131" s="26">
        <f>G131</f>
        <v>9.0279991854913533E-4</v>
      </c>
      <c r="O131" s="26">
        <f ca="1">+C$11+C$12*F131</f>
        <v>2.2367430129267628E-3</v>
      </c>
      <c r="Q131" s="43">
        <f>+C131-15018.5</f>
        <v>40112.117099999916</v>
      </c>
    </row>
    <row r="132" spans="1:17" s="26" customFormat="1" ht="12.95" customHeight="1">
      <c r="A132" s="77" t="s">
        <v>324</v>
      </c>
      <c r="B132" s="93" t="s">
        <v>41</v>
      </c>
      <c r="C132" s="94">
        <v>55134.587400000077</v>
      </c>
      <c r="D132" s="94">
        <v>1E-3</v>
      </c>
      <c r="E132" s="26">
        <f>+(C132-C$7)/C$8</f>
        <v>4529.0044886283713</v>
      </c>
      <c r="F132" s="26">
        <f>ROUND(2*E132,0)/2</f>
        <v>4529</v>
      </c>
      <c r="G132" s="26">
        <f>+C132-(C$7+F132*C$8)</f>
        <v>1.3707000762224197E-3</v>
      </c>
      <c r="L132" s="26">
        <f>G132</f>
        <v>1.3707000762224197E-3</v>
      </c>
      <c r="O132" s="26">
        <f ca="1">+C$11+C$12*F132</f>
        <v>2.227869665705263E-3</v>
      </c>
      <c r="Q132" s="43">
        <f>+C132-15018.5</f>
        <v>40116.087400000077</v>
      </c>
    </row>
    <row r="133" spans="1:17" s="26" customFormat="1" ht="12.95" customHeight="1">
      <c r="A133" s="77" t="s">
        <v>324</v>
      </c>
      <c r="B133" s="93" t="s">
        <v>43</v>
      </c>
      <c r="C133" s="94">
        <v>55135.655700000003</v>
      </c>
      <c r="D133" s="94">
        <v>5.9999999999999995E-4</v>
      </c>
      <c r="E133" s="26">
        <f>+(C133-C$7)/C$8</f>
        <v>4532.502848168323</v>
      </c>
      <c r="F133" s="26">
        <f>ROUND(2*E133,0)/2</f>
        <v>4532.5</v>
      </c>
      <c r="G133" s="26">
        <f>+C133-(C$7+F133*C$8)</f>
        <v>8.697500015841797E-4</v>
      </c>
      <c r="L133" s="26">
        <f>G133</f>
        <v>8.697500015841797E-4</v>
      </c>
      <c r="O133" s="26">
        <f ca="1">+C$11+C$12*F133</f>
        <v>2.2254806876071667E-3</v>
      </c>
      <c r="Q133" s="43">
        <f>+C133-15018.5</f>
        <v>40117.155700000003</v>
      </c>
    </row>
    <row r="134" spans="1:17" s="26" customFormat="1" ht="12.95" customHeight="1">
      <c r="A134" s="77" t="s">
        <v>324</v>
      </c>
      <c r="B134" s="93" t="s">
        <v>41</v>
      </c>
      <c r="C134" s="94">
        <v>55142.525200000033</v>
      </c>
      <c r="D134" s="94">
        <v>6.9999999999999999E-4</v>
      </c>
      <c r="E134" s="26">
        <f>+(C134-C$7)/C$8</f>
        <v>4554.9983839367978</v>
      </c>
      <c r="F134" s="26">
        <f>ROUND(2*E134,0)/2</f>
        <v>4555</v>
      </c>
      <c r="G134" s="26">
        <f>+C134-(C$7+F134*C$8)</f>
        <v>-4.9349996697856113E-4</v>
      </c>
      <c r="L134" s="26">
        <f>G134</f>
        <v>-4.9349996697856113E-4</v>
      </c>
      <c r="O134" s="26">
        <f ca="1">+C$11+C$12*F134</f>
        <v>2.2101229712622635E-3</v>
      </c>
      <c r="Q134" s="43">
        <f>+C134-15018.5</f>
        <v>40124.025200000033</v>
      </c>
    </row>
    <row r="135" spans="1:17" s="26" customFormat="1" ht="12.95" customHeight="1">
      <c r="A135" s="77" t="s">
        <v>324</v>
      </c>
      <c r="B135" s="93" t="s">
        <v>43</v>
      </c>
      <c r="C135" s="94">
        <v>55144.510699999984</v>
      </c>
      <c r="D135" s="94">
        <v>6.9999999999999999E-4</v>
      </c>
      <c r="E135" s="26">
        <f>+(C135-C$7)/C$8</f>
        <v>4561.5002961963537</v>
      </c>
      <c r="F135" s="26">
        <f>ROUND(2*E135,0)/2</f>
        <v>4561.5</v>
      </c>
      <c r="G135" s="26">
        <f>+C135-(C$7+F135*C$8)</f>
        <v>9.0449982963036746E-5</v>
      </c>
      <c r="L135" s="26">
        <f>G135</f>
        <v>9.0449982963036746E-5</v>
      </c>
      <c r="O135" s="26">
        <f ca="1">+C$11+C$12*F135</f>
        <v>2.2056862976515134E-3</v>
      </c>
      <c r="Q135" s="43">
        <f>+C135-15018.5</f>
        <v>40126.010699999984</v>
      </c>
    </row>
    <row r="136" spans="1:17" s="26" customFormat="1" ht="12.95" customHeight="1">
      <c r="A136" s="77" t="s">
        <v>324</v>
      </c>
      <c r="B136" s="93" t="s">
        <v>43</v>
      </c>
      <c r="C136" s="94">
        <v>55147.565099999774</v>
      </c>
      <c r="D136" s="94">
        <v>1E-3</v>
      </c>
      <c r="E136" s="26">
        <f>+(C136-C$7)/C$8</f>
        <v>4571.5025328141874</v>
      </c>
      <c r="F136" s="26">
        <f>ROUND(2*E136,0)/2</f>
        <v>4571.5</v>
      </c>
      <c r="G136" s="26">
        <f>+C136-(C$7+F136*C$8)</f>
        <v>7.7344977762550116E-4</v>
      </c>
      <c r="L136" s="26">
        <f>G136</f>
        <v>7.7344977762550116E-4</v>
      </c>
      <c r="O136" s="26">
        <f ca="1">+C$11+C$12*F136</f>
        <v>2.1988606459426674E-3</v>
      </c>
      <c r="Q136" s="43">
        <f>+C136-15018.5</f>
        <v>40129.065099999774</v>
      </c>
    </row>
    <row r="137" spans="1:17" s="26" customFormat="1" ht="12.95" customHeight="1">
      <c r="A137" s="77" t="s">
        <v>324</v>
      </c>
      <c r="B137" s="93" t="s">
        <v>43</v>
      </c>
      <c r="C137" s="94">
        <v>55148.4822999998</v>
      </c>
      <c r="D137" s="94">
        <v>8.0000000000000004E-4</v>
      </c>
      <c r="E137" s="26">
        <f>+(C137-C$7)/C$8</f>
        <v>4574.5060855337915</v>
      </c>
      <c r="F137" s="26">
        <f>ROUND(2*E137,0)/2</f>
        <v>4574.5</v>
      </c>
      <c r="G137" s="26">
        <f>+C137-(C$7+F137*C$8)</f>
        <v>1.8583498022053391E-3</v>
      </c>
      <c r="L137" s="26">
        <f>G137</f>
        <v>1.8583498022053391E-3</v>
      </c>
      <c r="O137" s="26">
        <f ca="1">+C$11+C$12*F137</f>
        <v>2.1968129504300136E-3</v>
      </c>
      <c r="Q137" s="43">
        <f>+C137-15018.5</f>
        <v>40129.9822999998</v>
      </c>
    </row>
    <row r="138" spans="1:17" s="26" customFormat="1" ht="12.95" customHeight="1">
      <c r="A138" s="77" t="s">
        <v>324</v>
      </c>
      <c r="B138" s="93" t="s">
        <v>41</v>
      </c>
      <c r="C138" s="94">
        <v>55149.549699999858</v>
      </c>
      <c r="D138" s="94">
        <v>1.1999999999999999E-3</v>
      </c>
      <c r="E138" s="26">
        <f>+(C138-C$7)/C$8</f>
        <v>4578.0014978462559</v>
      </c>
      <c r="F138" s="26">
        <f>ROUND(2*E138,0)/2</f>
        <v>4578</v>
      </c>
      <c r="G138" s="26">
        <f>+C138-(C$7+F138*C$8)</f>
        <v>4.573998594423756E-4</v>
      </c>
      <c r="L138" s="26">
        <f>G138</f>
        <v>4.573998594423756E-4</v>
      </c>
      <c r="O138" s="26">
        <f ca="1">+C$11+C$12*F138</f>
        <v>2.1944239723319177E-3</v>
      </c>
      <c r="Q138" s="43">
        <f>+C138-15018.5</f>
        <v>40131.049699999858</v>
      </c>
    </row>
    <row r="139" spans="1:17" s="26" customFormat="1" ht="12.95" customHeight="1">
      <c r="A139" s="77" t="s">
        <v>324</v>
      </c>
      <c r="B139" s="93" t="s">
        <v>43</v>
      </c>
      <c r="C139" s="94">
        <v>55154.588099999819</v>
      </c>
      <c r="D139" s="94">
        <v>8.9999999999999998E-4</v>
      </c>
      <c r="E139" s="26">
        <f>+(C139-C$7)/C$8</f>
        <v>4594.500734677833</v>
      </c>
      <c r="F139" s="26">
        <f>ROUND(2*E139,0)/2</f>
        <v>4594.5</v>
      </c>
      <c r="G139" s="26">
        <f>+C139-(C$7+F139*C$8)</f>
        <v>2.2434981656260788E-4</v>
      </c>
      <c r="L139" s="26">
        <f>G139</f>
        <v>2.2434981656260788E-4</v>
      </c>
      <c r="O139" s="26">
        <f ca="1">+C$11+C$12*F139</f>
        <v>2.1831616470123216E-3</v>
      </c>
      <c r="Q139" s="43">
        <f>+C139-15018.5</f>
        <v>40136.088099999819</v>
      </c>
    </row>
    <row r="140" spans="1:17" s="26" customFormat="1" ht="12.95" customHeight="1">
      <c r="A140" s="77" t="s">
        <v>324</v>
      </c>
      <c r="B140" s="93" t="s">
        <v>41</v>
      </c>
      <c r="C140" s="94">
        <v>55160.544100000057</v>
      </c>
      <c r="D140" s="94">
        <v>5.9999999999999995E-4</v>
      </c>
      <c r="E140" s="26">
        <f>+(C140-C$7)/C$8</f>
        <v>4614.0048341089141</v>
      </c>
      <c r="F140" s="26">
        <f>ROUND(2*E140,0)/2</f>
        <v>4614</v>
      </c>
      <c r="G140" s="26">
        <f>+C140-(C$7+F140*C$8)</f>
        <v>1.4762000573682599E-3</v>
      </c>
      <c r="L140" s="26">
        <f>G140</f>
        <v>1.4762000573682599E-3</v>
      </c>
      <c r="O140" s="26">
        <f ca="1">+C$11+C$12*F140</f>
        <v>2.1698516261800722E-3</v>
      </c>
      <c r="Q140" s="43">
        <f>+C140-15018.5</f>
        <v>40142.044100000057</v>
      </c>
    </row>
    <row r="141" spans="1:17" s="26" customFormat="1" ht="12.95" customHeight="1">
      <c r="A141" s="77" t="s">
        <v>324</v>
      </c>
      <c r="B141" s="93" t="s">
        <v>41</v>
      </c>
      <c r="C141" s="94">
        <v>55161.460800000001</v>
      </c>
      <c r="D141" s="94">
        <v>6.9999999999999999E-4</v>
      </c>
      <c r="E141" s="26">
        <f>+(C141-C$7)/C$8</f>
        <v>4617.0067494794066</v>
      </c>
      <c r="F141" s="26">
        <f>ROUND(2*E141,0)/2</f>
        <v>4617</v>
      </c>
      <c r="G141" s="26">
        <f>+C141-(C$7+F141*C$8)</f>
        <v>2.0610999999917112E-3</v>
      </c>
      <c r="L141" s="26">
        <f>G141</f>
        <v>2.0610999999917112E-3</v>
      </c>
      <c r="O141" s="26">
        <f ca="1">+C$11+C$12*F141</f>
        <v>2.1678039306674184E-3</v>
      </c>
      <c r="Q141" s="43">
        <f>+C141-15018.5</f>
        <v>40142.960800000001</v>
      </c>
    </row>
    <row r="142" spans="1:17" s="26" customFormat="1" ht="12.95" customHeight="1">
      <c r="A142" s="77" t="s">
        <v>324</v>
      </c>
      <c r="B142" s="93" t="s">
        <v>43</v>
      </c>
      <c r="C142" s="94">
        <v>55161.613299999852</v>
      </c>
      <c r="D142" s="94">
        <v>8.9999999999999998E-4</v>
      </c>
      <c r="E142" s="26">
        <f>+(C142-C$7)/C$8</f>
        <v>4617.5061408763531</v>
      </c>
      <c r="F142" s="26">
        <f>ROUND(2*E142,0)/2</f>
        <v>4617.5</v>
      </c>
      <c r="G142" s="26">
        <f>+C142-(C$7+F142*C$8)</f>
        <v>1.8752498508547433E-3</v>
      </c>
      <c r="L142" s="26">
        <f>G142</f>
        <v>1.8752498508547433E-3</v>
      </c>
      <c r="O142" s="26">
        <f ca="1">+C$11+C$12*F142</f>
        <v>2.1674626480819759E-3</v>
      </c>
      <c r="Q142" s="43">
        <f>+C142-15018.5</f>
        <v>40143.113299999852</v>
      </c>
    </row>
    <row r="143" spans="1:17" s="26" customFormat="1" ht="12.95" customHeight="1">
      <c r="A143" s="77" t="s">
        <v>324</v>
      </c>
      <c r="B143" s="93" t="s">
        <v>43</v>
      </c>
      <c r="C143" s="94">
        <v>55162.529099999927</v>
      </c>
      <c r="D143" s="94">
        <v>4.0000000000000002E-4</v>
      </c>
      <c r="E143" s="26">
        <f>+(C143-C$7)/C$8</f>
        <v>4620.5051090193583</v>
      </c>
      <c r="F143" s="26">
        <f>ROUND(2*E143,0)/2</f>
        <v>4620.5</v>
      </c>
      <c r="G143" s="26">
        <f>+C143-(C$7+F143*C$8)</f>
        <v>1.5601499253534712E-3</v>
      </c>
      <c r="L143" s="26">
        <f>G143</f>
        <v>1.5601499253534712E-3</v>
      </c>
      <c r="O143" s="26">
        <f ca="1">+C$11+C$12*F143</f>
        <v>2.1654149525693221E-3</v>
      </c>
      <c r="Q143" s="43">
        <f>+C143-15018.5</f>
        <v>40144.029099999927</v>
      </c>
    </row>
    <row r="144" spans="1:17" s="26" customFormat="1" ht="12.95" customHeight="1">
      <c r="A144" s="77" t="s">
        <v>324</v>
      </c>
      <c r="B144" s="93" t="s">
        <v>43</v>
      </c>
      <c r="C144" s="94">
        <v>55163.445299999788</v>
      </c>
      <c r="D144" s="94">
        <v>4.0000000000000002E-4</v>
      </c>
      <c r="E144" s="26">
        <f>+(C144-C$7)/C$8</f>
        <v>4623.5053870407382</v>
      </c>
      <c r="F144" s="26">
        <f>ROUND(2*E144,0)/2</f>
        <v>4623.5</v>
      </c>
      <c r="G144" s="26">
        <f>+C144-(C$7+F144*C$8)</f>
        <v>1.645049786020536E-3</v>
      </c>
      <c r="L144" s="26">
        <f>G144</f>
        <v>1.645049786020536E-3</v>
      </c>
      <c r="O144" s="26">
        <f ca="1">+C$11+C$12*F144</f>
        <v>2.1633672570566683E-3</v>
      </c>
      <c r="Q144" s="43">
        <f>+C144-15018.5</f>
        <v>40144.945299999788</v>
      </c>
    </row>
    <row r="145" spans="1:17" s="26" customFormat="1" ht="12.95" customHeight="1">
      <c r="A145" s="77" t="s">
        <v>324</v>
      </c>
      <c r="B145" s="93" t="s">
        <v>43</v>
      </c>
      <c r="C145" s="94">
        <v>55169.552099999972</v>
      </c>
      <c r="D145" s="94">
        <v>6.9999999999999999E-4</v>
      </c>
      <c r="E145" s="26">
        <f>+(C145-C$7)/C$8</f>
        <v>4643.5033108830039</v>
      </c>
      <c r="F145" s="26">
        <f>ROUND(2*E145,0)/2</f>
        <v>4643.5</v>
      </c>
      <c r="G145" s="26">
        <f>+C145-(C$7+F145*C$8)</f>
        <v>1.0110499715665355E-3</v>
      </c>
      <c r="L145" s="26">
        <f>G145</f>
        <v>1.0110499715665355E-3</v>
      </c>
      <c r="O145" s="26">
        <f ca="1">+C$11+C$12*F145</f>
        <v>2.1497159536389763E-3</v>
      </c>
      <c r="Q145" s="43">
        <f>+C145-15018.5</f>
        <v>40151.052099999972</v>
      </c>
    </row>
    <row r="146" spans="1:17" s="26" customFormat="1" ht="12.95" customHeight="1">
      <c r="A146" s="77" t="s">
        <v>324</v>
      </c>
      <c r="B146" s="93" t="s">
        <v>43</v>
      </c>
      <c r="C146" s="94">
        <v>55170.469399999827</v>
      </c>
      <c r="D146" s="94">
        <v>4.0000000000000002E-4</v>
      </c>
      <c r="E146" s="26">
        <f>+(C146-C$7)/C$8</f>
        <v>4646.5071910718216</v>
      </c>
      <c r="F146" s="26">
        <f>ROUND(2*E146,0)/2</f>
        <v>4646.5</v>
      </c>
      <c r="G146" s="26">
        <f>+C146-(C$7+F146*C$8)</f>
        <v>2.1959498262731358E-3</v>
      </c>
      <c r="L146" s="26">
        <f>G146</f>
        <v>2.1959498262731358E-3</v>
      </c>
      <c r="O146" s="26">
        <f ca="1">+C$11+C$12*F146</f>
        <v>2.1476682581263225E-3</v>
      </c>
      <c r="Q146" s="43">
        <f>+C146-15018.5</f>
        <v>40151.969399999827</v>
      </c>
    </row>
    <row r="147" spans="1:17" s="26" customFormat="1" ht="12.95" customHeight="1">
      <c r="A147" s="77" t="s">
        <v>324</v>
      </c>
      <c r="B147" s="93" t="s">
        <v>41</v>
      </c>
      <c r="C147" s="94">
        <v>55171.536400000099</v>
      </c>
      <c r="D147" s="94">
        <v>5.0000000000000001E-4</v>
      </c>
      <c r="E147" s="26">
        <f>+(C147-C$7)/C$8</f>
        <v>4650.0012935059103</v>
      </c>
      <c r="F147" s="26">
        <f>ROUND(2*E147,0)/2</f>
        <v>4650</v>
      </c>
      <c r="G147" s="26">
        <f>+C147-(C$7+F147*C$8)</f>
        <v>3.950000973418355E-4</v>
      </c>
      <c r="L147" s="26">
        <f>G147</f>
        <v>3.950000973418355E-4</v>
      </c>
      <c r="O147" s="26">
        <f ca="1">+C$11+C$12*F147</f>
        <v>2.1452792800282267E-3</v>
      </c>
      <c r="Q147" s="43">
        <f>+C147-15018.5</f>
        <v>40153.036400000099</v>
      </c>
    </row>
    <row r="148" spans="1:17" s="26" customFormat="1" ht="12.95" customHeight="1">
      <c r="A148" s="77" t="s">
        <v>324</v>
      </c>
      <c r="B148" s="93" t="s">
        <v>41</v>
      </c>
      <c r="C148" s="94">
        <v>55172.452899999917</v>
      </c>
      <c r="D148" s="94">
        <v>2.0999999999999999E-3</v>
      </c>
      <c r="E148" s="26">
        <f>+(C148-C$7)/C$8</f>
        <v>4653.0025539364533</v>
      </c>
      <c r="F148" s="26">
        <f>ROUND(2*E148,0)/2</f>
        <v>4653</v>
      </c>
      <c r="G148" s="26">
        <f>+C148-(C$7+F148*C$8)</f>
        <v>7.7989991405047476E-4</v>
      </c>
      <c r="L148" s="26">
        <f>G148</f>
        <v>7.7989991405047476E-4</v>
      </c>
      <c r="O148" s="26">
        <f ca="1">+C$11+C$12*F148</f>
        <v>2.1432315845155729E-3</v>
      </c>
      <c r="Q148" s="43">
        <f>+C148-15018.5</f>
        <v>40153.952899999917</v>
      </c>
    </row>
    <row r="149" spans="1:17" s="26" customFormat="1" ht="12.95" customHeight="1">
      <c r="A149" s="77" t="s">
        <v>324</v>
      </c>
      <c r="B149" s="93" t="s">
        <v>43</v>
      </c>
      <c r="C149" s="94">
        <v>55173.521199999843</v>
      </c>
      <c r="D149" s="94">
        <v>6.9999999999999999E-4</v>
      </c>
      <c r="E149" s="26">
        <f>+(C149-C$7)/C$8</f>
        <v>4656.500913476405</v>
      </c>
      <c r="F149" s="26">
        <f>ROUND(2*E149,0)/2</f>
        <v>4656.5</v>
      </c>
      <c r="G149" s="26">
        <f>+C149-(C$7+F149*C$8)</f>
        <v>2.7894983941223472E-4</v>
      </c>
      <c r="L149" s="26">
        <f>G149</f>
        <v>2.7894983941223472E-4</v>
      </c>
      <c r="O149" s="26">
        <f ca="1">+C$11+C$12*F149</f>
        <v>2.1408426064174766E-3</v>
      </c>
      <c r="Q149" s="43">
        <f>+C149-15018.5</f>
        <v>40155.021199999843</v>
      </c>
    </row>
    <row r="150" spans="1:17" s="26" customFormat="1" ht="12.95" customHeight="1">
      <c r="A150" s="77" t="s">
        <v>324</v>
      </c>
      <c r="B150" s="93" t="s">
        <v>43</v>
      </c>
      <c r="C150" s="94">
        <v>55174.439400000032</v>
      </c>
      <c r="D150" s="94">
        <v>8.9999999999999998E-4</v>
      </c>
      <c r="E150" s="26">
        <f>+(C150-C$7)/C$8</f>
        <v>4659.5077408942343</v>
      </c>
      <c r="F150" s="26">
        <f>ROUND(2*E150,0)/2</f>
        <v>4659.5</v>
      </c>
      <c r="G150" s="26">
        <f>+C150-(C$7+F150*C$8)</f>
        <v>2.3638500351808034E-3</v>
      </c>
      <c r="L150" s="26">
        <f>G150</f>
        <v>2.3638500351808034E-3</v>
      </c>
      <c r="O150" s="26">
        <f ca="1">+C$11+C$12*F150</f>
        <v>2.1387949109048228E-3</v>
      </c>
      <c r="Q150" s="43">
        <f>+C150-15018.5</f>
        <v>40155.939400000032</v>
      </c>
    </row>
    <row r="151" spans="1:17" s="26" customFormat="1" ht="12.95" customHeight="1">
      <c r="A151" s="77" t="s">
        <v>324</v>
      </c>
      <c r="B151" s="93" t="s">
        <v>41</v>
      </c>
      <c r="C151" s="94">
        <v>55174.590900000185</v>
      </c>
      <c r="D151" s="94">
        <v>1.9E-3</v>
      </c>
      <c r="E151" s="26">
        <f>+(C151-C$7)/C$8</f>
        <v>4660.0038575944809</v>
      </c>
      <c r="F151" s="26">
        <f>ROUND(2*E151,0)/2</f>
        <v>4660</v>
      </c>
      <c r="G151" s="26">
        <f>+C151-(C$7+F151*C$8)</f>
        <v>1.1780001877923496E-3</v>
      </c>
      <c r="L151" s="26">
        <f>G151</f>
        <v>1.1780001877923496E-3</v>
      </c>
      <c r="O151" s="26">
        <f ca="1">+C$11+C$12*F151</f>
        <v>2.1384536283193807E-3</v>
      </c>
      <c r="Q151" s="43">
        <f>+C151-15018.5</f>
        <v>40156.090900000185</v>
      </c>
    </row>
    <row r="152" spans="1:17" s="26" customFormat="1" ht="12.95" customHeight="1">
      <c r="A152" s="77" t="s">
        <v>324</v>
      </c>
      <c r="B152" s="93" t="s">
        <v>41</v>
      </c>
      <c r="C152" s="94">
        <v>55175.506300000008</v>
      </c>
      <c r="D152" s="94">
        <v>1.5E-3</v>
      </c>
      <c r="E152" s="26">
        <f>+(C152-C$7)/C$8</f>
        <v>4663.0015158575861</v>
      </c>
      <c r="F152" s="26">
        <f>ROUND(2*E152,0)/2</f>
        <v>4663</v>
      </c>
      <c r="G152" s="26">
        <f>+C152-(C$7+F152*C$8)</f>
        <v>4.6290001046145335E-4</v>
      </c>
      <c r="L152" s="26">
        <f>G152</f>
        <v>4.6290001046145335E-4</v>
      </c>
      <c r="O152" s="26">
        <f ca="1">+C$11+C$12*F152</f>
        <v>2.1364059328067269E-3</v>
      </c>
      <c r="Q152" s="43">
        <f>+C152-15018.5</f>
        <v>40157.006300000008</v>
      </c>
    </row>
    <row r="153" spans="1:17" s="26" customFormat="1" ht="12.95" customHeight="1">
      <c r="A153" s="48" t="s">
        <v>53</v>
      </c>
      <c r="B153" s="49" t="s">
        <v>43</v>
      </c>
      <c r="C153" s="50">
        <v>55186.042600000001</v>
      </c>
      <c r="D153" s="51"/>
      <c r="E153" s="26">
        <f>+(C153-C$7)/C$8</f>
        <v>4697.5047131086494</v>
      </c>
      <c r="F153" s="26">
        <f>ROUND(2*E153,0)/2</f>
        <v>4697.5</v>
      </c>
      <c r="G153" s="26">
        <f>+C153-(C$7+F153*C$8)</f>
        <v>1.4392500015674159E-3</v>
      </c>
      <c r="K153" s="26">
        <f>G153</f>
        <v>1.4392500015674159E-3</v>
      </c>
      <c r="O153" s="26">
        <f ca="1">+C$11+C$12*F153</f>
        <v>2.1128574344112081E-3</v>
      </c>
      <c r="Q153" s="43">
        <f>+C153-15018.5</f>
        <v>40167.542600000001</v>
      </c>
    </row>
    <row r="154" spans="1:17" s="26" customFormat="1" ht="12.95" customHeight="1">
      <c r="A154" s="48" t="s">
        <v>53</v>
      </c>
      <c r="B154" s="49" t="s">
        <v>41</v>
      </c>
      <c r="C154" s="50">
        <v>55186.195500000002</v>
      </c>
      <c r="D154" s="51"/>
      <c r="E154" s="26">
        <f>+(C154-C$7)/C$8</f>
        <v>4698.0054143851621</v>
      </c>
      <c r="F154" s="26">
        <f>ROUND(2*E154,0)/2</f>
        <v>4698</v>
      </c>
      <c r="G154" s="26">
        <f>+C154-(C$7+F154*C$8)</f>
        <v>1.6534000023966655E-3</v>
      </c>
      <c r="K154" s="26">
        <f>G154</f>
        <v>1.6534000023966655E-3</v>
      </c>
      <c r="O154" s="26">
        <f ca="1">+C$11+C$12*F154</f>
        <v>2.112516151825766E-3</v>
      </c>
      <c r="Q154" s="43">
        <f>+C154-15018.5</f>
        <v>40167.695500000002</v>
      </c>
    </row>
    <row r="155" spans="1:17" s="26" customFormat="1" ht="12.95" customHeight="1">
      <c r="A155" s="77" t="s">
        <v>324</v>
      </c>
      <c r="B155" s="93" t="s">
        <v>43</v>
      </c>
      <c r="C155" s="94">
        <v>55197.341899999883</v>
      </c>
      <c r="D155" s="94">
        <v>1.1000000000000001E-3</v>
      </c>
      <c r="E155" s="26">
        <f>+(C155-C$7)/C$8</f>
        <v>4734.5065046953687</v>
      </c>
      <c r="F155" s="26">
        <f>ROUND(2*E155,0)/2</f>
        <v>4734.5</v>
      </c>
      <c r="G155" s="26">
        <f>+C155-(C$7+F155*C$8)</f>
        <v>1.9863498819177039E-3</v>
      </c>
      <c r="L155" s="26">
        <f>G155</f>
        <v>1.9863498819177039E-3</v>
      </c>
      <c r="O155" s="26">
        <f ca="1">+C$11+C$12*F155</f>
        <v>2.0876025230884779E-3</v>
      </c>
      <c r="Q155" s="43">
        <f>+C155-15018.5</f>
        <v>40178.841899999883</v>
      </c>
    </row>
    <row r="156" spans="1:17" s="26" customFormat="1" ht="12.95" customHeight="1">
      <c r="A156" s="77" t="s">
        <v>324</v>
      </c>
      <c r="B156" s="93" t="s">
        <v>41</v>
      </c>
      <c r="C156" s="94">
        <v>55198.410300000105</v>
      </c>
      <c r="D156" s="94">
        <v>6.9999999999999999E-4</v>
      </c>
      <c r="E156" s="26">
        <f>+(C156-C$7)/C$8</f>
        <v>4738.0051917060582</v>
      </c>
      <c r="F156" s="26">
        <f>ROUND(2*E156,0)/2</f>
        <v>4738</v>
      </c>
      <c r="G156" s="26">
        <f>+C156-(C$7+F156*C$8)</f>
        <v>1.5854001030675136E-3</v>
      </c>
      <c r="L156" s="26">
        <f>G156</f>
        <v>1.5854001030675136E-3</v>
      </c>
      <c r="O156" s="26">
        <f ca="1">+C$11+C$12*F156</f>
        <v>2.0852135449903821E-3</v>
      </c>
      <c r="Q156" s="43">
        <f>+C156-15018.5</f>
        <v>40179.910300000105</v>
      </c>
    </row>
    <row r="157" spans="1:17" s="26" customFormat="1" ht="12.95" customHeight="1">
      <c r="A157" s="77" t="s">
        <v>324</v>
      </c>
      <c r="B157" s="93" t="s">
        <v>43</v>
      </c>
      <c r="C157" s="94">
        <v>55207.418899999931</v>
      </c>
      <c r="D157" s="94">
        <v>5.9999999999999995E-4</v>
      </c>
      <c r="E157" s="26">
        <f>+(C157-C$7)/C$8</f>
        <v>4767.5056332984732</v>
      </c>
      <c r="F157" s="26">
        <f>ROUND(2*E157,0)/2</f>
        <v>4767.5</v>
      </c>
      <c r="G157" s="26">
        <f>+C157-(C$7+F157*C$8)</f>
        <v>1.7202499293489382E-3</v>
      </c>
      <c r="L157" s="26">
        <f>G157</f>
        <v>1.7202499293489382E-3</v>
      </c>
      <c r="O157" s="26">
        <f ca="1">+C$11+C$12*F157</f>
        <v>2.0650778724492862E-3</v>
      </c>
      <c r="Q157" s="43">
        <f>+C157-15018.5</f>
        <v>40188.918899999931</v>
      </c>
    </row>
    <row r="158" spans="1:17" s="26" customFormat="1" ht="12.95" customHeight="1">
      <c r="A158" s="77" t="s">
        <v>324</v>
      </c>
      <c r="B158" s="93" t="s">
        <v>43</v>
      </c>
      <c r="C158" s="94">
        <v>55208.335599999875</v>
      </c>
      <c r="D158" s="94">
        <v>5.0000000000000001E-4</v>
      </c>
      <c r="E158" s="26">
        <f>+(C158-C$7)/C$8</f>
        <v>4770.5075486689648</v>
      </c>
      <c r="F158" s="26">
        <f>ROUND(2*E158,0)/2</f>
        <v>4770.5</v>
      </c>
      <c r="G158" s="26">
        <f>+C158-(C$7+F158*C$8)</f>
        <v>2.3051498719723895E-3</v>
      </c>
      <c r="L158" s="26">
        <f>G158</f>
        <v>2.3051498719723895E-3</v>
      </c>
      <c r="O158" s="26">
        <f ca="1">+C$11+C$12*F158</f>
        <v>2.0630301769366324E-3</v>
      </c>
      <c r="Q158" s="43">
        <f>+C158-15018.5</f>
        <v>40189.835599999875</v>
      </c>
    </row>
    <row r="159" spans="1:17" s="26" customFormat="1" ht="12.95" customHeight="1">
      <c r="A159" s="77" t="s">
        <v>324</v>
      </c>
      <c r="B159" s="93" t="s">
        <v>41</v>
      </c>
      <c r="C159" s="94">
        <v>55209.402699999977</v>
      </c>
      <c r="D159" s="94">
        <v>1.6000000000000001E-3</v>
      </c>
      <c r="E159" s="26">
        <f>+(C159-C$7)/C$8</f>
        <v>4774.001978572267</v>
      </c>
      <c r="F159" s="26">
        <f>ROUND(2*E159,0)/2</f>
        <v>4774</v>
      </c>
      <c r="G159" s="26">
        <f>+C159-(C$7+F159*C$8)</f>
        <v>6.0419997316785157E-4</v>
      </c>
      <c r="L159" s="26">
        <f>G159</f>
        <v>6.0419997316785157E-4</v>
      </c>
      <c r="O159" s="26">
        <f ca="1">+C$11+C$12*F159</f>
        <v>2.0606411988385366E-3</v>
      </c>
      <c r="Q159" s="43">
        <f>+C159-15018.5</f>
        <v>40190.902699999977</v>
      </c>
    </row>
    <row r="160" spans="1:17" s="26" customFormat="1" ht="12.95" customHeight="1">
      <c r="A160" s="77" t="s">
        <v>324</v>
      </c>
      <c r="B160" s="93" t="s">
        <v>43</v>
      </c>
      <c r="C160" s="94">
        <v>55211.389400000218</v>
      </c>
      <c r="D160" s="94">
        <v>6.9999999999999999E-4</v>
      </c>
      <c r="E160" s="26">
        <f>+(C160-C$7)/C$8</f>
        <v>4780.5078204699985</v>
      </c>
      <c r="F160" s="26">
        <f>ROUND(2*E160,0)/2</f>
        <v>4780.5</v>
      </c>
      <c r="G160" s="26">
        <f>+C160-(C$7+F160*C$8)</f>
        <v>2.3881502202129923E-3</v>
      </c>
      <c r="L160" s="26">
        <f>G160</f>
        <v>2.3881502202129923E-3</v>
      </c>
      <c r="O160" s="26">
        <f ca="1">+C$11+C$12*F160</f>
        <v>2.0562045252277869E-3</v>
      </c>
      <c r="Q160" s="43">
        <f>+C160-15018.5</f>
        <v>40192.889400000218</v>
      </c>
    </row>
    <row r="161" spans="1:17" s="26" customFormat="1" ht="12.95" customHeight="1">
      <c r="A161" s="77" t="s">
        <v>324</v>
      </c>
      <c r="B161" s="93" t="s">
        <v>41</v>
      </c>
      <c r="C161" s="94">
        <v>55212.456400000025</v>
      </c>
      <c r="D161" s="94">
        <v>8.0000000000000004E-4</v>
      </c>
      <c r="E161" s="26">
        <f>+(C161-C$7)/C$8</f>
        <v>4784.001922902562</v>
      </c>
      <c r="F161" s="26">
        <f>ROUND(2*E161,0)/2</f>
        <v>4784</v>
      </c>
      <c r="G161" s="26">
        <f>+C161-(C$7+F161*C$8)</f>
        <v>5.8720002562040463E-4</v>
      </c>
      <c r="L161" s="26">
        <f>G161</f>
        <v>5.8720002562040463E-4</v>
      </c>
      <c r="O161" s="26">
        <f ca="1">+C$11+C$12*F161</f>
        <v>2.0538155471296906E-3</v>
      </c>
      <c r="Q161" s="43">
        <f>+C161-15018.5</f>
        <v>40193.956400000025</v>
      </c>
    </row>
    <row r="162" spans="1:17" s="26" customFormat="1" ht="12.95" customHeight="1">
      <c r="A162" s="77" t="s">
        <v>324</v>
      </c>
      <c r="B162" s="93" t="s">
        <v>43</v>
      </c>
      <c r="C162" s="94">
        <v>55214.440899999812</v>
      </c>
      <c r="D162" s="94">
        <v>5.9999999999999995E-4</v>
      </c>
      <c r="E162" s="26">
        <f>+(C162-C$7)/C$8</f>
        <v>4790.5005604638936</v>
      </c>
      <c r="F162" s="26">
        <f>ROUND(2*E162,0)/2</f>
        <v>4790.5</v>
      </c>
      <c r="G162" s="26">
        <f>+C162-(C$7+F162*C$8)</f>
        <v>1.7114981164922938E-4</v>
      </c>
      <c r="L162" s="26">
        <f>G162</f>
        <v>1.7114981164922938E-4</v>
      </c>
      <c r="O162" s="26">
        <f ca="1">+C$11+C$12*F162</f>
        <v>2.0493788735189409E-3</v>
      </c>
      <c r="Q162" s="43">
        <f>+C162-15018.5</f>
        <v>40195.940899999812</v>
      </c>
    </row>
    <row r="163" spans="1:17" s="26" customFormat="1" ht="12.95" customHeight="1">
      <c r="A163" s="77" t="s">
        <v>324</v>
      </c>
      <c r="B163" s="93" t="s">
        <v>41</v>
      </c>
      <c r="C163" s="94">
        <v>55216.425600000191</v>
      </c>
      <c r="D163" s="94">
        <v>4.0000000000000002E-4</v>
      </c>
      <c r="E163" s="26">
        <f>+(C163-C$7)/C$8</f>
        <v>4796.9998529667</v>
      </c>
      <c r="F163" s="26">
        <f>ROUND(2*E163,0)/2</f>
        <v>4797</v>
      </c>
      <c r="G163" s="26">
        <f>+C163-(C$7+F163*C$8)</f>
        <v>-4.489981074584648E-5</v>
      </c>
      <c r="L163" s="26">
        <f>G163</f>
        <v>-4.489981074584648E-5</v>
      </c>
      <c r="O163" s="26">
        <f ca="1">+C$11+C$12*F163</f>
        <v>2.0449421999081908E-3</v>
      </c>
      <c r="Q163" s="43">
        <f>+C163-15018.5</f>
        <v>40197.925600000191</v>
      </c>
    </row>
    <row r="164" spans="1:17" s="26" customFormat="1" ht="12.95" customHeight="1">
      <c r="A164" s="77" t="s">
        <v>324</v>
      </c>
      <c r="B164" s="93" t="s">
        <v>43</v>
      </c>
      <c r="C164" s="94">
        <v>55218.412399999797</v>
      </c>
      <c r="D164" s="94">
        <v>8.0000000000000004E-4</v>
      </c>
      <c r="E164" s="26">
        <f>+(C164-C$7)/C$8</f>
        <v>4803.5060223321188</v>
      </c>
      <c r="F164" s="26">
        <f>ROUND(2*E164,0)/2</f>
        <v>4803.5</v>
      </c>
      <c r="G164" s="26">
        <f>+C164-(C$7+F164*C$8)</f>
        <v>1.8390498007647693E-3</v>
      </c>
      <c r="L164" s="26">
        <f>G164</f>
        <v>1.8390498007647693E-3</v>
      </c>
      <c r="O164" s="26">
        <f ca="1">+C$11+C$12*F164</f>
        <v>2.0405055262974411E-3</v>
      </c>
      <c r="Q164" s="43">
        <f>+C164-15018.5</f>
        <v>40199.912399999797</v>
      </c>
    </row>
    <row r="165" spans="1:17" s="26" customFormat="1" ht="12.95" customHeight="1">
      <c r="A165" s="77" t="s">
        <v>324</v>
      </c>
      <c r="B165" s="93" t="s">
        <v>41</v>
      </c>
      <c r="C165" s="94">
        <v>55220.396100000013</v>
      </c>
      <c r="D165" s="94">
        <v>5.0000000000000001E-4</v>
      </c>
      <c r="E165" s="26">
        <f>+(C165-C$7)/C$8</f>
        <v>4810.0020401367001</v>
      </c>
      <c r="F165" s="26">
        <f>ROUND(2*E165,0)/2</f>
        <v>4810</v>
      </c>
      <c r="G165" s="26">
        <f>+C165-(C$7+F165*C$8)</f>
        <v>6.2300001445692033E-4</v>
      </c>
      <c r="L165" s="26">
        <f>G165</f>
        <v>6.2300001445692033E-4</v>
      </c>
      <c r="O165" s="26">
        <f ca="1">+C$11+C$12*F165</f>
        <v>2.036068852686691E-3</v>
      </c>
      <c r="Q165" s="43">
        <f>+C165-15018.5</f>
        <v>40201.896100000013</v>
      </c>
    </row>
    <row r="166" spans="1:17" s="26" customFormat="1" ht="12.95" customHeight="1">
      <c r="A166" s="77" t="s">
        <v>324</v>
      </c>
      <c r="B166" s="93" t="s">
        <v>43</v>
      </c>
      <c r="C166" s="94">
        <v>55470.647299999837</v>
      </c>
      <c r="D166" s="94">
        <v>5.0000000000000001E-4</v>
      </c>
      <c r="E166" s="26">
        <f>+(C166-C$7)/C$8</f>
        <v>5629.4990662194195</v>
      </c>
      <c r="F166" s="26">
        <f>ROUND(2*E166,0)/2</f>
        <v>5629.5</v>
      </c>
      <c r="G166" s="26">
        <f>+C166-(C$7+F166*C$8)</f>
        <v>-2.8515016310848296E-4</v>
      </c>
      <c r="L166" s="26">
        <f>G166</f>
        <v>-2.8515016310848296E-4</v>
      </c>
      <c r="O166" s="26">
        <f ca="1">+C$11+C$12*F166</f>
        <v>1.4767066951467639E-3</v>
      </c>
      <c r="Q166" s="43">
        <f>+C166-15018.5</f>
        <v>40452.147299999837</v>
      </c>
    </row>
    <row r="167" spans="1:17" s="26" customFormat="1" ht="12.95" customHeight="1">
      <c r="A167" s="4" t="s">
        <v>54</v>
      </c>
      <c r="B167" s="5" t="s">
        <v>43</v>
      </c>
      <c r="C167" s="4">
        <v>55476.450689999998</v>
      </c>
      <c r="D167" s="4">
        <v>2.0000000000000001E-4</v>
      </c>
      <c r="E167" s="26">
        <f>+(C167-C$7)/C$8</f>
        <v>5648.5034140360667</v>
      </c>
      <c r="F167" s="26">
        <f>ROUND(2*E167,0)/2</f>
        <v>5648.5</v>
      </c>
      <c r="G167" s="26">
        <f>+C167-(C$7+F167*C$8)</f>
        <v>1.0425500004203059E-3</v>
      </c>
      <c r="K167" s="26">
        <f>G167</f>
        <v>1.0425500004203059E-3</v>
      </c>
      <c r="O167" s="26">
        <f ca="1">+C$11+C$12*F167</f>
        <v>1.4637379568999565E-3</v>
      </c>
      <c r="Q167" s="43">
        <f>+C167-15018.5</f>
        <v>40457.950689999998</v>
      </c>
    </row>
    <row r="168" spans="1:17" s="26" customFormat="1" ht="12.95" customHeight="1">
      <c r="A168" s="77" t="s">
        <v>324</v>
      </c>
      <c r="B168" s="93" t="s">
        <v>41</v>
      </c>
      <c r="C168" s="94">
        <v>55479.657600000035</v>
      </c>
      <c r="D168" s="94">
        <v>8.0000000000000004E-4</v>
      </c>
      <c r="E168" s="26">
        <f>+(C168-C$7)/C$8</f>
        <v>5659.0050747991208</v>
      </c>
      <c r="F168" s="26">
        <f>ROUND(2*E168,0)/2</f>
        <v>5659</v>
      </c>
      <c r="G168" s="26">
        <f>+C168-(C$7+F168*C$8)</f>
        <v>1.5497000349569134E-3</v>
      </c>
      <c r="L168" s="26">
        <f>G168</f>
        <v>1.5497000349569134E-3</v>
      </c>
      <c r="O168" s="26">
        <f ca="1">+C$11+C$12*F168</f>
        <v>1.456571022605668E-3</v>
      </c>
      <c r="Q168" s="43">
        <f>+C168-15018.5</f>
        <v>40461.157600000035</v>
      </c>
    </row>
    <row r="169" spans="1:17" s="26" customFormat="1" ht="12.95" customHeight="1">
      <c r="A169" s="77" t="s">
        <v>324</v>
      </c>
      <c r="B169" s="93" t="s">
        <v>43</v>
      </c>
      <c r="C169" s="94">
        <v>55482.557699999772</v>
      </c>
      <c r="D169" s="94">
        <v>4.0000000000000002E-4</v>
      </c>
      <c r="E169" s="26">
        <f>+(C169-C$7)/C$8</f>
        <v>5668.5020255635072</v>
      </c>
      <c r="F169" s="26">
        <f>ROUND(2*E169,0)/2</f>
        <v>5668.5</v>
      </c>
      <c r="G169" s="26">
        <f>+C169-(C$7+F169*C$8)</f>
        <v>6.1854976956965402E-4</v>
      </c>
      <c r="L169" s="26">
        <f>G169</f>
        <v>6.1854976956965402E-4</v>
      </c>
      <c r="O169" s="26">
        <f ca="1">+C$11+C$12*F169</f>
        <v>1.4500866534822646E-3</v>
      </c>
      <c r="Q169" s="43">
        <f>+C169-15018.5</f>
        <v>40464.057699999772</v>
      </c>
    </row>
    <row r="170" spans="1:17" s="26" customFormat="1" ht="12.95" customHeight="1">
      <c r="A170" s="77" t="s">
        <v>324</v>
      </c>
      <c r="B170" s="93" t="s">
        <v>41</v>
      </c>
      <c r="C170" s="94">
        <v>55483.626099999994</v>
      </c>
      <c r="D170" s="94">
        <v>5.9999999999999995E-4</v>
      </c>
      <c r="E170" s="26">
        <f>+(C170-C$7)/C$8</f>
        <v>5672.0007125741968</v>
      </c>
      <c r="F170" s="26">
        <f>ROUND(2*E170,0)/2</f>
        <v>5672</v>
      </c>
      <c r="G170" s="26">
        <f>+C170-(C$7+F170*C$8)</f>
        <v>2.1759999071946368E-4</v>
      </c>
      <c r="L170" s="26">
        <f>G170</f>
        <v>2.1759999071946368E-4</v>
      </c>
      <c r="O170" s="26">
        <f ca="1">+C$11+C$12*F170</f>
        <v>1.4476976753841683E-3</v>
      </c>
      <c r="Q170" s="43">
        <f>+C170-15018.5</f>
        <v>40465.126099999994</v>
      </c>
    </row>
    <row r="171" spans="1:17" s="26" customFormat="1" ht="12.95" customHeight="1">
      <c r="A171" s="77" t="s">
        <v>324</v>
      </c>
      <c r="B171" s="93" t="s">
        <v>41</v>
      </c>
      <c r="C171" s="94">
        <v>55486.67929999996</v>
      </c>
      <c r="D171" s="94">
        <v>8.9999999999999998E-4</v>
      </c>
      <c r="E171" s="26">
        <f>+(C171-C$7)/C$8</f>
        <v>5681.9990195553801</v>
      </c>
      <c r="F171" s="26">
        <f>ROUND(2*E171,0)/2</f>
        <v>5682</v>
      </c>
      <c r="G171" s="26">
        <f>+C171-(C$7+F171*C$8)</f>
        <v>-2.9940003878436983E-4</v>
      </c>
      <c r="L171" s="26">
        <f>G171</f>
        <v>-2.9940003878436983E-4</v>
      </c>
      <c r="O171" s="26">
        <f ca="1">+C$11+C$12*F171</f>
        <v>1.4408720236753223E-3</v>
      </c>
      <c r="Q171" s="43">
        <f>+C171-15018.5</f>
        <v>40468.17929999996</v>
      </c>
    </row>
    <row r="172" spans="1:17" s="26" customFormat="1" ht="12.95" customHeight="1">
      <c r="A172" s="77" t="s">
        <v>324</v>
      </c>
      <c r="B172" s="93" t="s">
        <v>41</v>
      </c>
      <c r="C172" s="94">
        <v>55490.650200000033</v>
      </c>
      <c r="D172" s="94">
        <v>1E-3</v>
      </c>
      <c r="E172" s="26">
        <f>+(C172-C$7)/C$8</f>
        <v>5695.0025166052801</v>
      </c>
      <c r="F172" s="26">
        <f>ROUND(2*E172,0)/2</f>
        <v>5695</v>
      </c>
      <c r="G172" s="26">
        <f>+C172-(C$7+F172*C$8)</f>
        <v>7.6850003097206354E-4</v>
      </c>
      <c r="L172" s="26">
        <f>G172</f>
        <v>7.6850003097206354E-4</v>
      </c>
      <c r="O172" s="26">
        <f ca="1">+C$11+C$12*F172</f>
        <v>1.4319986764538225E-3</v>
      </c>
      <c r="Q172" s="43">
        <f>+C172-15018.5</f>
        <v>40472.150200000033</v>
      </c>
    </row>
    <row r="173" spans="1:17" s="26" customFormat="1" ht="12.95" customHeight="1">
      <c r="A173" s="77" t="s">
        <v>324</v>
      </c>
      <c r="B173" s="93" t="s">
        <v>43</v>
      </c>
      <c r="C173" s="94">
        <v>55492.635699999984</v>
      </c>
      <c r="D173" s="94">
        <v>4.0000000000000002E-4</v>
      </c>
      <c r="E173" s="26">
        <f>+(C173-C$7)/C$8</f>
        <v>5701.504428864836</v>
      </c>
      <c r="F173" s="26">
        <f>ROUND(2*E173,0)/2</f>
        <v>5701.5</v>
      </c>
      <c r="G173" s="26">
        <f>+C173-(C$7+F173*C$8)</f>
        <v>1.3524499809136614E-3</v>
      </c>
      <c r="L173" s="26">
        <f>G173</f>
        <v>1.3524499809136614E-3</v>
      </c>
      <c r="O173" s="26">
        <f ca="1">+C$11+C$12*F173</f>
        <v>1.4275620028430728E-3</v>
      </c>
      <c r="Q173" s="43">
        <f>+C173-15018.5</f>
        <v>40474.135699999984</v>
      </c>
    </row>
    <row r="174" spans="1:17" s="26" customFormat="1" ht="12.95" customHeight="1">
      <c r="A174" s="77" t="s">
        <v>324</v>
      </c>
      <c r="B174" s="93" t="s">
        <v>43</v>
      </c>
      <c r="C174" s="94">
        <v>55497.520500000101</v>
      </c>
      <c r="D174" s="94">
        <v>8.0000000000000004E-4</v>
      </c>
      <c r="E174" s="26">
        <f>+(C174-C$7)/C$8</f>
        <v>5717.5006721320287</v>
      </c>
      <c r="F174" s="26">
        <f>ROUND(2*E174,0)/2</f>
        <v>5717.5</v>
      </c>
      <c r="G174" s="26">
        <f>+C174-(C$7+F174*C$8)</f>
        <v>2.0525010040728375E-4</v>
      </c>
      <c r="L174" s="26">
        <f>G174</f>
        <v>2.0525010040728375E-4</v>
      </c>
      <c r="O174" s="26">
        <f ca="1">+C$11+C$12*F174</f>
        <v>1.4166409601089193E-3</v>
      </c>
      <c r="Q174" s="43">
        <f>+C174-15018.5</f>
        <v>40479.020500000101</v>
      </c>
    </row>
    <row r="175" spans="1:17" s="26" customFormat="1" ht="12.95" customHeight="1">
      <c r="A175" s="77" t="s">
        <v>324</v>
      </c>
      <c r="B175" s="93" t="s">
        <v>41</v>
      </c>
      <c r="C175" s="94">
        <v>55497.674099999946</v>
      </c>
      <c r="D175" s="94">
        <v>8.9999999999999998E-4</v>
      </c>
      <c r="E175" s="26">
        <f>+(C175-C$7)/C$8</f>
        <v>5718.003665696413</v>
      </c>
      <c r="F175" s="26">
        <f>ROUND(2*E175,0)/2</f>
        <v>5718</v>
      </c>
      <c r="G175" s="26">
        <f>+C175-(C$7+F175*C$8)</f>
        <v>1.1193999453098513E-3</v>
      </c>
      <c r="L175" s="26">
        <f>G175</f>
        <v>1.1193999453098513E-3</v>
      </c>
      <c r="O175" s="26">
        <f ca="1">+C$11+C$12*F175</f>
        <v>1.4162996775234768E-3</v>
      </c>
      <c r="Q175" s="43">
        <f>+C175-15018.5</f>
        <v>40479.174099999946</v>
      </c>
    </row>
    <row r="176" spans="1:17" s="26" customFormat="1" ht="12.95" customHeight="1">
      <c r="A176" s="77" t="s">
        <v>324</v>
      </c>
      <c r="B176" s="93" t="s">
        <v>43</v>
      </c>
      <c r="C176" s="94">
        <v>55498.745399999898</v>
      </c>
      <c r="D176" s="94">
        <v>5.9999999999999995E-4</v>
      </c>
      <c r="E176" s="26">
        <f>+(C176-C$7)/C$8</f>
        <v>5721.5118493295149</v>
      </c>
      <c r="F176" s="26">
        <f>ROUND(2*E176,0)/2</f>
        <v>5721.5</v>
      </c>
      <c r="G176" s="26">
        <f>+C176-(C$7+F176*C$8)</f>
        <v>3.6184498967486434E-3</v>
      </c>
      <c r="L176" s="26">
        <f>G176</f>
        <v>3.6184498967486434E-3</v>
      </c>
      <c r="O176" s="26">
        <f ca="1">+C$11+C$12*F176</f>
        <v>1.4139106994253809E-3</v>
      </c>
      <c r="Q176" s="43">
        <f>+C176-15018.5</f>
        <v>40480.245399999898</v>
      </c>
    </row>
    <row r="177" spans="1:17" s="26" customFormat="1" ht="12.95" customHeight="1">
      <c r="A177" s="77" t="s">
        <v>324</v>
      </c>
      <c r="B177" s="93" t="s">
        <v>43</v>
      </c>
      <c r="C177" s="94">
        <v>55499.658799999859</v>
      </c>
      <c r="D177" s="94">
        <v>5.0000000000000001E-4</v>
      </c>
      <c r="E177" s="26">
        <f>+(C177-C$7)/C$8</f>
        <v>5724.5029581976951</v>
      </c>
      <c r="F177" s="26">
        <f>ROUND(2*E177,0)/2</f>
        <v>5724.5</v>
      </c>
      <c r="G177" s="26">
        <f>+C177-(C$7+F177*C$8)</f>
        <v>9.0334985725348815E-4</v>
      </c>
      <c r="L177" s="26">
        <f>G177</f>
        <v>9.0334985725348815E-4</v>
      </c>
      <c r="O177" s="26">
        <f ca="1">+C$11+C$12*F177</f>
        <v>1.4118630039127271E-3</v>
      </c>
      <c r="Q177" s="43">
        <f>+C177-15018.5</f>
        <v>40481.158799999859</v>
      </c>
    </row>
    <row r="178" spans="1:17" s="26" customFormat="1" ht="12.95" customHeight="1">
      <c r="A178" s="77" t="s">
        <v>324</v>
      </c>
      <c r="B178" s="93" t="s">
        <v>43</v>
      </c>
      <c r="C178" s="94">
        <v>55500.574200000148</v>
      </c>
      <c r="D178" s="94">
        <v>5.9999999999999995E-4</v>
      </c>
      <c r="E178" s="26">
        <f>+(C178-C$7)/C$8</f>
        <v>5727.5006164623246</v>
      </c>
      <c r="F178" s="26">
        <f>ROUND(2*E178,0)/2</f>
        <v>5727.5</v>
      </c>
      <c r="G178" s="26">
        <f>+C178-(C$7+F178*C$8)</f>
        <v>1.882501455838792E-4</v>
      </c>
      <c r="L178" s="26">
        <f>G178</f>
        <v>1.882501455838792E-4</v>
      </c>
      <c r="O178" s="26">
        <f ca="1">+C$11+C$12*F178</f>
        <v>1.4098153084000729E-3</v>
      </c>
      <c r="Q178" s="43">
        <f>+C178-15018.5</f>
        <v>40482.074200000148</v>
      </c>
    </row>
    <row r="179" spans="1:17" s="26" customFormat="1" ht="12.95" customHeight="1">
      <c r="A179" s="77" t="s">
        <v>324</v>
      </c>
      <c r="B179" s="93" t="s">
        <v>43</v>
      </c>
      <c r="C179" s="94">
        <v>55502.713599999901</v>
      </c>
      <c r="D179" s="94">
        <v>1.6000000000000001E-3</v>
      </c>
      <c r="E179" s="26">
        <f>+(C179-C$7)/C$8</f>
        <v>5734.5065046954278</v>
      </c>
      <c r="F179" s="26">
        <f>ROUND(2*E179,0)/2</f>
        <v>5734.5</v>
      </c>
      <c r="G179" s="26">
        <f>+C179-(C$7+F179*C$8)</f>
        <v>1.9863499037455767E-3</v>
      </c>
      <c r="L179" s="26">
        <f>G179</f>
        <v>1.9863499037455767E-3</v>
      </c>
      <c r="O179" s="26">
        <f ca="1">+C$11+C$12*F179</f>
        <v>1.4050373522038811E-3</v>
      </c>
      <c r="Q179" s="43">
        <f>+C179-15018.5</f>
        <v>40484.213599999901</v>
      </c>
    </row>
    <row r="180" spans="1:17" s="26" customFormat="1" ht="12.95" customHeight="1">
      <c r="A180" s="77" t="s">
        <v>324</v>
      </c>
      <c r="B180" s="93" t="s">
        <v>41</v>
      </c>
      <c r="C180" s="94">
        <v>55506.528799999971</v>
      </c>
      <c r="D180" s="94">
        <v>1.5E-3</v>
      </c>
      <c r="E180" s="26">
        <f>+(C180-C$7)/C$8</f>
        <v>5747.0001313152816</v>
      </c>
      <c r="F180" s="26">
        <f>ROUND(2*E180,0)/2</f>
        <v>5747</v>
      </c>
      <c r="G180" s="26">
        <f>+C180-(C$7+F180*C$8)</f>
        <v>4.0099970647133887E-5</v>
      </c>
      <c r="L180" s="26">
        <f>G180</f>
        <v>4.0099970647133887E-5</v>
      </c>
      <c r="O180" s="26">
        <f ca="1">+C$11+C$12*F180</f>
        <v>1.3965052875678239E-3</v>
      </c>
      <c r="Q180" s="43">
        <f>+C180-15018.5</f>
        <v>40488.028799999971</v>
      </c>
    </row>
    <row r="181" spans="1:17" s="26" customFormat="1" ht="12.95" customHeight="1">
      <c r="A181" s="77" t="s">
        <v>324</v>
      </c>
      <c r="B181" s="93" t="s">
        <v>43</v>
      </c>
      <c r="C181" s="94">
        <v>55506.683199999854</v>
      </c>
      <c r="D181" s="94">
        <v>5.9999999999999995E-4</v>
      </c>
      <c r="E181" s="26">
        <f>+(C181-C$7)/C$8</f>
        <v>5747.5057446379406</v>
      </c>
      <c r="F181" s="26">
        <f>ROUND(2*E181,0)/2</f>
        <v>5747.5</v>
      </c>
      <c r="G181" s="26">
        <f>+C181-(C$7+F181*C$8)</f>
        <v>1.7542498535476625E-3</v>
      </c>
      <c r="L181" s="26">
        <f>G181</f>
        <v>1.7542498535476625E-3</v>
      </c>
      <c r="O181" s="26">
        <f ca="1">+C$11+C$12*F181</f>
        <v>1.3961640049823809E-3</v>
      </c>
      <c r="Q181" s="43">
        <f>+C181-15018.5</f>
        <v>40488.183199999854</v>
      </c>
    </row>
    <row r="182" spans="1:17" s="26" customFormat="1" ht="12.95" customHeight="1">
      <c r="A182" s="77" t="s">
        <v>324</v>
      </c>
      <c r="B182" s="93" t="s">
        <v>43</v>
      </c>
      <c r="C182" s="94">
        <v>55507.596700000111</v>
      </c>
      <c r="D182" s="94">
        <v>1.2999999999999999E-3</v>
      </c>
      <c r="E182" s="26">
        <f>+(C182-C$7)/C$8</f>
        <v>5750.4971809768576</v>
      </c>
      <c r="F182" s="26">
        <f>ROUND(2*E182,0)/2</f>
        <v>5750.5</v>
      </c>
      <c r="G182" s="26">
        <f>+C182-(C$7+F182*C$8)</f>
        <v>-8.6084989015944302E-4</v>
      </c>
      <c r="L182" s="26">
        <f>G182</f>
        <v>-8.6084989015944302E-4</v>
      </c>
      <c r="O182" s="26">
        <f ca="1">+C$11+C$12*F182</f>
        <v>1.3941163094697276E-3</v>
      </c>
      <c r="Q182" s="43">
        <f>+C182-15018.5</f>
        <v>40489.096700000111</v>
      </c>
    </row>
    <row r="183" spans="1:17" s="26" customFormat="1" ht="12.95" customHeight="1">
      <c r="A183" s="77" t="s">
        <v>324</v>
      </c>
      <c r="B183" s="93" t="s">
        <v>41</v>
      </c>
      <c r="C183" s="94">
        <v>55508.667100000195</v>
      </c>
      <c r="D183" s="94">
        <v>1.2999999999999999E-3</v>
      </c>
      <c r="E183" s="26">
        <f>+(C183-C$7)/C$8</f>
        <v>5754.0024173824722</v>
      </c>
      <c r="F183" s="26">
        <f>ROUND(2*E183,0)/2</f>
        <v>5754</v>
      </c>
      <c r="G183" s="26">
        <f>+C183-(C$7+F183*C$8)</f>
        <v>7.3820019315462559E-4</v>
      </c>
      <c r="L183" s="26">
        <f>G183</f>
        <v>7.3820019315462559E-4</v>
      </c>
      <c r="O183" s="26">
        <f ca="1">+C$11+C$12*F183</f>
        <v>1.3917273313716312E-3</v>
      </c>
      <c r="Q183" s="43">
        <f>+C183-15018.5</f>
        <v>40490.167100000195</v>
      </c>
    </row>
    <row r="184" spans="1:17" s="26" customFormat="1" ht="12.95" customHeight="1">
      <c r="A184" s="77" t="s">
        <v>324</v>
      </c>
      <c r="B184" s="93" t="s">
        <v>41</v>
      </c>
      <c r="C184" s="94">
        <v>55509.583899999969</v>
      </c>
      <c r="D184" s="94">
        <v>6.9999999999999999E-4</v>
      </c>
      <c r="E184" s="26">
        <f>+(C184-C$7)/C$8</f>
        <v>5757.0046602221764</v>
      </c>
      <c r="F184" s="26">
        <f>ROUND(2*E184,0)/2</f>
        <v>5757</v>
      </c>
      <c r="G184" s="26">
        <f>+C184-(C$7+F184*C$8)</f>
        <v>1.4230999659048393E-3</v>
      </c>
      <c r="L184" s="26">
        <f>G184</f>
        <v>1.4230999659048393E-3</v>
      </c>
      <c r="O184" s="26">
        <f ca="1">+C$11+C$12*F184</f>
        <v>1.3896796358589779E-3</v>
      </c>
      <c r="Q184" s="43">
        <f>+C184-15018.5</f>
        <v>40491.083899999969</v>
      </c>
    </row>
    <row r="185" spans="1:17" s="26" customFormat="1" ht="12.95" customHeight="1">
      <c r="A185" s="77" t="s">
        <v>324</v>
      </c>
      <c r="B185" s="93" t="s">
        <v>41</v>
      </c>
      <c r="C185" s="94">
        <v>55510.50009999983</v>
      </c>
      <c r="D185" s="94">
        <v>5.9999999999999995E-4</v>
      </c>
      <c r="E185" s="26">
        <f>+(C185-C$7)/C$8</f>
        <v>5760.0049382435564</v>
      </c>
      <c r="F185" s="26">
        <f>ROUND(2*E185,0)/2</f>
        <v>5760</v>
      </c>
      <c r="G185" s="26">
        <f>+C185-(C$7+F185*C$8)</f>
        <v>1.5079998265719041E-3</v>
      </c>
      <c r="L185" s="26">
        <f>G185</f>
        <v>1.5079998265719041E-3</v>
      </c>
      <c r="O185" s="26">
        <f ca="1">+C$11+C$12*F185</f>
        <v>1.3876319403463237E-3</v>
      </c>
      <c r="Q185" s="43">
        <f>+C185-15018.5</f>
        <v>40492.00009999983</v>
      </c>
    </row>
    <row r="186" spans="1:17" s="26" customFormat="1" ht="12.95" customHeight="1">
      <c r="A186" s="77" t="s">
        <v>324</v>
      </c>
      <c r="B186" s="93" t="s">
        <v>43</v>
      </c>
      <c r="C186" s="94">
        <v>55510.652100000065</v>
      </c>
      <c r="D186" s="94">
        <v>1.1999999999999999E-3</v>
      </c>
      <c r="E186" s="26">
        <f>+(C186-C$7)/C$8</f>
        <v>5760.5026922929155</v>
      </c>
      <c r="F186" s="26">
        <f>ROUND(2*E186,0)/2</f>
        <v>5760.5</v>
      </c>
      <c r="G186" s="26">
        <f>+C186-(C$7+F186*C$8)</f>
        <v>8.2215006113983691E-4</v>
      </c>
      <c r="L186" s="26">
        <f>G186</f>
        <v>8.2215006113983691E-4</v>
      </c>
      <c r="O186" s="26">
        <f ca="1">+C$11+C$12*F186</f>
        <v>1.3872906577608816E-3</v>
      </c>
      <c r="Q186" s="43">
        <f>+C186-15018.5</f>
        <v>40492.152100000065</v>
      </c>
    </row>
    <row r="187" spans="1:17" s="26" customFormat="1" ht="12.95" customHeight="1">
      <c r="A187" s="77" t="s">
        <v>324</v>
      </c>
      <c r="B187" s="93" t="s">
        <v>43</v>
      </c>
      <c r="C187" s="94">
        <v>55511.568400000222</v>
      </c>
      <c r="D187" s="94">
        <v>1E-3</v>
      </c>
      <c r="E187" s="26">
        <f>+(C187-C$7)/C$8</f>
        <v>5763.5032977850333</v>
      </c>
      <c r="F187" s="26">
        <f>ROUND(2*E187,0)/2</f>
        <v>5763.5</v>
      </c>
      <c r="G187" s="26">
        <f>+C187-(C$7+F187*C$8)</f>
        <v>1.007050224870909E-3</v>
      </c>
      <c r="L187" s="26">
        <f>G187</f>
        <v>1.007050224870909E-3</v>
      </c>
      <c r="O187" s="26">
        <f ca="1">+C$11+C$12*F187</f>
        <v>1.3852429622482273E-3</v>
      </c>
      <c r="Q187" s="43">
        <f>+C187-15018.5</f>
        <v>40493.068400000222</v>
      </c>
    </row>
    <row r="188" spans="1:17" s="26" customFormat="1" ht="12.95" customHeight="1">
      <c r="A188" s="77" t="s">
        <v>324</v>
      </c>
      <c r="B188" s="93" t="s">
        <v>43</v>
      </c>
      <c r="C188" s="94">
        <v>55512.484499999788</v>
      </c>
      <c r="D188" s="94">
        <v>5.0000000000000001E-4</v>
      </c>
      <c r="E188" s="26">
        <f>+(C188-C$7)/C$8</f>
        <v>5766.5032483356754</v>
      </c>
      <c r="F188" s="26">
        <f>ROUND(2*E188,0)/2</f>
        <v>5766.5</v>
      </c>
      <c r="G188" s="26">
        <f>+C188-(C$7+F188*C$8)</f>
        <v>9.9194978974992409E-4</v>
      </c>
      <c r="L188" s="26">
        <f>G188</f>
        <v>9.9194978974992409E-4</v>
      </c>
      <c r="O188" s="26">
        <f ca="1">+C$11+C$12*F188</f>
        <v>1.383195266735574E-3</v>
      </c>
      <c r="Q188" s="43">
        <f>+C188-15018.5</f>
        <v>40493.984499999788</v>
      </c>
    </row>
    <row r="189" spans="1:17" s="26" customFormat="1" ht="12.95" customHeight="1">
      <c r="A189" s="77" t="s">
        <v>324</v>
      </c>
      <c r="B189" s="93" t="s">
        <v>41</v>
      </c>
      <c r="C189" s="94">
        <v>55513.55280000018</v>
      </c>
      <c r="D189" s="94">
        <v>1.4E-3</v>
      </c>
      <c r="E189" s="26">
        <f>+(C189-C$7)/C$8</f>
        <v>5770.0016078771523</v>
      </c>
      <c r="F189" s="26">
        <f>ROUND(2*E189,0)/2</f>
        <v>5770</v>
      </c>
      <c r="G189" s="26">
        <f>+C189-(C$7+F189*C$8)</f>
        <v>4.9100018077297136E-4</v>
      </c>
      <c r="L189" s="26">
        <f>G189</f>
        <v>4.9100018077297136E-4</v>
      </c>
      <c r="O189" s="26">
        <f ca="1">+C$11+C$12*F189</f>
        <v>1.3808062886374777E-3</v>
      </c>
      <c r="Q189" s="43">
        <f>+C189-15018.5</f>
        <v>40495.05280000018</v>
      </c>
    </row>
    <row r="190" spans="1:17" s="26" customFormat="1" ht="12.95" customHeight="1">
      <c r="A190" s="77" t="s">
        <v>324</v>
      </c>
      <c r="B190" s="93" t="s">
        <v>43</v>
      </c>
      <c r="C190" s="94">
        <v>55513.707100000232</v>
      </c>
      <c r="D190" s="94">
        <v>5.0000000000000001E-4</v>
      </c>
      <c r="E190" s="26">
        <f>+(C190-C$7)/C$8</f>
        <v>5770.5068937305987</v>
      </c>
      <c r="F190" s="26">
        <f>ROUND(2*E190,0)/2</f>
        <v>5770.5</v>
      </c>
      <c r="G190" s="26">
        <f>+C190-(C$7+F190*C$8)</f>
        <v>2.1051502335467376E-3</v>
      </c>
      <c r="L190" s="26">
        <f>G190</f>
        <v>2.1051502335467376E-3</v>
      </c>
      <c r="O190" s="26">
        <f ca="1">+C$11+C$12*F190</f>
        <v>1.3804650060520356E-3</v>
      </c>
      <c r="Q190" s="43">
        <f>+C190-15018.5</f>
        <v>40495.207100000232</v>
      </c>
    </row>
    <row r="191" spans="1:17" s="26" customFormat="1" ht="12.95" customHeight="1">
      <c r="A191" s="77" t="s">
        <v>324</v>
      </c>
      <c r="B191" s="93" t="s">
        <v>43</v>
      </c>
      <c r="C191" s="94">
        <v>55514.619799999986</v>
      </c>
      <c r="D191" s="94">
        <v>1.1000000000000001E-3</v>
      </c>
      <c r="E191" s="26">
        <f>+(C191-C$7)/C$8</f>
        <v>5773.4957103097167</v>
      </c>
      <c r="F191" s="26">
        <f>ROUND(2*E191,0)/2</f>
        <v>5773.5</v>
      </c>
      <c r="G191" s="26">
        <f>+C191-(C$7+F191*C$8)</f>
        <v>-1.3099500138196163E-3</v>
      </c>
      <c r="L191" s="26">
        <f>G191</f>
        <v>-1.3099500138196163E-3</v>
      </c>
      <c r="O191" s="26">
        <f ca="1">+C$11+C$12*F191</f>
        <v>1.3784173105393814E-3</v>
      </c>
      <c r="Q191" s="43">
        <f>+C191-15018.5</f>
        <v>40496.119799999986</v>
      </c>
    </row>
    <row r="192" spans="1:17" s="26" customFormat="1" ht="12.95" customHeight="1">
      <c r="A192" s="77" t="s">
        <v>324</v>
      </c>
      <c r="B192" s="93" t="s">
        <v>41</v>
      </c>
      <c r="C192" s="94">
        <v>55516.606699999887</v>
      </c>
      <c r="D192" s="94">
        <v>5.9999999999999995E-4</v>
      </c>
      <c r="E192" s="26">
        <f>+(C192-C$7)/C$8</f>
        <v>5780.0022071458725</v>
      </c>
      <c r="F192" s="26">
        <f>ROUND(2*E192,0)/2</f>
        <v>5780</v>
      </c>
      <c r="G192" s="26">
        <f>+C192-(C$7+F192*C$8)</f>
        <v>6.7399988620309159E-4</v>
      </c>
      <c r="L192" s="26">
        <f>G192</f>
        <v>6.7399988620309159E-4</v>
      </c>
      <c r="O192" s="26">
        <f ca="1">+C$11+C$12*F192</f>
        <v>1.3739806369286317E-3</v>
      </c>
      <c r="Q192" s="43">
        <f>+C192-15018.5</f>
        <v>40498.106699999887</v>
      </c>
    </row>
    <row r="193" spans="1:17" s="26" customFormat="1" ht="12.95" customHeight="1">
      <c r="A193" s="77" t="s">
        <v>324</v>
      </c>
      <c r="B193" s="93" t="s">
        <v>43</v>
      </c>
      <c r="C193" s="94">
        <v>55517.677099999972</v>
      </c>
      <c r="D193" s="94">
        <v>8.0000000000000004E-4</v>
      </c>
      <c r="E193" s="26">
        <f>+(C193-C$7)/C$8</f>
        <v>5783.5074435514862</v>
      </c>
      <c r="F193" s="26">
        <f>ROUND(2*E193,0)/2</f>
        <v>5783.5</v>
      </c>
      <c r="G193" s="26">
        <f>+C193-(C$7+F193*C$8)</f>
        <v>2.2730499695171602E-3</v>
      </c>
      <c r="L193" s="26">
        <f>G193</f>
        <v>2.2730499695171602E-3</v>
      </c>
      <c r="O193" s="26">
        <f ca="1">+C$11+C$12*F193</f>
        <v>1.3715916588305354E-3</v>
      </c>
      <c r="Q193" s="43">
        <f>+C193-15018.5</f>
        <v>40499.177099999972</v>
      </c>
    </row>
    <row r="194" spans="1:17" s="26" customFormat="1" ht="12.95" customHeight="1">
      <c r="A194" s="77" t="s">
        <v>324</v>
      </c>
      <c r="B194" s="93" t="s">
        <v>43</v>
      </c>
      <c r="C194" s="94">
        <v>55518.591899999883</v>
      </c>
      <c r="D194" s="94">
        <v>6.9999999999999999E-4</v>
      </c>
      <c r="E194" s="26">
        <f>+(C194-C$7)/C$8</f>
        <v>5786.5031369962662</v>
      </c>
      <c r="F194" s="26">
        <f>ROUND(2*E194,0)/2</f>
        <v>5786.5</v>
      </c>
      <c r="G194" s="26">
        <f>+C194-(C$7+F194*C$8)</f>
        <v>9.5794988010311499E-4</v>
      </c>
      <c r="L194" s="26">
        <f>G194</f>
        <v>9.5794988010311499E-4</v>
      </c>
      <c r="O194" s="26">
        <f ca="1">+C$11+C$12*F194</f>
        <v>1.369543963317882E-3</v>
      </c>
      <c r="Q194" s="43">
        <f>+C194-15018.5</f>
        <v>40500.091899999883</v>
      </c>
    </row>
    <row r="195" spans="1:17" s="26" customFormat="1" ht="12.95" customHeight="1">
      <c r="A195" s="77" t="s">
        <v>324</v>
      </c>
      <c r="B195" s="93" t="s">
        <v>41</v>
      </c>
      <c r="C195" s="94">
        <v>55531.569999999832</v>
      </c>
      <c r="D195" s="94">
        <v>2.7000000000000001E-3</v>
      </c>
      <c r="E195" s="26">
        <f>+(C195-C$7)/C$8</f>
        <v>5829.0024910619813</v>
      </c>
      <c r="F195" s="26">
        <f>ROUND(2*E195,0)/2</f>
        <v>5829</v>
      </c>
      <c r="G195" s="26">
        <f>+C195-(C$7+F195*C$8)</f>
        <v>7.6069983333582059E-4</v>
      </c>
      <c r="L195" s="26">
        <f>G195</f>
        <v>7.6069983333582059E-4</v>
      </c>
      <c r="O195" s="26">
        <f ca="1">+C$11+C$12*F195</f>
        <v>1.3405349435552869E-3</v>
      </c>
      <c r="Q195" s="43">
        <f>+C195-15018.5</f>
        <v>40513.069999999832</v>
      </c>
    </row>
    <row r="196" spans="1:17" s="26" customFormat="1" ht="12.95" customHeight="1">
      <c r="A196" s="77" t="s">
        <v>324</v>
      </c>
      <c r="B196" s="93" t="s">
        <v>41</v>
      </c>
      <c r="C196" s="94">
        <v>55532.486599999946</v>
      </c>
      <c r="D196" s="94">
        <v>8.0000000000000004E-4</v>
      </c>
      <c r="E196" s="26">
        <f>+(C196-C$7)/C$8</f>
        <v>5832.0040789632612</v>
      </c>
      <c r="F196" s="26">
        <f>ROUND(2*E196,0)/2</f>
        <v>5832</v>
      </c>
      <c r="G196" s="26">
        <f>+C196-(C$7+F196*C$8)</f>
        <v>1.2455999458325095E-3</v>
      </c>
      <c r="L196" s="26">
        <f>G196</f>
        <v>1.2455999458325095E-3</v>
      </c>
      <c r="O196" s="26">
        <f ca="1">+C$11+C$12*F196</f>
        <v>1.3384872480426326E-3</v>
      </c>
      <c r="Q196" s="43">
        <f>+C196-15018.5</f>
        <v>40513.986599999946</v>
      </c>
    </row>
    <row r="197" spans="1:17" s="26" customFormat="1" ht="12.95" customHeight="1">
      <c r="A197" s="77" t="s">
        <v>324</v>
      </c>
      <c r="B197" s="93" t="s">
        <v>41</v>
      </c>
      <c r="C197" s="94">
        <v>55543.481000000145</v>
      </c>
      <c r="D197" s="94">
        <v>1.5E-3</v>
      </c>
      <c r="E197" s="26">
        <f>+(C197-C$7)/C$8</f>
        <v>5868.0074152259203</v>
      </c>
      <c r="F197" s="26">
        <f>ROUND(2*E197,0)/2</f>
        <v>5868</v>
      </c>
      <c r="G197" s="26">
        <f>+C197-(C$7+F197*C$8)</f>
        <v>2.2644001437583938E-3</v>
      </c>
      <c r="L197" s="26">
        <f>G197</f>
        <v>2.2644001437583938E-3</v>
      </c>
      <c r="O197" s="26">
        <f ca="1">+C$11+C$12*F197</f>
        <v>1.3139149018907871E-3</v>
      </c>
      <c r="Q197" s="43">
        <f>+C197-15018.5</f>
        <v>40524.981000000145</v>
      </c>
    </row>
    <row r="198" spans="1:17" s="26" customFormat="1" ht="12.95" customHeight="1">
      <c r="A198" s="77" t="s">
        <v>324</v>
      </c>
      <c r="B198" s="93" t="s">
        <v>41</v>
      </c>
      <c r="C198" s="94">
        <v>55544.395899999887</v>
      </c>
      <c r="D198" s="94">
        <v>1.1999999999999999E-3</v>
      </c>
      <c r="E198" s="26">
        <f>+(C198-C$7)/C$8</f>
        <v>5871.0034361399121</v>
      </c>
      <c r="F198" s="26">
        <f>ROUND(2*E198,0)/2</f>
        <v>5871</v>
      </c>
      <c r="G198" s="26">
        <f>+C198-(C$7+F198*C$8)</f>
        <v>1.049299884471111E-3</v>
      </c>
      <c r="L198" s="26">
        <f>G198</f>
        <v>1.049299884471111E-3</v>
      </c>
      <c r="O198" s="26">
        <f ca="1">+C$11+C$12*F198</f>
        <v>1.3118672063781337E-3</v>
      </c>
      <c r="Q198" s="43">
        <f>+C198-15018.5</f>
        <v>40525.895899999887</v>
      </c>
    </row>
    <row r="199" spans="1:17" s="26" customFormat="1" ht="12.95" customHeight="1">
      <c r="A199" s="77" t="s">
        <v>324</v>
      </c>
      <c r="B199" s="93" t="s">
        <v>43</v>
      </c>
      <c r="C199" s="94">
        <v>55544.54889999982</v>
      </c>
      <c r="D199" s="94">
        <v>4.0000000000000002E-4</v>
      </c>
      <c r="E199" s="26">
        <f>+(C199-C$7)/C$8</f>
        <v>5871.5044648859721</v>
      </c>
      <c r="F199" s="26">
        <f>ROUND(2*E199,0)/2</f>
        <v>5871.5</v>
      </c>
      <c r="G199" s="26">
        <f>+C199-(C$7+F199*C$8)</f>
        <v>1.3634498172905296E-3</v>
      </c>
      <c r="L199" s="26">
        <f>G199</f>
        <v>1.3634498172905296E-3</v>
      </c>
      <c r="O199" s="26">
        <f ca="1">+C$11+C$12*F199</f>
        <v>1.3115259237926917E-3</v>
      </c>
      <c r="Q199" s="43">
        <f>+C199-15018.5</f>
        <v>40526.04889999982</v>
      </c>
    </row>
    <row r="200" spans="1:17" s="26" customFormat="1" ht="12.95" customHeight="1">
      <c r="A200" s="77" t="s">
        <v>324</v>
      </c>
      <c r="B200" s="93" t="s">
        <v>43</v>
      </c>
      <c r="C200" s="94">
        <v>55553.404800000135</v>
      </c>
      <c r="D200" s="94">
        <v>5.9999999999999995E-4</v>
      </c>
      <c r="E200" s="26">
        <f>+(C200-C$7)/C$8</f>
        <v>5900.5048601430144</v>
      </c>
      <c r="F200" s="26">
        <f>ROUND(2*E200,0)/2</f>
        <v>5900.5</v>
      </c>
      <c r="G200" s="26">
        <f>+C200-(C$7+F200*C$8)</f>
        <v>1.4841501324553974E-3</v>
      </c>
      <c r="L200" s="26">
        <f>G200</f>
        <v>1.4841501324553974E-3</v>
      </c>
      <c r="O200" s="26">
        <f ca="1">+C$11+C$12*F200</f>
        <v>1.2917315338370379E-3</v>
      </c>
      <c r="Q200" s="43">
        <f>+C200-15018.5</f>
        <v>40534.904800000135</v>
      </c>
    </row>
    <row r="201" spans="1:17" s="26" customFormat="1" ht="12.95" customHeight="1">
      <c r="A201" s="77" t="s">
        <v>324</v>
      </c>
      <c r="B201" s="93" t="s">
        <v>41</v>
      </c>
      <c r="C201" s="94">
        <v>55553.556499999948</v>
      </c>
      <c r="D201" s="94">
        <v>5.0000000000000001E-4</v>
      </c>
      <c r="E201" s="26">
        <f>+(C201-C$7)/C$8</f>
        <v>5901.0016317816862</v>
      </c>
      <c r="F201" s="26">
        <f>ROUND(2*E201,0)/2</f>
        <v>5901</v>
      </c>
      <c r="G201" s="26">
        <f>+C201-(C$7+F201*C$8)</f>
        <v>4.982999453204684E-4</v>
      </c>
      <c r="L201" s="26">
        <f>G201</f>
        <v>4.982999453204684E-4</v>
      </c>
      <c r="O201" s="26">
        <f ca="1">+C$11+C$12*F201</f>
        <v>1.2913902512515958E-3</v>
      </c>
      <c r="Q201" s="43">
        <f>+C201-15018.5</f>
        <v>40535.056499999948</v>
      </c>
    </row>
    <row r="202" spans="1:17" s="26" customFormat="1" ht="12.95" customHeight="1">
      <c r="A202" s="77" t="s">
        <v>324</v>
      </c>
      <c r="B202" s="93" t="s">
        <v>41</v>
      </c>
      <c r="C202" s="94">
        <v>55554.473600000143</v>
      </c>
      <c r="D202" s="94">
        <v>5.0000000000000001E-4</v>
      </c>
      <c r="E202" s="26">
        <f>+(C202-C$7)/C$8</f>
        <v>5904.0048570320787</v>
      </c>
      <c r="F202" s="26">
        <f>ROUND(2*E202,0)/2</f>
        <v>5904</v>
      </c>
      <c r="G202" s="26">
        <f>+C202-(C$7+F202*C$8)</f>
        <v>1.4832001397735439E-3</v>
      </c>
      <c r="L202" s="26">
        <f>G202</f>
        <v>1.4832001397735439E-3</v>
      </c>
      <c r="O202" s="26">
        <f ca="1">+C$11+C$12*F202</f>
        <v>1.2893425557389416E-3</v>
      </c>
      <c r="Q202" s="43">
        <f>+C202-15018.5</f>
        <v>40535.973600000143</v>
      </c>
    </row>
    <row r="203" spans="1:17" s="26" customFormat="1" ht="12.95" customHeight="1">
      <c r="A203" s="77" t="s">
        <v>324</v>
      </c>
      <c r="B203" s="93" t="s">
        <v>43</v>
      </c>
      <c r="C203" s="94">
        <v>55556.459300000221</v>
      </c>
      <c r="D203" s="94">
        <v>2.9999999999999997E-4</v>
      </c>
      <c r="E203" s="26">
        <f>+(C203-C$7)/C$8</f>
        <v>5910.507424231585</v>
      </c>
      <c r="F203" s="26">
        <f>ROUND(2*E203,0)/2</f>
        <v>5910.5</v>
      </c>
      <c r="G203" s="26">
        <f>+C203-(C$7+F203*C$8)</f>
        <v>2.2671502229059115E-3</v>
      </c>
      <c r="L203" s="26">
        <f>G203</f>
        <v>2.2671502229059115E-3</v>
      </c>
      <c r="O203" s="26">
        <f ca="1">+C$11+C$12*F203</f>
        <v>1.2849058821281919E-3</v>
      </c>
      <c r="Q203" s="43">
        <f>+C203-15018.5</f>
        <v>40537.959300000221</v>
      </c>
    </row>
    <row r="204" spans="1:17" s="26" customFormat="1" ht="12.95" customHeight="1">
      <c r="A204" s="77" t="s">
        <v>324</v>
      </c>
      <c r="B204" s="93" t="s">
        <v>41</v>
      </c>
      <c r="C204" s="94">
        <v>55558.441800000146</v>
      </c>
      <c r="D204" s="94">
        <v>2.9999999999999997E-4</v>
      </c>
      <c r="E204" s="26">
        <f>+(C204-C$7)/C$8</f>
        <v>5916.9995123979916</v>
      </c>
      <c r="F204" s="26">
        <f>ROUND(2*E204,0)/2</f>
        <v>5917</v>
      </c>
      <c r="G204" s="26">
        <f>+C204-(C$7+F204*C$8)</f>
        <v>-1.4889985322952271E-4</v>
      </c>
      <c r="L204" s="26">
        <f>G204</f>
        <v>-1.4889985322952271E-4</v>
      </c>
      <c r="O204" s="26">
        <f ca="1">+C$11+C$12*F204</f>
        <v>1.2804692085174423E-3</v>
      </c>
      <c r="Q204" s="43">
        <f>+C204-15018.5</f>
        <v>40539.941800000146</v>
      </c>
    </row>
    <row r="205" spans="1:17" s="26" customFormat="1" ht="12.95" customHeight="1">
      <c r="A205" s="77" t="s">
        <v>324</v>
      </c>
      <c r="B205" s="93" t="s">
        <v>41</v>
      </c>
      <c r="C205" s="94">
        <v>55562.411900000181</v>
      </c>
      <c r="D205" s="94">
        <v>5.0000000000000001E-4</v>
      </c>
      <c r="E205" s="26">
        <f>+(C205-C$7)/C$8</f>
        <v>5930.0003896896169</v>
      </c>
      <c r="F205" s="26">
        <f>ROUND(2*E205,0)/2</f>
        <v>5930</v>
      </c>
      <c r="G205" s="26">
        <f>+C205-(C$7+F205*C$8)</f>
        <v>1.1900017852894962E-4</v>
      </c>
      <c r="L205" s="26">
        <f>G205</f>
        <v>1.1900017852894962E-4</v>
      </c>
      <c r="O205" s="26">
        <f ca="1">+C$11+C$12*F205</f>
        <v>1.271595861295942E-3</v>
      </c>
      <c r="Q205" s="43">
        <f>+C205-15018.5</f>
        <v>40543.911900000181</v>
      </c>
    </row>
    <row r="206" spans="1:17" s="26" customFormat="1" ht="12.95" customHeight="1">
      <c r="A206" s="77" t="s">
        <v>324</v>
      </c>
      <c r="B206" s="93" t="s">
        <v>43</v>
      </c>
      <c r="C206" s="94">
        <v>55563.479999999981</v>
      </c>
      <c r="D206" s="94">
        <v>1.1999999999999999E-3</v>
      </c>
      <c r="E206" s="26">
        <f>+(C206-C$7)/C$8</f>
        <v>5933.4980942896191</v>
      </c>
      <c r="F206" s="26">
        <f>ROUND(2*E206,0)/2</f>
        <v>5933.5</v>
      </c>
      <c r="G206" s="26">
        <f>+C206-(C$7+F206*C$8)</f>
        <v>-5.8195002202410251E-4</v>
      </c>
      <c r="L206" s="26">
        <f>G206</f>
        <v>-5.8195002202410251E-4</v>
      </c>
      <c r="O206" s="26">
        <f ca="1">+C$11+C$12*F206</f>
        <v>1.2692068831978466E-3</v>
      </c>
      <c r="Q206" s="43">
        <f>+C206-15018.5</f>
        <v>40544.979999999981</v>
      </c>
    </row>
    <row r="207" spans="1:17" s="26" customFormat="1" ht="12.95" customHeight="1">
      <c r="A207" s="77" t="s">
        <v>324</v>
      </c>
      <c r="B207" s="93" t="s">
        <v>41</v>
      </c>
      <c r="C207" s="94">
        <v>55566.38320000004</v>
      </c>
      <c r="D207" s="94">
        <v>6.9999999999999999E-4</v>
      </c>
      <c r="E207" s="26">
        <f>+(C207-C$7)/C$8</f>
        <v>5943.0051966178926</v>
      </c>
      <c r="F207" s="26">
        <f>ROUND(2*E207,0)/2</f>
        <v>5943</v>
      </c>
      <c r="G207" s="26">
        <f>+C207-(C$7+F207*C$8)</f>
        <v>1.5869000417296775E-3</v>
      </c>
      <c r="L207" s="26">
        <f>G207</f>
        <v>1.5869000417296775E-3</v>
      </c>
      <c r="O207" s="26">
        <f ca="1">+C$11+C$12*F207</f>
        <v>1.2627225140744427E-3</v>
      </c>
      <c r="Q207" s="43">
        <f>+C207-15018.5</f>
        <v>40547.88320000004</v>
      </c>
    </row>
    <row r="208" spans="1:17" s="26" customFormat="1" ht="12.95" customHeight="1">
      <c r="A208" s="77" t="s">
        <v>324</v>
      </c>
      <c r="B208" s="93" t="s">
        <v>43</v>
      </c>
      <c r="C208" s="94">
        <v>55566.535699999891</v>
      </c>
      <c r="D208" s="94">
        <v>6.9999999999999999E-4</v>
      </c>
      <c r="E208" s="26">
        <f>+(C208-C$7)/C$8</f>
        <v>5943.5045880148391</v>
      </c>
      <c r="F208" s="26">
        <f>ROUND(2*E208,0)/2</f>
        <v>5943.5</v>
      </c>
      <c r="G208" s="26">
        <f>+C208-(C$7+F208*C$8)</f>
        <v>1.4010498925927095E-3</v>
      </c>
      <c r="L208" s="26">
        <f>G208</f>
        <v>1.4010498925927095E-3</v>
      </c>
      <c r="O208" s="26">
        <f ca="1">+C$11+C$12*F208</f>
        <v>1.2623812314890006E-3</v>
      </c>
      <c r="Q208" s="43">
        <f>+C208-15018.5</f>
        <v>40548.035699999891</v>
      </c>
    </row>
    <row r="209" spans="1:17" s="26" customFormat="1" ht="12.95" customHeight="1">
      <c r="A209" s="77" t="s">
        <v>324</v>
      </c>
      <c r="B209" s="93" t="s">
        <v>43</v>
      </c>
      <c r="C209" s="94">
        <v>55568.366500000004</v>
      </c>
      <c r="D209" s="94">
        <v>5.9999999999999995E-4</v>
      </c>
      <c r="E209" s="26">
        <f>+(C209-C$7)/C$8</f>
        <v>5949.4999045425739</v>
      </c>
      <c r="F209" s="26">
        <f>ROUND(2*E209,0)/2</f>
        <v>5949.5</v>
      </c>
      <c r="G209" s="26">
        <f>+C209-(C$7+F209*C$8)</f>
        <v>-2.9149996407795697E-5</v>
      </c>
      <c r="L209" s="26">
        <f>G209</f>
        <v>-2.9149996407795697E-5</v>
      </c>
      <c r="O209" s="26">
        <f ca="1">+C$11+C$12*F209</f>
        <v>1.258285840463693E-3</v>
      </c>
      <c r="Q209" s="43">
        <f>+C209-15018.5</f>
        <v>40549.866500000004</v>
      </c>
    </row>
    <row r="210" spans="1:17" s="26" customFormat="1" ht="12.95" customHeight="1">
      <c r="A210" s="77" t="s">
        <v>324</v>
      </c>
      <c r="B210" s="93" t="s">
        <v>41</v>
      </c>
      <c r="C210" s="94">
        <v>55568.519199999981</v>
      </c>
      <c r="D210" s="94">
        <v>6.9999999999999999E-4</v>
      </c>
      <c r="E210" s="26">
        <f>+(C210-C$7)/C$8</f>
        <v>5949.9999508794708</v>
      </c>
      <c r="F210" s="26">
        <f>ROUND(2*E210,0)/2</f>
        <v>5950</v>
      </c>
      <c r="G210" s="26">
        <f>+C210-(C$7+F210*C$8)</f>
        <v>-1.5000019629951566E-5</v>
      </c>
      <c r="L210" s="26">
        <f>G210</f>
        <v>-1.5000019629951566E-5</v>
      </c>
      <c r="O210" s="26">
        <f ca="1">+C$11+C$12*F210</f>
        <v>1.2579445578782501E-3</v>
      </c>
      <c r="Q210" s="43">
        <f>+C210-15018.5</f>
        <v>40550.019199999981</v>
      </c>
    </row>
    <row r="211" spans="1:17" s="26" customFormat="1" ht="12.95" customHeight="1">
      <c r="A211" s="77" t="s">
        <v>324</v>
      </c>
      <c r="B211" s="93" t="s">
        <v>41</v>
      </c>
      <c r="C211" s="94">
        <v>55570.351600000169</v>
      </c>
      <c r="D211" s="94">
        <v>6.9999999999999999E-4</v>
      </c>
      <c r="E211" s="26">
        <f>+(C211-C$7)/C$8</f>
        <v>5956.000506923755</v>
      </c>
      <c r="F211" s="26">
        <f>ROUND(2*E211,0)/2</f>
        <v>5956</v>
      </c>
      <c r="G211" s="26">
        <f>+C211-(C$7+F211*C$8)</f>
        <v>1.5480016736546531E-4</v>
      </c>
      <c r="L211" s="26">
        <f>G211</f>
        <v>1.5480016736546531E-4</v>
      </c>
      <c r="O211" s="26">
        <f ca="1">+C$11+C$12*F211</f>
        <v>1.2538491668529425E-3</v>
      </c>
      <c r="Q211" s="43">
        <f>+C211-15018.5</f>
        <v>40551.851600000169</v>
      </c>
    </row>
    <row r="212" spans="1:17" s="26" customFormat="1" ht="12.95" customHeight="1">
      <c r="A212" s="77" t="s">
        <v>324</v>
      </c>
      <c r="B212" s="93" t="s">
        <v>43</v>
      </c>
      <c r="C212" s="94">
        <v>55571.420899999794</v>
      </c>
      <c r="D212" s="94">
        <v>5.9999999999999995E-4</v>
      </c>
      <c r="E212" s="26">
        <f>+(C212-C$7)/C$8</f>
        <v>5959.5021411604066</v>
      </c>
      <c r="F212" s="26">
        <f>ROUND(2*E212,0)/2</f>
        <v>5959.5</v>
      </c>
      <c r="G212" s="26">
        <f>+C212-(C$7+F212*C$8)</f>
        <v>6.538497909787111E-4</v>
      </c>
      <c r="L212" s="26">
        <f>G212</f>
        <v>6.538497909787111E-4</v>
      </c>
      <c r="O212" s="26">
        <f ca="1">+C$11+C$12*F212</f>
        <v>1.2514601887548471E-3</v>
      </c>
      <c r="Q212" s="43">
        <f>+C212-15018.5</f>
        <v>40552.920899999794</v>
      </c>
    </row>
    <row r="213" spans="1:17" s="26" customFormat="1" ht="12.95" customHeight="1">
      <c r="A213" s="77" t="s">
        <v>324</v>
      </c>
      <c r="B213" s="93" t="s">
        <v>43</v>
      </c>
      <c r="C213" s="94">
        <v>55572.337900000159</v>
      </c>
      <c r="D213" s="94">
        <v>5.9999999999999995E-4</v>
      </c>
      <c r="E213" s="26">
        <f>+(C213-C$7)/C$8</f>
        <v>5962.5050389415865</v>
      </c>
      <c r="F213" s="26">
        <f>ROUND(2*E213,0)/2</f>
        <v>5962.5</v>
      </c>
      <c r="G213" s="26">
        <f>+C213-(C$7+F213*C$8)</f>
        <v>1.5387501553050242E-3</v>
      </c>
      <c r="L213" s="26">
        <f>G213</f>
        <v>1.5387501553050242E-3</v>
      </c>
      <c r="O213" s="26">
        <f ca="1">+C$11+C$12*F213</f>
        <v>1.2494124932421928E-3</v>
      </c>
      <c r="Q213" s="43">
        <f>+C213-15018.5</f>
        <v>40553.837900000159</v>
      </c>
    </row>
    <row r="214" spans="1:17" s="26" customFormat="1" ht="12.95" customHeight="1">
      <c r="A214" s="77" t="s">
        <v>324</v>
      </c>
      <c r="B214" s="93" t="s">
        <v>41</v>
      </c>
      <c r="C214" s="94">
        <v>55572.489599999972</v>
      </c>
      <c r="D214" s="94">
        <v>8.9999999999999998E-4</v>
      </c>
      <c r="E214" s="26">
        <f>+(C214-C$7)/C$8</f>
        <v>5963.0018105802583</v>
      </c>
      <c r="F214" s="26">
        <f>ROUND(2*E214,0)/2</f>
        <v>5963</v>
      </c>
      <c r="G214" s="26">
        <f>+C214-(C$7+F214*C$8)</f>
        <v>5.5289996817009524E-4</v>
      </c>
      <c r="L214" s="26">
        <f>G214</f>
        <v>5.5289996817009524E-4</v>
      </c>
      <c r="O214" s="26">
        <f ca="1">+C$11+C$12*F214</f>
        <v>1.2490712106567508E-3</v>
      </c>
      <c r="Q214" s="43">
        <f>+C214-15018.5</f>
        <v>40553.989599999972</v>
      </c>
    </row>
    <row r="215" spans="1:17" s="26" customFormat="1" ht="12.95" customHeight="1">
      <c r="A215" s="77" t="s">
        <v>324</v>
      </c>
      <c r="B215" s="93" t="s">
        <v>41</v>
      </c>
      <c r="C215" s="94">
        <v>55573.405499999877</v>
      </c>
      <c r="D215" s="94">
        <v>4.0000000000000002E-4</v>
      </c>
      <c r="E215" s="26">
        <f>+(C215-C$7)/C$8</f>
        <v>5966.0011061924761</v>
      </c>
      <c r="F215" s="26">
        <f>ROUND(2*E215,0)/2</f>
        <v>5966</v>
      </c>
      <c r="G215" s="26">
        <f>+C215-(C$7+F215*C$8)</f>
        <v>3.3779988007154316E-4</v>
      </c>
      <c r="L215" s="26">
        <f>G215</f>
        <v>3.3779988007154316E-4</v>
      </c>
      <c r="O215" s="26">
        <f ca="1">+C$11+C$12*F215</f>
        <v>1.2470235151440965E-3</v>
      </c>
      <c r="Q215" s="43">
        <f>+C215-15018.5</f>
        <v>40554.905499999877</v>
      </c>
    </row>
    <row r="216" spans="1:17" s="26" customFormat="1" ht="12.95" customHeight="1">
      <c r="A216" s="77" t="s">
        <v>324</v>
      </c>
      <c r="B216" s="93" t="s">
        <v>43</v>
      </c>
      <c r="C216" s="94">
        <v>55574.474899999797</v>
      </c>
      <c r="D216" s="94">
        <v>5.0000000000000001E-4</v>
      </c>
      <c r="E216" s="26">
        <f>+(C216-C$7)/C$8</f>
        <v>5969.5030678998646</v>
      </c>
      <c r="F216" s="26">
        <f>ROUND(2*E216,0)/2</f>
        <v>5969.5</v>
      </c>
      <c r="G216" s="26">
        <f>+C216-(C$7+F216*C$8)</f>
        <v>9.3684979947283864E-4</v>
      </c>
      <c r="L216" s="26">
        <f>G216</f>
        <v>9.3684979947283864E-4</v>
      </c>
      <c r="O216" s="26">
        <f ca="1">+C$11+C$12*F216</f>
        <v>1.2446345370460011E-3</v>
      </c>
      <c r="Q216" s="43">
        <f>+C216-15018.5</f>
        <v>40555.974899999797</v>
      </c>
    </row>
    <row r="217" spans="1:17" s="26" customFormat="1" ht="12.95" customHeight="1">
      <c r="A217" s="48" t="s">
        <v>55</v>
      </c>
      <c r="B217" s="49" t="s">
        <v>43</v>
      </c>
      <c r="C217" s="50">
        <v>55578.4447</v>
      </c>
      <c r="D217" s="51"/>
      <c r="E217" s="26">
        <f>+(C217-C$7)/C$8</f>
        <v>5982.5029627827325</v>
      </c>
      <c r="F217" s="26">
        <f>ROUND(2*E217,0)/2</f>
        <v>5982.5</v>
      </c>
      <c r="G217" s="26">
        <f>+C217-(C$7+F217*C$8)</f>
        <v>9.0474999888101593E-4</v>
      </c>
      <c r="K217" s="26">
        <f>G217</f>
        <v>9.0474999888101593E-4</v>
      </c>
      <c r="O217" s="26">
        <f ca="1">+C$11+C$12*F217</f>
        <v>1.2357611898245009E-3</v>
      </c>
      <c r="Q217" s="43">
        <f>+C217-15018.5</f>
        <v>40559.9447</v>
      </c>
    </row>
    <row r="218" spans="1:17" s="26" customFormat="1" ht="12.95" customHeight="1">
      <c r="A218" s="77" t="s">
        <v>324</v>
      </c>
      <c r="B218" s="93" t="s">
        <v>41</v>
      </c>
      <c r="C218" s="94">
        <v>55580.430000000168</v>
      </c>
      <c r="D218" s="94">
        <v>6.9999999999999999E-4</v>
      </c>
      <c r="E218" s="26">
        <f>+(C218-C$7)/C$8</f>
        <v>5989.0042201034585</v>
      </c>
      <c r="F218" s="26">
        <f>ROUND(2*E218,0)/2</f>
        <v>5989</v>
      </c>
      <c r="G218" s="26">
        <f>+C218-(C$7+F218*C$8)</f>
        <v>1.2887001648778096E-3</v>
      </c>
      <c r="L218" s="26">
        <f>G218</f>
        <v>1.2887001648778096E-3</v>
      </c>
      <c r="O218" s="26">
        <f ca="1">+C$11+C$12*F218</f>
        <v>1.2313245162137512E-3</v>
      </c>
      <c r="Q218" s="43">
        <f>+C218-15018.5</f>
        <v>40561.930000000168</v>
      </c>
    </row>
    <row r="219" spans="1:17" s="26" customFormat="1" ht="12.95" customHeight="1">
      <c r="A219" s="77" t="s">
        <v>324</v>
      </c>
      <c r="B219" s="93" t="s">
        <v>41</v>
      </c>
      <c r="C219" s="94">
        <v>55581.345499999821</v>
      </c>
      <c r="D219" s="94">
        <v>4.0000000000000002E-4</v>
      </c>
      <c r="E219" s="26">
        <f>+(C219-C$7)/C$8</f>
        <v>5992.0022058357763</v>
      </c>
      <c r="F219" s="26">
        <f>ROUND(2*E219,0)/2</f>
        <v>5992</v>
      </c>
      <c r="G219" s="26">
        <f>+C219-(C$7+F219*C$8)</f>
        <v>6.7359981767367572E-4</v>
      </c>
      <c r="L219" s="26">
        <f>G219</f>
        <v>6.7359981767367572E-4</v>
      </c>
      <c r="O219" s="26">
        <f ca="1">+C$11+C$12*F219</f>
        <v>1.229276820701097E-3</v>
      </c>
      <c r="Q219" s="43">
        <f>+C219-15018.5</f>
        <v>40562.845499999821</v>
      </c>
    </row>
    <row r="220" spans="1:17" s="26" customFormat="1" ht="12.95" customHeight="1">
      <c r="A220" s="77" t="s">
        <v>324</v>
      </c>
      <c r="B220" s="93" t="s">
        <v>43</v>
      </c>
      <c r="C220" s="94">
        <v>55581.498099999968</v>
      </c>
      <c r="D220" s="94">
        <v>6.9999999999999999E-4</v>
      </c>
      <c r="E220" s="26">
        <f>+(C220-C$7)/C$8</f>
        <v>5992.5019247034606</v>
      </c>
      <c r="F220" s="26">
        <f>ROUND(2*E220,0)/2</f>
        <v>5992.5</v>
      </c>
      <c r="G220" s="26">
        <f>+C220-(C$7+F220*C$8)</f>
        <v>5.8774996432475746E-4</v>
      </c>
      <c r="L220" s="26">
        <f>G220</f>
        <v>5.8774996432475746E-4</v>
      </c>
      <c r="O220" s="26">
        <f ca="1">+C$11+C$12*F220</f>
        <v>1.2289355381156549E-3</v>
      </c>
      <c r="Q220" s="43">
        <f>+C220-15018.5</f>
        <v>40562.998099999968</v>
      </c>
    </row>
    <row r="221" spans="1:17" s="26" customFormat="1" ht="12.95" customHeight="1">
      <c r="A221" s="48" t="s">
        <v>55</v>
      </c>
      <c r="B221" s="49" t="s">
        <v>41</v>
      </c>
      <c r="C221" s="50">
        <v>55595.392999999996</v>
      </c>
      <c r="D221" s="51"/>
      <c r="E221" s="26">
        <f>+(C221-C$7)/C$8</f>
        <v>6038.0035216098813</v>
      </c>
      <c r="F221" s="26">
        <f>ROUND(2*E221,0)/2</f>
        <v>6038</v>
      </c>
      <c r="G221" s="26">
        <f>+C221-(C$7+F221*C$8)</f>
        <v>1.0753999958978966E-3</v>
      </c>
      <c r="K221" s="26">
        <f>G221</f>
        <v>1.0753999958978966E-3</v>
      </c>
      <c r="O221" s="26">
        <f ca="1">+C$11+C$12*F221</f>
        <v>1.1978788228404055E-3</v>
      </c>
      <c r="Q221" s="43">
        <f>+C221-15018.5</f>
        <v>40576.892999999996</v>
      </c>
    </row>
    <row r="222" spans="1:17" s="26" customFormat="1" ht="12.95" customHeight="1">
      <c r="A222" s="77" t="s">
        <v>324</v>
      </c>
      <c r="B222" s="93" t="s">
        <v>43</v>
      </c>
      <c r="C222" s="94">
        <v>55596.461099999957</v>
      </c>
      <c r="D222" s="94">
        <v>1.5E-3</v>
      </c>
      <c r="E222" s="26">
        <f>+(C222-C$7)/C$8</f>
        <v>6041.5012262104074</v>
      </c>
      <c r="F222" s="26">
        <f>ROUND(2*E222,0)/2</f>
        <v>6041.5</v>
      </c>
      <c r="G222" s="26">
        <f>+C222-(C$7+F222*C$8)</f>
        <v>3.7444995541591197E-4</v>
      </c>
      <c r="L222" s="26">
        <f>G222</f>
        <v>3.7444995541591197E-4</v>
      </c>
      <c r="O222" s="26">
        <f ca="1">+C$11+C$12*F222</f>
        <v>1.1954898447423101E-3</v>
      </c>
      <c r="Q222" s="43">
        <f>+C222-15018.5</f>
        <v>40577.961099999957</v>
      </c>
    </row>
    <row r="223" spans="1:17" s="26" customFormat="1" ht="12.95" customHeight="1">
      <c r="A223" s="44" t="s">
        <v>56</v>
      </c>
      <c r="B223" s="5" t="s">
        <v>41</v>
      </c>
      <c r="C223" s="4">
        <v>55822.589720000004</v>
      </c>
      <c r="D223" s="4">
        <v>1E-4</v>
      </c>
      <c r="E223" s="26">
        <f>+(C223-C$7)/C$8</f>
        <v>6782.0040953369398</v>
      </c>
      <c r="F223" s="26">
        <f>ROUND(2*E223,0)/2</f>
        <v>6782</v>
      </c>
      <c r="G223" s="26">
        <f>+C223-(C$7+F223*C$8)</f>
        <v>1.2506000057328492E-3</v>
      </c>
      <c r="K223" s="26">
        <f>G223</f>
        <v>1.2506000057328492E-3</v>
      </c>
      <c r="O223" s="26">
        <f ca="1">+C$11+C$12*F223</f>
        <v>6.9005033570226568E-4</v>
      </c>
      <c r="Q223" s="43">
        <f>+C223-15018.5</f>
        <v>40804.089720000004</v>
      </c>
    </row>
    <row r="224" spans="1:17" s="26" customFormat="1" ht="12.95" customHeight="1">
      <c r="A224" s="77" t="s">
        <v>324</v>
      </c>
      <c r="B224" s="93" t="s">
        <v>41</v>
      </c>
      <c r="C224" s="94">
        <v>55828.69700000016</v>
      </c>
      <c r="D224" s="94">
        <v>5.9999999999999995E-4</v>
      </c>
      <c r="E224" s="26">
        <f>+(C224-C$7)/C$8</f>
        <v>6802.0035910340084</v>
      </c>
      <c r="F224" s="26">
        <f>ROUND(2*E224,0)/2</f>
        <v>6802</v>
      </c>
      <c r="G224" s="26">
        <f>+C224-(C$7+F224*C$8)</f>
        <v>1.096600157325156E-3</v>
      </c>
      <c r="L224" s="26">
        <f>G224</f>
        <v>1.096600157325156E-3</v>
      </c>
      <c r="O224" s="26">
        <f ca="1">+C$11+C$12*F224</f>
        <v>6.7639903228457372E-4</v>
      </c>
      <c r="Q224" s="43">
        <f>+C224-15018.5</f>
        <v>40810.19700000016</v>
      </c>
    </row>
    <row r="225" spans="1:17" s="26" customFormat="1" ht="12.95" customHeight="1">
      <c r="A225" s="77" t="s">
        <v>324</v>
      </c>
      <c r="B225" s="93" t="s">
        <v>43</v>
      </c>
      <c r="C225" s="94">
        <v>55830.68209999986</v>
      </c>
      <c r="D225" s="94">
        <v>6.9999999999999999E-4</v>
      </c>
      <c r="E225" s="26">
        <f>+(C225-C$7)/C$8</f>
        <v>6808.5041934136652</v>
      </c>
      <c r="F225" s="26">
        <f>ROUND(2*E225,0)/2</f>
        <v>6808.5</v>
      </c>
      <c r="G225" s="26">
        <f>+C225-(C$7+F225*C$8)</f>
        <v>1.2805498627130874E-3</v>
      </c>
      <c r="L225" s="26">
        <f>G225</f>
        <v>1.2805498627130874E-3</v>
      </c>
      <c r="O225" s="26">
        <f ca="1">+C$11+C$12*F225</f>
        <v>6.7196235867382405E-4</v>
      </c>
      <c r="Q225" s="43">
        <f>+C225-15018.5</f>
        <v>40812.18209999986</v>
      </c>
    </row>
    <row r="226" spans="1:17" s="26" customFormat="1" ht="12.95" customHeight="1">
      <c r="A226" s="77" t="s">
        <v>324</v>
      </c>
      <c r="B226" s="93" t="s">
        <v>43</v>
      </c>
      <c r="C226" s="94">
        <v>55837.705099999905</v>
      </c>
      <c r="D226" s="94">
        <v>5.0000000000000001E-4</v>
      </c>
      <c r="E226" s="26">
        <f>+(C226-C$7)/C$8</f>
        <v>6831.5023952773108</v>
      </c>
      <c r="F226" s="26">
        <f>ROUND(2*E226,0)/2</f>
        <v>6831.5</v>
      </c>
      <c r="G226" s="26">
        <f>+C226-(C$7+F226*C$8)</f>
        <v>7.3144990165019408E-4</v>
      </c>
      <c r="L226" s="26">
        <f>G226</f>
        <v>7.3144990165019408E-4</v>
      </c>
      <c r="O226" s="26">
        <f ca="1">+C$11+C$12*F226</f>
        <v>6.5626335974347787E-4</v>
      </c>
      <c r="Q226" s="43">
        <f>+C226-15018.5</f>
        <v>40819.205099999905</v>
      </c>
    </row>
    <row r="227" spans="1:17" s="26" customFormat="1" ht="12.95" customHeight="1">
      <c r="A227" s="77" t="s">
        <v>324</v>
      </c>
      <c r="B227" s="93" t="s">
        <v>43</v>
      </c>
      <c r="C227" s="94">
        <v>55841.674899999984</v>
      </c>
      <c r="D227" s="94">
        <v>5.0000000000000001E-4</v>
      </c>
      <c r="E227" s="26">
        <f>+(C227-C$7)/C$8</f>
        <v>6844.502290159774</v>
      </c>
      <c r="F227" s="26">
        <f>ROUND(2*E227,0)/2</f>
        <v>6844.5</v>
      </c>
      <c r="G227" s="26">
        <f>+C227-(C$7+F227*C$8)</f>
        <v>6.9934998464304954E-4</v>
      </c>
      <c r="L227" s="26">
        <f>G227</f>
        <v>6.9934998464304954E-4</v>
      </c>
      <c r="O227" s="26">
        <f ca="1">+C$11+C$12*F227</f>
        <v>6.4739001252197854E-4</v>
      </c>
      <c r="Q227" s="43">
        <f>+C227-15018.5</f>
        <v>40823.174899999984</v>
      </c>
    </row>
    <row r="228" spans="1:17" s="26" customFormat="1" ht="12.95" customHeight="1">
      <c r="A228" s="77" t="s">
        <v>324</v>
      </c>
      <c r="B228" s="93" t="s">
        <v>43</v>
      </c>
      <c r="C228" s="94">
        <v>55842.591200000141</v>
      </c>
      <c r="D228" s="94">
        <v>1E-3</v>
      </c>
      <c r="E228" s="26">
        <f>+(C228-C$7)/C$8</f>
        <v>6847.5028956518909</v>
      </c>
      <c r="F228" s="26">
        <f>ROUND(2*E228,0)/2</f>
        <v>6847.5</v>
      </c>
      <c r="G228" s="26">
        <f>+C228-(C$7+F228*C$8)</f>
        <v>8.8425014109816402E-4</v>
      </c>
      <c r="L228" s="26">
        <f>G228</f>
        <v>8.8425014109816402E-4</v>
      </c>
      <c r="O228" s="26">
        <f ca="1">+C$11+C$12*F228</f>
        <v>6.4534231700932431E-4</v>
      </c>
      <c r="Q228" s="43">
        <f>+C228-15018.5</f>
        <v>40824.091200000141</v>
      </c>
    </row>
    <row r="229" spans="1:17" s="26" customFormat="1" ht="12.95" customHeight="1">
      <c r="A229" s="77" t="s">
        <v>324</v>
      </c>
      <c r="B229" s="93" t="s">
        <v>41</v>
      </c>
      <c r="C229" s="94">
        <v>55842.743699999992</v>
      </c>
      <c r="D229" s="94">
        <v>1.1999999999999999E-3</v>
      </c>
      <c r="E229" s="26">
        <f>+(C229-C$7)/C$8</f>
        <v>6848.0022870488374</v>
      </c>
      <c r="F229" s="26">
        <f>ROUND(2*E229,0)/2</f>
        <v>6848</v>
      </c>
      <c r="G229" s="26">
        <f>+C229-(C$7+F229*C$8)</f>
        <v>6.9839999196119606E-4</v>
      </c>
      <c r="L229" s="26">
        <f>G229</f>
        <v>6.9839999196119606E-4</v>
      </c>
      <c r="O229" s="26">
        <f ca="1">+C$11+C$12*F229</f>
        <v>6.4500103442388223E-4</v>
      </c>
      <c r="Q229" s="43">
        <f>+C229-15018.5</f>
        <v>40824.243699999992</v>
      </c>
    </row>
    <row r="230" spans="1:17" s="26" customFormat="1" ht="12.95" customHeight="1">
      <c r="A230" s="77" t="s">
        <v>324</v>
      </c>
      <c r="B230" s="93" t="s">
        <v>41</v>
      </c>
      <c r="C230" s="94">
        <v>55843.662299999967</v>
      </c>
      <c r="D230" s="94">
        <v>1.6999999999999999E-3</v>
      </c>
      <c r="E230" s="26">
        <f>+(C230-C$7)/C$8</f>
        <v>6851.0104243450423</v>
      </c>
      <c r="F230" s="26">
        <f>ROUND(2*E230,0)/2</f>
        <v>6851</v>
      </c>
      <c r="G230" s="26">
        <f>+C230-(C$7+F230*C$8)</f>
        <v>3.183299966622144E-3</v>
      </c>
      <c r="L230" s="26">
        <f>G230</f>
        <v>3.183299966622144E-3</v>
      </c>
      <c r="O230" s="26">
        <f ca="1">+C$11+C$12*F230</f>
        <v>6.4295333891122887E-4</v>
      </c>
      <c r="Q230" s="43">
        <f>+C230-15018.5</f>
        <v>40825.162299999967</v>
      </c>
    </row>
    <row r="231" spans="1:17" s="26" customFormat="1" ht="12.95" customHeight="1">
      <c r="A231" s="77" t="s">
        <v>324</v>
      </c>
      <c r="B231" s="93" t="s">
        <v>43</v>
      </c>
      <c r="C231" s="94">
        <v>55845.645899999887</v>
      </c>
      <c r="D231" s="94">
        <v>2.0000000000000001E-4</v>
      </c>
      <c r="E231" s="26">
        <f>+(C231-C$7)/C$8</f>
        <v>6857.5061146788867</v>
      </c>
      <c r="F231" s="26">
        <f>ROUND(2*E231,0)/2</f>
        <v>6857.5</v>
      </c>
      <c r="G231" s="26">
        <f>+C231-(C$7+F231*C$8)</f>
        <v>1.8672498845262453E-3</v>
      </c>
      <c r="L231" s="26">
        <f>G231</f>
        <v>1.8672498845262453E-3</v>
      </c>
      <c r="O231" s="26">
        <f ca="1">+C$11+C$12*F231</f>
        <v>6.3851666530047833E-4</v>
      </c>
      <c r="Q231" s="43">
        <f>+C231-15018.5</f>
        <v>40827.145899999887</v>
      </c>
    </row>
    <row r="232" spans="1:17" s="26" customFormat="1" ht="12.95" customHeight="1">
      <c r="A232" s="77" t="s">
        <v>324</v>
      </c>
      <c r="B232" s="93" t="s">
        <v>41</v>
      </c>
      <c r="C232" s="94">
        <v>55846.714399999939</v>
      </c>
      <c r="D232" s="94">
        <v>4.0000000000000002E-4</v>
      </c>
      <c r="E232" s="26">
        <f>+(C232-C$7)/C$8</f>
        <v>6861.0051291587879</v>
      </c>
      <c r="F232" s="26">
        <f>ROUND(2*E232,0)/2</f>
        <v>6861</v>
      </c>
      <c r="G232" s="26">
        <f>+C232-(C$7+F232*C$8)</f>
        <v>1.5662999358028173E-3</v>
      </c>
      <c r="L232" s="26">
        <f>G232</f>
        <v>1.5662999358028173E-3</v>
      </c>
      <c r="O232" s="26">
        <f ca="1">+C$11+C$12*F232</f>
        <v>6.3612768720238289E-4</v>
      </c>
      <c r="Q232" s="43">
        <f>+C232-15018.5</f>
        <v>40828.214399999939</v>
      </c>
    </row>
    <row r="233" spans="1:17" s="26" customFormat="1" ht="12.95" customHeight="1">
      <c r="A233" s="77" t="s">
        <v>324</v>
      </c>
      <c r="B233" s="93" t="s">
        <v>41</v>
      </c>
      <c r="C233" s="94">
        <v>55847.62910000002</v>
      </c>
      <c r="D233" s="94">
        <v>5.0000000000000001E-4</v>
      </c>
      <c r="E233" s="26">
        <f>+(C233-C$7)/C$8</f>
        <v>6864.0004951343553</v>
      </c>
      <c r="F233" s="26">
        <f>ROUND(2*E233,0)/2</f>
        <v>6864</v>
      </c>
      <c r="G233" s="26">
        <f>+C233-(C$7+F233*C$8)</f>
        <v>1.5120001626200974E-4</v>
      </c>
      <c r="L233" s="26">
        <f>G233</f>
        <v>1.5120001626200974E-4</v>
      </c>
      <c r="O233" s="26">
        <f ca="1">+C$11+C$12*F233</f>
        <v>6.3407999168972867E-4</v>
      </c>
      <c r="Q233" s="43">
        <f>+C233-15018.5</f>
        <v>40829.12910000002</v>
      </c>
    </row>
    <row r="234" spans="1:17" s="26" customFormat="1" ht="12.95" customHeight="1">
      <c r="A234" s="77" t="s">
        <v>324</v>
      </c>
      <c r="B234" s="93" t="s">
        <v>43</v>
      </c>
      <c r="C234" s="94">
        <v>55859.690500000026</v>
      </c>
      <c r="D234" s="94">
        <v>5.0000000000000001E-4</v>
      </c>
      <c r="E234" s="26">
        <f>+(C234-C$7)/C$8</f>
        <v>6903.497933829578</v>
      </c>
      <c r="F234" s="26">
        <f>ROUND(2*E234,0)/2</f>
        <v>6903.5</v>
      </c>
      <c r="G234" s="26">
        <f>+C234-(C$7+F234*C$8)</f>
        <v>-6.3094997312873602E-4</v>
      </c>
      <c r="L234" s="26">
        <f>G234</f>
        <v>-6.3094997312873602E-4</v>
      </c>
      <c r="O234" s="26">
        <f ca="1">+C$11+C$12*F234</f>
        <v>6.0711866743978684E-4</v>
      </c>
      <c r="Q234" s="43">
        <f>+C234-15018.5</f>
        <v>40841.190500000026</v>
      </c>
    </row>
    <row r="235" spans="1:17" s="26" customFormat="1" ht="12.95" customHeight="1">
      <c r="A235" s="48" t="s">
        <v>55</v>
      </c>
      <c r="B235" s="49" t="s">
        <v>43</v>
      </c>
      <c r="C235" s="50">
        <v>55861.2183</v>
      </c>
      <c r="D235" s="51"/>
      <c r="E235" s="26">
        <f>+(C235-C$7)/C$8</f>
        <v>6908.5010169573679</v>
      </c>
      <c r="F235" s="26">
        <f>ROUND(2*E235,0)/2</f>
        <v>6908.5</v>
      </c>
      <c r="G235" s="26">
        <f>+C235-(C$7+F235*C$8)</f>
        <v>3.1054999999469146E-4</v>
      </c>
      <c r="K235" s="26">
        <f>G235</f>
        <v>3.1054999999469146E-4</v>
      </c>
      <c r="O235" s="26">
        <f ca="1">+C$11+C$12*F235</f>
        <v>6.0370584158536428E-4</v>
      </c>
      <c r="Q235" s="43">
        <f>+C235-15018.5</f>
        <v>40842.7183</v>
      </c>
    </row>
    <row r="236" spans="1:17" s="26" customFormat="1" ht="12.95" customHeight="1">
      <c r="A236" s="77" t="s">
        <v>324</v>
      </c>
      <c r="B236" s="93" t="s">
        <v>41</v>
      </c>
      <c r="C236" s="94">
        <v>55861.677300000098</v>
      </c>
      <c r="D236" s="94">
        <v>6.9999999999999999E-4</v>
      </c>
      <c r="E236" s="26">
        <f>+(C236-C$7)/C$8</f>
        <v>6910.004103196522</v>
      </c>
      <c r="F236" s="26">
        <f>ROUND(2*E236,0)/2</f>
        <v>6910</v>
      </c>
      <c r="G236" s="26">
        <f>+C236-(C$7+F236*C$8)</f>
        <v>1.2530000967672095E-3</v>
      </c>
      <c r="L236" s="26">
        <f>G236</f>
        <v>1.2530000967672095E-3</v>
      </c>
      <c r="O236" s="26">
        <f ca="1">+C$11+C$12*F236</f>
        <v>6.0268199382903717E-4</v>
      </c>
      <c r="Q236" s="43">
        <f>+C236-15018.5</f>
        <v>40843.177300000098</v>
      </c>
    </row>
    <row r="237" spans="1:17" s="26" customFormat="1" ht="12.95" customHeight="1">
      <c r="A237" s="77" t="s">
        <v>324</v>
      </c>
      <c r="B237" s="93" t="s">
        <v>41</v>
      </c>
      <c r="C237" s="94">
        <v>55862.593799999915</v>
      </c>
      <c r="D237" s="94">
        <v>5.0000000000000001E-4</v>
      </c>
      <c r="E237" s="26">
        <f>+(C237-C$7)/C$8</f>
        <v>6913.0053636270641</v>
      </c>
      <c r="F237" s="26">
        <f>ROUND(2*E237,0)/2</f>
        <v>6913</v>
      </c>
      <c r="G237" s="26">
        <f>+C237-(C$7+F237*C$8)</f>
        <v>1.6378999134758487E-3</v>
      </c>
      <c r="L237" s="26">
        <f>G237</f>
        <v>1.6378999134758487E-3</v>
      </c>
      <c r="O237" s="26">
        <f ca="1">+C$11+C$12*F237</f>
        <v>6.0063429831638381E-4</v>
      </c>
      <c r="Q237" s="43">
        <f>+C237-15018.5</f>
        <v>40844.093799999915</v>
      </c>
    </row>
    <row r="238" spans="1:17" s="26" customFormat="1" ht="12.95" customHeight="1">
      <c r="A238" s="77" t="s">
        <v>324</v>
      </c>
      <c r="B238" s="93" t="s">
        <v>43</v>
      </c>
      <c r="C238" s="94">
        <v>55862.743600000162</v>
      </c>
      <c r="D238" s="94">
        <v>4.0000000000000002E-4</v>
      </c>
      <c r="E238" s="26">
        <f>+(C238-C$7)/C$8</f>
        <v>6913.4959133415487</v>
      </c>
      <c r="F238" s="26">
        <f>ROUND(2*E238,0)/2</f>
        <v>6913.5</v>
      </c>
      <c r="G238" s="26">
        <f>+C238-(C$7+F238*C$8)</f>
        <v>-1.2479498400352895E-3</v>
      </c>
      <c r="L238" s="26">
        <f>G238</f>
        <v>-1.2479498400352895E-3</v>
      </c>
      <c r="O238" s="26">
        <f ca="1">+C$11+C$12*F238</f>
        <v>6.0029301573094086E-4</v>
      </c>
      <c r="Q238" s="43">
        <f>+C238-15018.5</f>
        <v>40844.243600000162</v>
      </c>
    </row>
    <row r="239" spans="1:17" s="26" customFormat="1" ht="12.95" customHeight="1">
      <c r="A239" s="77" t="s">
        <v>324</v>
      </c>
      <c r="B239" s="93" t="s">
        <v>43</v>
      </c>
      <c r="C239" s="94">
        <v>55863.661100000143</v>
      </c>
      <c r="D239" s="94">
        <v>4.0000000000000002E-4</v>
      </c>
      <c r="E239" s="26">
        <f>+(C239-C$7)/C$8</f>
        <v>6916.5004484703159</v>
      </c>
      <c r="F239" s="26">
        <f>ROUND(2*E239,0)/2</f>
        <v>6916.5</v>
      </c>
      <c r="G239" s="26">
        <f>+C239-(C$7+F239*C$8)</f>
        <v>1.3695014058612287E-4</v>
      </c>
      <c r="L239" s="26">
        <f>G239</f>
        <v>1.3695014058612287E-4</v>
      </c>
      <c r="O239" s="26">
        <f ca="1">+C$11+C$12*F239</f>
        <v>5.982453202182875E-4</v>
      </c>
      <c r="Q239" s="43">
        <f>+C239-15018.5</f>
        <v>40845.161100000143</v>
      </c>
    </row>
    <row r="240" spans="1:17" s="26" customFormat="1" ht="12.95" customHeight="1">
      <c r="A240" s="77" t="s">
        <v>324</v>
      </c>
      <c r="B240" s="93" t="s">
        <v>41</v>
      </c>
      <c r="C240" s="94">
        <v>55866.56259999983</v>
      </c>
      <c r="D240" s="94">
        <v>1E-3</v>
      </c>
      <c r="E240" s="26">
        <f>+(C240-C$7)/C$8</f>
        <v>6926.0019838113021</v>
      </c>
      <c r="F240" s="26">
        <f>ROUND(2*E240,0)/2</f>
        <v>6926</v>
      </c>
      <c r="G240" s="26">
        <f>+C240-(C$7+F240*C$8)</f>
        <v>6.0579983255593106E-4</v>
      </c>
      <c r="L240" s="26">
        <f>G240</f>
        <v>6.0579983255593106E-4</v>
      </c>
      <c r="O240" s="26">
        <f ca="1">+C$11+C$12*F240</f>
        <v>5.9176095109488361E-4</v>
      </c>
      <c r="Q240" s="43">
        <f>+C240-15018.5</f>
        <v>40848.06259999983</v>
      </c>
    </row>
    <row r="241" spans="1:17" s="26" customFormat="1" ht="12.95" customHeight="1">
      <c r="A241" s="77" t="s">
        <v>324</v>
      </c>
      <c r="B241" s="93" t="s">
        <v>43</v>
      </c>
      <c r="C241" s="94">
        <v>55866.714300000109</v>
      </c>
      <c r="D241" s="94">
        <v>2.9999999999999997E-4</v>
      </c>
      <c r="E241" s="26">
        <f>+(C241-C$7)/C$8</f>
        <v>6926.4987554514992</v>
      </c>
      <c r="F241" s="26">
        <f>ROUND(2*E241,0)/2</f>
        <v>6926.5</v>
      </c>
      <c r="G241" s="26">
        <f>+C241-(C$7+F241*C$8)</f>
        <v>-3.8004988891771063E-4</v>
      </c>
      <c r="L241" s="26">
        <f>G241</f>
        <v>-3.8004988891771063E-4</v>
      </c>
      <c r="O241" s="26">
        <f ca="1">+C$11+C$12*F241</f>
        <v>5.9141966850944153E-4</v>
      </c>
      <c r="Q241" s="43">
        <f>+C241-15018.5</f>
        <v>40848.214300000109</v>
      </c>
    </row>
    <row r="242" spans="1:17" s="26" customFormat="1" ht="12.95" customHeight="1">
      <c r="A242" s="77" t="s">
        <v>324</v>
      </c>
      <c r="B242" s="93" t="s">
        <v>43</v>
      </c>
      <c r="C242" s="94">
        <v>55867.632000000216</v>
      </c>
      <c r="D242" s="94">
        <v>5.0000000000000001E-4</v>
      </c>
      <c r="E242" s="26">
        <f>+(C242-C$7)/C$8</f>
        <v>6929.5039455202159</v>
      </c>
      <c r="F242" s="26">
        <f>ROUND(2*E242,0)/2</f>
        <v>6929.5</v>
      </c>
      <c r="G242" s="26">
        <f>+C242-(C$7+F242*C$8)</f>
        <v>1.2048502176185139E-3</v>
      </c>
      <c r="L242" s="26">
        <f>G242</f>
        <v>1.2048502176185139E-3</v>
      </c>
      <c r="O242" s="26">
        <f ca="1">+C$11+C$12*F242</f>
        <v>5.893719729967873E-4</v>
      </c>
      <c r="Q242" s="43">
        <f>+C242-15018.5</f>
        <v>40849.132000000216</v>
      </c>
    </row>
    <row r="243" spans="1:17" s="26" customFormat="1" ht="12.95" customHeight="1">
      <c r="A243" s="44" t="s">
        <v>56</v>
      </c>
      <c r="B243" s="5" t="s">
        <v>43</v>
      </c>
      <c r="C243" s="4">
        <v>55869.464650000002</v>
      </c>
      <c r="D243" s="4">
        <v>2.0000000000000001E-4</v>
      </c>
      <c r="E243" s="26">
        <f>+(C243-C$7)/C$8</f>
        <v>6935.5053202376039</v>
      </c>
      <c r="F243" s="26">
        <f>ROUND(2*E243,0)/2</f>
        <v>6935.5</v>
      </c>
      <c r="G243" s="26">
        <f>+C243-(C$7+F243*C$8)</f>
        <v>1.6246500017587095E-3</v>
      </c>
      <c r="K243" s="26">
        <f>G243</f>
        <v>1.6246500017587095E-3</v>
      </c>
      <c r="O243" s="26">
        <f ca="1">+C$11+C$12*F243</f>
        <v>5.8527658197147971E-4</v>
      </c>
      <c r="Q243" s="43">
        <f>+C243-15018.5</f>
        <v>40850.964650000002</v>
      </c>
    </row>
    <row r="244" spans="1:17" s="26" customFormat="1" ht="12.95" customHeight="1">
      <c r="A244" s="44" t="s">
        <v>56</v>
      </c>
      <c r="B244" s="5" t="s">
        <v>43</v>
      </c>
      <c r="C244" s="4">
        <v>55869.465150000004</v>
      </c>
      <c r="D244" s="4">
        <v>2.0000000000000001E-4</v>
      </c>
      <c r="E244" s="26">
        <f>+(C244-C$7)/C$8</f>
        <v>6935.5069575864545</v>
      </c>
      <c r="F244" s="26">
        <f>ROUND(2*E244,0)/2</f>
        <v>6935.5</v>
      </c>
      <c r="G244" s="26">
        <f>+C244-(C$7+F244*C$8)</f>
        <v>2.1246500036795624E-3</v>
      </c>
      <c r="K244" s="26">
        <f>G244</f>
        <v>2.1246500036795624E-3</v>
      </c>
      <c r="O244" s="26">
        <f ca="1">+C$11+C$12*F244</f>
        <v>5.8527658197147971E-4</v>
      </c>
      <c r="Q244" s="43">
        <f>+C244-15018.5</f>
        <v>40850.965150000004</v>
      </c>
    </row>
    <row r="245" spans="1:17" s="26" customFormat="1" ht="12.95" customHeight="1">
      <c r="A245" s="77" t="s">
        <v>324</v>
      </c>
      <c r="B245" s="93" t="s">
        <v>41</v>
      </c>
      <c r="C245" s="94">
        <v>55870.533600000199</v>
      </c>
      <c r="D245" s="94">
        <v>6.9999999999999999E-4</v>
      </c>
      <c r="E245" s="26">
        <f>+(C245-C$7)/C$8</f>
        <v>6939.00580833194</v>
      </c>
      <c r="F245" s="26">
        <f>ROUND(2*E245,0)/2</f>
        <v>6939</v>
      </c>
      <c r="G245" s="26">
        <f>+C245-(C$7+F245*C$8)</f>
        <v>1.7737001981004141E-3</v>
      </c>
      <c r="L245" s="26">
        <f>G245</f>
        <v>1.7737001981004141E-3</v>
      </c>
      <c r="O245" s="26">
        <f ca="1">+C$11+C$12*F245</f>
        <v>5.8288760387338427E-4</v>
      </c>
      <c r="Q245" s="43">
        <f>+C245-15018.5</f>
        <v>40852.033600000199</v>
      </c>
    </row>
    <row r="246" spans="1:17" s="26" customFormat="1" ht="12.95" customHeight="1">
      <c r="A246" s="77" t="s">
        <v>324</v>
      </c>
      <c r="B246" s="93" t="s">
        <v>43</v>
      </c>
      <c r="C246" s="94">
        <v>55870.685099999886</v>
      </c>
      <c r="D246" s="94">
        <v>6.9999999999999999E-4</v>
      </c>
      <c r="E246" s="26">
        <f>+(C246-C$7)/C$8</f>
        <v>6939.5019250306614</v>
      </c>
      <c r="F246" s="26">
        <f>ROUND(2*E246,0)/2</f>
        <v>6939.5</v>
      </c>
      <c r="G246" s="26">
        <f>+C246-(C$7+F246*C$8)</f>
        <v>5.8784988505067304E-4</v>
      </c>
      <c r="L246" s="26">
        <f>G246</f>
        <v>5.8784988505067304E-4</v>
      </c>
      <c r="O246" s="26">
        <f ca="1">+C$11+C$12*F246</f>
        <v>5.8254632128794132E-4</v>
      </c>
      <c r="Q246" s="43">
        <f>+C246-15018.5</f>
        <v>40852.185099999886</v>
      </c>
    </row>
    <row r="247" spans="1:17" s="26" customFormat="1" ht="12.95" customHeight="1">
      <c r="A247" s="77" t="s">
        <v>324</v>
      </c>
      <c r="B247" s="93" t="s">
        <v>43</v>
      </c>
      <c r="C247" s="94">
        <v>55871.601999999955</v>
      </c>
      <c r="D247" s="94">
        <v>8.0000000000000004E-4</v>
      </c>
      <c r="E247" s="26">
        <f>+(C247-C$7)/C$8</f>
        <v>6942.5044953411043</v>
      </c>
      <c r="F247" s="26">
        <f>ROUND(2*E247,0)/2</f>
        <v>6942.5</v>
      </c>
      <c r="G247" s="26">
        <f>+C247-(C$7+F247*C$8)</f>
        <v>1.3727499535889365E-3</v>
      </c>
      <c r="L247" s="26">
        <f>G247</f>
        <v>1.3727499535889365E-3</v>
      </c>
      <c r="O247" s="26">
        <f ca="1">+C$11+C$12*F247</f>
        <v>5.8049862577528796E-4</v>
      </c>
      <c r="Q247" s="43">
        <f>+C247-15018.5</f>
        <v>40853.101999999955</v>
      </c>
    </row>
    <row r="248" spans="1:17" s="26" customFormat="1" ht="12.95" customHeight="1">
      <c r="A248" s="77" t="s">
        <v>324</v>
      </c>
      <c r="B248" s="93" t="s">
        <v>43</v>
      </c>
      <c r="C248" s="94">
        <v>55872.518900000025</v>
      </c>
      <c r="D248" s="94">
        <v>4.0000000000000002E-4</v>
      </c>
      <c r="E248" s="26">
        <f>+(C248-C$7)/C$8</f>
        <v>6945.5070656515463</v>
      </c>
      <c r="F248" s="26">
        <f>ROUND(2*E248,0)/2</f>
        <v>6945.5</v>
      </c>
      <c r="G248" s="26">
        <f>+C248-(C$7+F248*C$8)</f>
        <v>2.1576500221271999E-3</v>
      </c>
      <c r="L248" s="26">
        <f>G248</f>
        <v>2.1576500221271999E-3</v>
      </c>
      <c r="O248" s="26">
        <f ca="1">+C$11+C$12*F248</f>
        <v>5.7845093026263374E-4</v>
      </c>
      <c r="Q248" s="43">
        <f>+C248-15018.5</f>
        <v>40854.018900000025</v>
      </c>
    </row>
    <row r="249" spans="1:17" s="26" customFormat="1" ht="12.95" customHeight="1">
      <c r="A249" s="77" t="s">
        <v>324</v>
      </c>
      <c r="B249" s="93" t="s">
        <v>41</v>
      </c>
      <c r="C249" s="94">
        <v>55872.669400000013</v>
      </c>
      <c r="D249" s="94">
        <v>5.0000000000000001E-4</v>
      </c>
      <c r="E249" s="26">
        <f>+(C249-C$7)/C$8</f>
        <v>6945.9999076535687</v>
      </c>
      <c r="F249" s="26">
        <f>ROUND(2*E249,0)/2</f>
        <v>6946</v>
      </c>
      <c r="G249" s="26">
        <f>+C249-(C$7+F249*C$8)</f>
        <v>-2.8199989174026996E-5</v>
      </c>
      <c r="L249" s="26">
        <f>G249</f>
        <v>-2.8199989174026996E-5</v>
      </c>
      <c r="O249" s="26">
        <f ca="1">+C$11+C$12*F249</f>
        <v>5.7810964767719165E-4</v>
      </c>
      <c r="Q249" s="43">
        <f>+C249-15018.5</f>
        <v>40854.169400000013</v>
      </c>
    </row>
    <row r="250" spans="1:17" s="26" customFormat="1" ht="12.95" customHeight="1">
      <c r="A250" s="77" t="s">
        <v>324</v>
      </c>
      <c r="B250" s="93" t="s">
        <v>41</v>
      </c>
      <c r="C250" s="94">
        <v>55873.585899999831</v>
      </c>
      <c r="D250" s="94">
        <v>1E-3</v>
      </c>
      <c r="E250" s="26">
        <f>+(C250-C$7)/C$8</f>
        <v>6949.0011680841108</v>
      </c>
      <c r="F250" s="26">
        <f>ROUND(2*E250,0)/2</f>
        <v>6949</v>
      </c>
      <c r="G250" s="26">
        <f>+C250-(C$7+F250*C$8)</f>
        <v>3.5669982753461227E-4</v>
      </c>
      <c r="L250" s="26">
        <f>G250</f>
        <v>3.5669982753461227E-4</v>
      </c>
      <c r="O250" s="26">
        <f ca="1">+C$11+C$12*F250</f>
        <v>5.7606195216453829E-4</v>
      </c>
      <c r="Q250" s="43">
        <f>+C250-15018.5</f>
        <v>40855.085899999831</v>
      </c>
    </row>
    <row r="251" spans="1:17" s="26" customFormat="1" ht="12.95" customHeight="1">
      <c r="A251" s="77" t="s">
        <v>324</v>
      </c>
      <c r="B251" s="93" t="s">
        <v>43</v>
      </c>
      <c r="C251" s="94">
        <v>55883.511599999852</v>
      </c>
      <c r="D251" s="94">
        <v>5.9999999999999995E-4</v>
      </c>
      <c r="E251" s="26">
        <f>+(C251-C$7)/C$8</f>
        <v>6981.5048349269173</v>
      </c>
      <c r="F251" s="26">
        <f>ROUND(2*E251,0)/2</f>
        <v>6981.5</v>
      </c>
      <c r="G251" s="26">
        <f>+C251-(C$7+F251*C$8)</f>
        <v>1.47644985554507E-3</v>
      </c>
      <c r="L251" s="26">
        <f>G251</f>
        <v>1.47644985554507E-3</v>
      </c>
      <c r="O251" s="26">
        <f ca="1">+C$11+C$12*F251</f>
        <v>5.5387858411078822E-4</v>
      </c>
      <c r="Q251" s="43">
        <f>+C251-15018.5</f>
        <v>40865.011599999852</v>
      </c>
    </row>
    <row r="252" spans="1:17" s="26" customFormat="1" ht="12.95" customHeight="1">
      <c r="A252" s="77" t="s">
        <v>324</v>
      </c>
      <c r="B252" s="93" t="s">
        <v>41</v>
      </c>
      <c r="C252" s="94">
        <v>55883.663300000131</v>
      </c>
      <c r="D252" s="94">
        <v>5.0000000000000001E-4</v>
      </c>
      <c r="E252" s="26">
        <f>+(C252-C$7)/C$8</f>
        <v>6982.0016065671143</v>
      </c>
      <c r="F252" s="26">
        <f>ROUND(2*E252,0)/2</f>
        <v>6982</v>
      </c>
      <c r="G252" s="26">
        <f>+C252-(C$7+F252*C$8)</f>
        <v>4.9060013407142833E-4</v>
      </c>
      <c r="L252" s="26">
        <f>G252</f>
        <v>4.9060013407142833E-4</v>
      </c>
      <c r="O252" s="26">
        <f ca="1">+C$11+C$12*F252</f>
        <v>5.5353730152534614E-4</v>
      </c>
      <c r="Q252" s="43">
        <f>+C252-15018.5</f>
        <v>40865.163300000131</v>
      </c>
    </row>
    <row r="253" spans="1:17" s="26" customFormat="1" ht="12.95" customHeight="1">
      <c r="A253" s="77" t="s">
        <v>324</v>
      </c>
      <c r="B253" s="93" t="s">
        <v>41</v>
      </c>
      <c r="C253" s="94">
        <v>55884.579799999949</v>
      </c>
      <c r="D253" s="94">
        <v>5.9999999999999995E-4</v>
      </c>
      <c r="E253" s="26">
        <f>+(C253-C$7)/C$8</f>
        <v>6985.0028669976564</v>
      </c>
      <c r="F253" s="26">
        <f>ROUND(2*E253,0)/2</f>
        <v>6985</v>
      </c>
      <c r="G253" s="26">
        <f>+C253-(C$7+F253*C$8)</f>
        <v>8.7549995078006759E-4</v>
      </c>
      <c r="L253" s="26">
        <f>G253</f>
        <v>8.7549995078006759E-4</v>
      </c>
      <c r="O253" s="26">
        <f ca="1">+C$11+C$12*F253</f>
        <v>5.5148960601269278E-4</v>
      </c>
      <c r="Q253" s="43">
        <f>+C253-15018.5</f>
        <v>40866.079799999949</v>
      </c>
    </row>
    <row r="254" spans="1:17" s="26" customFormat="1" ht="12.95" customHeight="1">
      <c r="A254" s="77" t="s">
        <v>324</v>
      </c>
      <c r="B254" s="93" t="s">
        <v>43</v>
      </c>
      <c r="C254" s="94">
        <v>55886.5652999999</v>
      </c>
      <c r="D254" s="94">
        <v>5.9999999999999995E-4</v>
      </c>
      <c r="E254" s="26">
        <f>+(C254-C$7)/C$8</f>
        <v>6991.5047792572132</v>
      </c>
      <c r="F254" s="26">
        <f>ROUND(2*E254,0)/2</f>
        <v>6991.5</v>
      </c>
      <c r="G254" s="26">
        <f>+C254-(C$7+F254*C$8)</f>
        <v>1.4594499007216655E-3</v>
      </c>
      <c r="L254" s="26">
        <f>G254</f>
        <v>1.4594499007216655E-3</v>
      </c>
      <c r="O254" s="26">
        <f ca="1">+C$11+C$12*F254</f>
        <v>5.4705293240194224E-4</v>
      </c>
      <c r="Q254" s="43">
        <f>+C254-15018.5</f>
        <v>40868.0652999999</v>
      </c>
    </row>
    <row r="255" spans="1:17" s="26" customFormat="1" ht="12.95" customHeight="1">
      <c r="A255" s="44" t="s">
        <v>56</v>
      </c>
      <c r="B255" s="5" t="s">
        <v>41</v>
      </c>
      <c r="C255" s="4">
        <v>55894.352299999999</v>
      </c>
      <c r="D255" s="4">
        <v>1E-4</v>
      </c>
      <c r="E255" s="26">
        <f>+(C255-C$7)/C$8</f>
        <v>7017.0048501547408</v>
      </c>
      <c r="F255" s="26">
        <f>ROUND(2*E255,0)/2</f>
        <v>7017</v>
      </c>
      <c r="G255" s="26">
        <f>+C255-(C$7+F255*C$8)</f>
        <v>1.4811000000918284E-3</v>
      </c>
      <c r="K255" s="26">
        <f>G255</f>
        <v>1.4811000000918284E-3</v>
      </c>
      <c r="O255" s="26">
        <f ca="1">+C$11+C$12*F255</f>
        <v>5.2964752054438565E-4</v>
      </c>
      <c r="Q255" s="43">
        <f>+C255-15018.5</f>
        <v>40875.852299999999</v>
      </c>
    </row>
    <row r="256" spans="1:17" s="26" customFormat="1" ht="12.95" customHeight="1">
      <c r="A256" s="52" t="s">
        <v>57</v>
      </c>
      <c r="B256" s="53"/>
      <c r="C256" s="52">
        <v>55894.352400000003</v>
      </c>
      <c r="D256" s="52">
        <v>1E-4</v>
      </c>
      <c r="E256" s="26">
        <f>+(C256-C$7)/C$8</f>
        <v>7017.0051776245245</v>
      </c>
      <c r="F256" s="26">
        <f>ROUND(2*E256,0)/2</f>
        <v>7017</v>
      </c>
      <c r="G256" s="26">
        <f>+C256-(C$7+F256*C$8)</f>
        <v>1.5811000048415735E-3</v>
      </c>
      <c r="K256" s="26">
        <f>G256</f>
        <v>1.5811000048415735E-3</v>
      </c>
      <c r="O256" s="26">
        <f ca="1">+C$11+C$12*F256</f>
        <v>5.2964752054438565E-4</v>
      </c>
      <c r="Q256" s="43">
        <f>+C256-15018.5</f>
        <v>40875.852400000003</v>
      </c>
    </row>
    <row r="257" spans="1:17" s="26" customFormat="1" ht="12.95" customHeight="1">
      <c r="A257" s="44" t="s">
        <v>58</v>
      </c>
      <c r="B257" s="5" t="s">
        <v>41</v>
      </c>
      <c r="C257" s="4">
        <v>55923.361900000004</v>
      </c>
      <c r="D257" s="4">
        <v>2.0000000000000001E-4</v>
      </c>
      <c r="E257" s="26">
        <f>+(C257-C$7)/C$8</f>
        <v>7112.0025202073512</v>
      </c>
      <c r="F257" s="26">
        <f>ROUND(2*E257,0)/2</f>
        <v>7112</v>
      </c>
      <c r="G257" s="26">
        <f>+C257-(C$7+F257*C$8)</f>
        <v>7.6960000296821818E-4</v>
      </c>
      <c r="K257" s="26">
        <f>G257</f>
        <v>7.6960000296821818E-4</v>
      </c>
      <c r="O257" s="26">
        <f ca="1">+C$11+C$12*F257</f>
        <v>4.6480382931034844E-4</v>
      </c>
      <c r="Q257" s="43">
        <f>+C257-15018.5</f>
        <v>40904.861900000004</v>
      </c>
    </row>
    <row r="258" spans="1:17" s="26" customFormat="1" ht="12.95" customHeight="1">
      <c r="A258" s="44" t="s">
        <v>59</v>
      </c>
      <c r="B258" s="5" t="s">
        <v>41</v>
      </c>
      <c r="C258" s="4">
        <v>55923.361900000004</v>
      </c>
      <c r="D258" s="4">
        <v>2.0000000000000001E-4</v>
      </c>
      <c r="E258" s="26">
        <f>+(C258-C$7)/C$8</f>
        <v>7112.0025202073512</v>
      </c>
      <c r="F258" s="26">
        <f>ROUND(2*E258,0)/2</f>
        <v>7112</v>
      </c>
      <c r="G258" s="26">
        <f>+C258-(C$7+F258*C$8)</f>
        <v>7.6960000296821818E-4</v>
      </c>
      <c r="K258" s="26">
        <f>G258</f>
        <v>7.6960000296821818E-4</v>
      </c>
      <c r="O258" s="26">
        <f ca="1">+C$11+C$12*F258</f>
        <v>4.6480382931034844E-4</v>
      </c>
      <c r="Q258" s="43">
        <f>+C258-15018.5</f>
        <v>40904.861900000004</v>
      </c>
    </row>
    <row r="259" spans="1:17" s="26" customFormat="1" ht="12.95" customHeight="1">
      <c r="A259" s="44" t="s">
        <v>58</v>
      </c>
      <c r="B259" s="5" t="s">
        <v>43</v>
      </c>
      <c r="C259" s="4">
        <v>55923.515399999997</v>
      </c>
      <c r="D259" s="4">
        <v>5.9999999999999995E-4</v>
      </c>
      <c r="E259" s="26">
        <f>+(C259-C$7)/C$8</f>
        <v>7112.5051863024519</v>
      </c>
      <c r="F259" s="26">
        <f>ROUND(2*E259,0)/2</f>
        <v>7112.5</v>
      </c>
      <c r="G259" s="26">
        <f>+C259-(C$7+F259*C$8)</f>
        <v>1.5837499959161505E-3</v>
      </c>
      <c r="K259" s="26">
        <f>G259</f>
        <v>1.5837499959161505E-3</v>
      </c>
      <c r="O259" s="26">
        <f ca="1">+C$11+C$12*F259</f>
        <v>4.6446254672490635E-4</v>
      </c>
      <c r="Q259" s="43">
        <f>+C259-15018.5</f>
        <v>40905.015399999997</v>
      </c>
    </row>
    <row r="260" spans="1:17" s="26" customFormat="1" ht="12.95" customHeight="1">
      <c r="A260" s="44" t="s">
        <v>59</v>
      </c>
      <c r="B260" s="5" t="s">
        <v>43</v>
      </c>
      <c r="C260" s="4">
        <v>55923.515399999997</v>
      </c>
      <c r="D260" s="4">
        <v>5.9999999999999995E-4</v>
      </c>
      <c r="E260" s="26">
        <f>+(C260-C$7)/C$8</f>
        <v>7112.5051863024519</v>
      </c>
      <c r="F260" s="26">
        <f>ROUND(2*E260,0)/2</f>
        <v>7112.5</v>
      </c>
      <c r="G260" s="26">
        <f>+C260-(C$7+F260*C$8)</f>
        <v>1.5837499959161505E-3</v>
      </c>
      <c r="K260" s="26">
        <f>G260</f>
        <v>1.5837499959161505E-3</v>
      </c>
      <c r="O260" s="26">
        <f ca="1">+C$11+C$12*F260</f>
        <v>4.6446254672490635E-4</v>
      </c>
      <c r="Q260" s="43">
        <f>+C260-15018.5</f>
        <v>40905.015399999997</v>
      </c>
    </row>
    <row r="261" spans="1:17" s="26" customFormat="1" ht="12.95" customHeight="1">
      <c r="A261" s="77" t="s">
        <v>324</v>
      </c>
      <c r="B261" s="93" t="s">
        <v>43</v>
      </c>
      <c r="C261" s="94">
        <v>55928.401099999901</v>
      </c>
      <c r="D261" s="94">
        <v>1.9E-3</v>
      </c>
      <c r="E261" s="26">
        <f>+(C261-C$7)/C$8</f>
        <v>7128.50437679687</v>
      </c>
      <c r="F261" s="26">
        <f>ROUND(2*E261,0)/2</f>
        <v>7128.5</v>
      </c>
      <c r="G261" s="26">
        <f>+C261-(C$7+F261*C$8)</f>
        <v>1.3365499034989625E-3</v>
      </c>
      <c r="L261" s="26">
        <f>G261</f>
        <v>1.3365499034989625E-3</v>
      </c>
      <c r="O261" s="26">
        <f ca="1">+C$11+C$12*F261</f>
        <v>4.5354150399075279E-4</v>
      </c>
      <c r="Q261" s="43">
        <f>+C261-15018.5</f>
        <v>40909.901099999901</v>
      </c>
    </row>
    <row r="262" spans="1:17" s="26" customFormat="1" ht="12.95" customHeight="1">
      <c r="A262" s="77" t="s">
        <v>324</v>
      </c>
      <c r="B262" s="93" t="s">
        <v>41</v>
      </c>
      <c r="C262" s="94">
        <v>55928.55420000013</v>
      </c>
      <c r="D262" s="94">
        <v>5.9999999999999995E-4</v>
      </c>
      <c r="E262" s="26">
        <f>+(C262-C$7)/C$8</f>
        <v>7129.005733013666</v>
      </c>
      <c r="F262" s="26">
        <f>ROUND(2*E262,0)/2</f>
        <v>7129</v>
      </c>
      <c r="G262" s="26">
        <f>+C262-(C$7+F262*C$8)</f>
        <v>1.7507001321064308E-3</v>
      </c>
      <c r="L262" s="26">
        <f>G262</f>
        <v>1.7507001321064308E-3</v>
      </c>
      <c r="O262" s="26">
        <f ca="1">+C$11+C$12*F262</f>
        <v>4.5320022140531071E-4</v>
      </c>
      <c r="Q262" s="43">
        <f>+C262-15018.5</f>
        <v>40910.05420000013</v>
      </c>
    </row>
    <row r="263" spans="1:17" s="26" customFormat="1" ht="12.95" customHeight="1">
      <c r="A263" s="77" t="s">
        <v>324</v>
      </c>
      <c r="B263" s="93" t="s">
        <v>43</v>
      </c>
      <c r="C263" s="94">
        <v>55936.340600000229</v>
      </c>
      <c r="D263" s="94">
        <v>5.0000000000000001E-4</v>
      </c>
      <c r="E263" s="26">
        <f>+(C263-C$7)/C$8</f>
        <v>7154.5038390925829</v>
      </c>
      <c r="F263" s="26">
        <f>ROUND(2*E263,0)/2</f>
        <v>7154.5</v>
      </c>
      <c r="G263" s="26">
        <f>+C263-(C$7+F263*C$8)</f>
        <v>1.1723502248059958E-3</v>
      </c>
      <c r="L263" s="26">
        <f>G263</f>
        <v>1.1723502248059958E-3</v>
      </c>
      <c r="O263" s="26">
        <f ca="1">+C$11+C$12*F263</f>
        <v>4.3579480954775325E-4</v>
      </c>
      <c r="Q263" s="43">
        <f>+C263-15018.5</f>
        <v>40917.840600000229</v>
      </c>
    </row>
    <row r="264" spans="1:17" s="26" customFormat="1" ht="12.95" customHeight="1">
      <c r="A264" s="77" t="s">
        <v>324</v>
      </c>
      <c r="B264" s="93" t="s">
        <v>41</v>
      </c>
      <c r="C264" s="94">
        <v>55936.493499999866</v>
      </c>
      <c r="D264" s="94">
        <v>4.0000000000000002E-4</v>
      </c>
      <c r="E264" s="26">
        <f>+(C264-C$7)/C$8</f>
        <v>7155.0045403679042</v>
      </c>
      <c r="F264" s="26">
        <f>ROUND(2*E264,0)/2</f>
        <v>7155</v>
      </c>
      <c r="G264" s="26">
        <f>+C264-(C$7+F264*C$8)</f>
        <v>1.3864998618373647E-3</v>
      </c>
      <c r="L264" s="26">
        <f>G264</f>
        <v>1.3864998618373647E-3</v>
      </c>
      <c r="O264" s="26">
        <f ca="1">+C$11+C$12*F264</f>
        <v>4.3545352696231117E-4</v>
      </c>
      <c r="Q264" s="43">
        <f>+C264-15018.5</f>
        <v>40917.993499999866</v>
      </c>
    </row>
    <row r="265" spans="1:17" s="26" customFormat="1" ht="12.95" customHeight="1">
      <c r="A265" s="77" t="s">
        <v>324</v>
      </c>
      <c r="B265" s="93" t="s">
        <v>43</v>
      </c>
      <c r="C265" s="94">
        <v>55939.395599999931</v>
      </c>
      <c r="D265" s="94">
        <v>1.6999999999999999E-3</v>
      </c>
      <c r="E265" s="26">
        <f>+(C265-C$7)/C$8</f>
        <v>7164.5080405287408</v>
      </c>
      <c r="F265" s="26">
        <f>ROUND(2*E265,0)/2</f>
        <v>7164.5</v>
      </c>
      <c r="G265" s="26">
        <f>+C265-(C$7+F265*C$8)</f>
        <v>2.4553499315516092E-3</v>
      </c>
      <c r="L265" s="26">
        <f>G265</f>
        <v>2.4553499315516092E-3</v>
      </c>
      <c r="O265" s="26">
        <f ca="1">+C$11+C$12*F265</f>
        <v>4.2896915783890727E-4</v>
      </c>
      <c r="Q265" s="43">
        <f>+C265-15018.5</f>
        <v>40920.895599999931</v>
      </c>
    </row>
    <row r="266" spans="1:17" s="26" customFormat="1" ht="12.95" customHeight="1">
      <c r="A266" s="77" t="s">
        <v>324</v>
      </c>
      <c r="B266" s="93" t="s">
        <v>41</v>
      </c>
      <c r="C266" s="94">
        <v>55940.461800000165</v>
      </c>
      <c r="D266" s="94">
        <v>4.0000000000000002E-4</v>
      </c>
      <c r="E266" s="26">
        <f>+(C266-C$7)/C$8</f>
        <v>7167.9995232045549</v>
      </c>
      <c r="F266" s="26">
        <f>ROUND(2*E266,0)/2</f>
        <v>7168</v>
      </c>
      <c r="G266" s="26">
        <f>+C266-(C$7+F266*C$8)</f>
        <v>-1.455998353776522E-4</v>
      </c>
      <c r="L266" s="26">
        <f>G266</f>
        <v>-1.455998353776522E-4</v>
      </c>
      <c r="O266" s="26">
        <f ca="1">+C$11+C$12*F266</f>
        <v>4.2658017974081096E-4</v>
      </c>
      <c r="Q266" s="43">
        <f>+C266-15018.5</f>
        <v>40921.961800000165</v>
      </c>
    </row>
    <row r="267" spans="1:17" s="26" customFormat="1" ht="12.95" customHeight="1">
      <c r="A267" s="77" t="s">
        <v>324</v>
      </c>
      <c r="B267" s="93" t="s">
        <v>41</v>
      </c>
      <c r="C267" s="94">
        <v>55941.37900000019</v>
      </c>
      <c r="D267" s="94">
        <v>5.0000000000000001E-4</v>
      </c>
      <c r="E267" s="26">
        <f>+(C267-C$7)/C$8</f>
        <v>7171.0030759241599</v>
      </c>
      <c r="F267" s="26">
        <f>ROUND(2*E267,0)/2</f>
        <v>7171</v>
      </c>
      <c r="G267" s="26">
        <f>+C267-(C$7+F267*C$8)</f>
        <v>9.3930018920218572E-4</v>
      </c>
      <c r="L267" s="26">
        <f>G267</f>
        <v>9.3930018920218572E-4</v>
      </c>
      <c r="O267" s="26">
        <f ca="1">+C$11+C$12*F267</f>
        <v>4.2453248422815761E-4</v>
      </c>
      <c r="Q267" s="43">
        <f>+C267-15018.5</f>
        <v>40922.87900000019</v>
      </c>
    </row>
    <row r="268" spans="1:17" s="26" customFormat="1" ht="12.95" customHeight="1">
      <c r="A268" s="44" t="s">
        <v>60</v>
      </c>
      <c r="B268" s="5" t="s">
        <v>41</v>
      </c>
      <c r="C268" s="4">
        <v>55942.295400000003</v>
      </c>
      <c r="D268" s="4">
        <v>1.1999999999999999E-3</v>
      </c>
      <c r="E268" s="26">
        <f>+(C268-C$7)/C$8</f>
        <v>7174.0040088849173</v>
      </c>
      <c r="F268" s="26">
        <f>ROUND(2*E268,0)/2</f>
        <v>7174</v>
      </c>
      <c r="G268" s="26">
        <f>+C268-(C$7+F268*C$8)</f>
        <v>1.2242000011610799E-3</v>
      </c>
      <c r="J268" s="26">
        <f>G268</f>
        <v>1.2242000011610799E-3</v>
      </c>
      <c r="O268" s="26">
        <f ca="1">+C$11+C$12*F268</f>
        <v>4.2248478871550338E-4</v>
      </c>
      <c r="Q268" s="43">
        <f>+C268-15018.5</f>
        <v>40923.795400000003</v>
      </c>
    </row>
    <row r="269" spans="1:17" s="26" customFormat="1" ht="12.95" customHeight="1">
      <c r="A269" s="77" t="s">
        <v>324</v>
      </c>
      <c r="B269" s="93" t="s">
        <v>43</v>
      </c>
      <c r="C269" s="94">
        <v>55942.447399999946</v>
      </c>
      <c r="D269" s="94">
        <v>5.9999999999999995E-4</v>
      </c>
      <c r="E269" s="26">
        <f>+(C269-C$7)/C$8</f>
        <v>7174.5017629333242</v>
      </c>
      <c r="F269" s="26">
        <f>ROUND(2*E269,0)/2</f>
        <v>7174.5</v>
      </c>
      <c r="G269" s="26">
        <f>+C269-(C$7+F269*C$8)</f>
        <v>5.3834994469070807E-4</v>
      </c>
      <c r="L269" s="26">
        <f>G269</f>
        <v>5.3834994469070807E-4</v>
      </c>
      <c r="O269" s="26">
        <f ca="1">+C$11+C$12*F269</f>
        <v>4.221435061300613E-4</v>
      </c>
      <c r="Q269" s="43">
        <f>+C269-15018.5</f>
        <v>40923.947399999946</v>
      </c>
    </row>
    <row r="270" spans="1:17" s="26" customFormat="1" ht="12.95" customHeight="1">
      <c r="A270" s="44" t="s">
        <v>60</v>
      </c>
      <c r="B270" s="5" t="s">
        <v>43</v>
      </c>
      <c r="C270" s="4">
        <v>55942.447800000002</v>
      </c>
      <c r="D270" s="4">
        <v>1E-3</v>
      </c>
      <c r="E270" s="26">
        <f>+(C270-C$7)/C$8</f>
        <v>7174.5030728125803</v>
      </c>
      <c r="F270" s="26">
        <f>ROUND(2*E270,0)/2</f>
        <v>7174.5</v>
      </c>
      <c r="G270" s="26">
        <f>+C270-(C$7+F270*C$8)</f>
        <v>9.3835000006947666E-4</v>
      </c>
      <c r="J270" s="26">
        <f>G270</f>
        <v>9.3835000006947666E-4</v>
      </c>
      <c r="O270" s="26">
        <f ca="1">+C$11+C$12*F270</f>
        <v>4.221435061300613E-4</v>
      </c>
      <c r="Q270" s="43">
        <f>+C270-15018.5</f>
        <v>40923.947800000002</v>
      </c>
    </row>
    <row r="271" spans="1:17" s="26" customFormat="1" ht="12.95" customHeight="1">
      <c r="A271" s="77" t="s">
        <v>324</v>
      </c>
      <c r="B271" s="93" t="s">
        <v>43</v>
      </c>
      <c r="C271" s="94">
        <v>55943.364500000142</v>
      </c>
      <c r="D271" s="94">
        <v>2.9999999999999997E-4</v>
      </c>
      <c r="E271" s="26">
        <f>+(C271-C$7)/C$8</f>
        <v>7177.5049881837158</v>
      </c>
      <c r="F271" s="26">
        <f>ROUND(2*E271,0)/2</f>
        <v>7177.5</v>
      </c>
      <c r="G271" s="26">
        <f>+C271-(C$7+F271*C$8)</f>
        <v>1.5232501391437836E-3</v>
      </c>
      <c r="L271" s="26">
        <f>G271</f>
        <v>1.5232501391437836E-3</v>
      </c>
      <c r="O271" s="26">
        <f ca="1">+C$11+C$12*F271</f>
        <v>4.2009581061740794E-4</v>
      </c>
      <c r="Q271" s="43">
        <f>+C271-15018.5</f>
        <v>40924.864500000142</v>
      </c>
    </row>
    <row r="272" spans="1:17" s="26" customFormat="1" ht="12.95" customHeight="1">
      <c r="A272" s="77" t="s">
        <v>324</v>
      </c>
      <c r="B272" s="93" t="s">
        <v>41</v>
      </c>
      <c r="C272" s="94">
        <v>55945.349299999885</v>
      </c>
      <c r="D272" s="94">
        <v>5.0000000000000001E-4</v>
      </c>
      <c r="E272" s="26">
        <f>+(C272-C$7)/C$8</f>
        <v>7184.0046081542105</v>
      </c>
      <c r="F272" s="26">
        <f>ROUND(2*E272,0)/2</f>
        <v>7184</v>
      </c>
      <c r="G272" s="26">
        <f>+C272-(C$7+F272*C$8)</f>
        <v>1.4071998884901404E-3</v>
      </c>
      <c r="L272" s="26">
        <f>G272</f>
        <v>1.4071998884901404E-3</v>
      </c>
      <c r="O272" s="26">
        <f ca="1">+C$11+C$12*F272</f>
        <v>4.156591370066574E-4</v>
      </c>
      <c r="Q272" s="43">
        <f>+C272-15018.5</f>
        <v>40926.849299999885</v>
      </c>
    </row>
    <row r="273" spans="1:17" s="26" customFormat="1" ht="12.95" customHeight="1">
      <c r="A273" s="77" t="s">
        <v>324</v>
      </c>
      <c r="B273" s="93" t="s">
        <v>43</v>
      </c>
      <c r="C273" s="94">
        <v>55945.500200000126</v>
      </c>
      <c r="D273" s="94">
        <v>5.9999999999999995E-4</v>
      </c>
      <c r="E273" s="26">
        <f>+(C273-C$7)/C$8</f>
        <v>7184.4987600361319</v>
      </c>
      <c r="F273" s="26">
        <f>ROUND(2*E273,0)/2</f>
        <v>7184.5</v>
      </c>
      <c r="G273" s="26">
        <f>+C273-(C$7+F273*C$8)</f>
        <v>-3.786498709814623E-4</v>
      </c>
      <c r="L273" s="26">
        <f>G273</f>
        <v>-3.786498709814623E-4</v>
      </c>
      <c r="O273" s="26">
        <f ca="1">+C$11+C$12*F273</f>
        <v>4.1531785442121532E-4</v>
      </c>
      <c r="Q273" s="43">
        <f>+C273-15018.5</f>
        <v>40927.000200000126</v>
      </c>
    </row>
    <row r="274" spans="1:17" s="26" customFormat="1" ht="12.95" customHeight="1">
      <c r="A274" s="77" t="s">
        <v>324</v>
      </c>
      <c r="B274" s="93" t="s">
        <v>43</v>
      </c>
      <c r="C274" s="94">
        <v>55946.419000000227</v>
      </c>
      <c r="D274" s="94">
        <v>8.9999999999999998E-4</v>
      </c>
      <c r="E274" s="26">
        <f>+(C274-C$7)/C$8</f>
        <v>7187.5075522722864</v>
      </c>
      <c r="F274" s="26">
        <f>ROUND(2*E274,0)/2</f>
        <v>7187.5</v>
      </c>
      <c r="G274" s="26">
        <f>+C274-(C$7+F274*C$8)</f>
        <v>2.3062502295942977E-3</v>
      </c>
      <c r="L274" s="26">
        <f>G274</f>
        <v>2.3062502295942977E-3</v>
      </c>
      <c r="O274" s="26">
        <f ca="1">+C$11+C$12*F274</f>
        <v>4.1327015890856196E-4</v>
      </c>
      <c r="Q274" s="43">
        <f>+C274-15018.5</f>
        <v>40927.919000000227</v>
      </c>
    </row>
    <row r="275" spans="1:17" s="26" customFormat="1" ht="12.95" customHeight="1">
      <c r="A275" s="77" t="s">
        <v>324</v>
      </c>
      <c r="B275" s="93" t="s">
        <v>41</v>
      </c>
      <c r="C275" s="94">
        <v>55948.402199999895</v>
      </c>
      <c r="D275" s="94">
        <v>8.0000000000000004E-4</v>
      </c>
      <c r="E275" s="26">
        <f>+(C275-C$7)/C$8</f>
        <v>7194.0019327262307</v>
      </c>
      <c r="F275" s="26">
        <f>ROUND(2*E275,0)/2</f>
        <v>7194</v>
      </c>
      <c r="G275" s="26">
        <f>+C275-(C$7+F275*C$8)</f>
        <v>5.9019989566877484E-4</v>
      </c>
      <c r="L275" s="26">
        <f>G275</f>
        <v>5.9019989566877484E-4</v>
      </c>
      <c r="O275" s="26">
        <f ca="1">+C$11+C$12*F275</f>
        <v>4.0883348529781142E-4</v>
      </c>
      <c r="Q275" s="43">
        <f>+C275-15018.5</f>
        <v>40929.902199999895</v>
      </c>
    </row>
    <row r="276" spans="1:17" s="26" customFormat="1" ht="12.95" customHeight="1">
      <c r="A276" s="77" t="s">
        <v>324</v>
      </c>
      <c r="B276" s="93" t="s">
        <v>43</v>
      </c>
      <c r="C276" s="94">
        <v>55949.470499999821</v>
      </c>
      <c r="D276" s="94">
        <v>6.9999999999999999E-4</v>
      </c>
      <c r="E276" s="26">
        <f>+(C276-C$7)/C$8</f>
        <v>7197.5002922661824</v>
      </c>
      <c r="F276" s="26">
        <f>ROUND(2*E276,0)/2</f>
        <v>7197.5</v>
      </c>
      <c r="G276" s="26">
        <f>+C276-(C$7+F276*C$8)</f>
        <v>8.9249821030534804E-5</v>
      </c>
      <c r="L276" s="26">
        <f>G276</f>
        <v>8.9249821030534804E-5</v>
      </c>
      <c r="O276" s="26">
        <f ca="1">+C$11+C$12*F276</f>
        <v>4.0644450719971598E-4</v>
      </c>
      <c r="Q276" s="43">
        <f>+C276-15018.5</f>
        <v>40930.970499999821</v>
      </c>
    </row>
    <row r="277" spans="1:17" s="26" customFormat="1" ht="12.95" customHeight="1">
      <c r="A277" s="77" t="s">
        <v>324</v>
      </c>
      <c r="B277" s="93" t="s">
        <v>43</v>
      </c>
      <c r="C277" s="94">
        <v>55950.387899999972</v>
      </c>
      <c r="D277" s="94">
        <v>5.9999999999999995E-4</v>
      </c>
      <c r="E277" s="26">
        <f>+(C277-C$7)/C$8</f>
        <v>7200.504499925737</v>
      </c>
      <c r="F277" s="26">
        <f>ROUND(2*E277,0)/2</f>
        <v>7200.5</v>
      </c>
      <c r="G277" s="26">
        <f>+C277-(C$7+F277*C$8)</f>
        <v>1.3741499715251848E-3</v>
      </c>
      <c r="L277" s="26">
        <f>G277</f>
        <v>1.3741499715251848E-3</v>
      </c>
      <c r="O277" s="26">
        <f ca="1">+C$11+C$12*F277</f>
        <v>4.0439681168706176E-4</v>
      </c>
      <c r="Q277" s="43">
        <f>+C277-15018.5</f>
        <v>40931.887899999972</v>
      </c>
    </row>
    <row r="278" spans="1:17" s="26" customFormat="1" ht="12.95" customHeight="1">
      <c r="A278" s="77" t="s">
        <v>324</v>
      </c>
      <c r="B278" s="93" t="s">
        <v>43</v>
      </c>
      <c r="C278" s="94">
        <v>55953.441800000146</v>
      </c>
      <c r="D278" s="94">
        <v>5.0000000000000001E-4</v>
      </c>
      <c r="E278" s="26">
        <f>+(C278-C$7)/C$8</f>
        <v>7210.5050991959824</v>
      </c>
      <c r="F278" s="26">
        <f>ROUND(2*E278,0)/2</f>
        <v>7210.5</v>
      </c>
      <c r="G278" s="26">
        <f>+C278-(C$7+F278*C$8)</f>
        <v>1.5571501426165923E-3</v>
      </c>
      <c r="L278" s="26">
        <f>G278</f>
        <v>1.5571501426165923E-3</v>
      </c>
      <c r="O278" s="26">
        <f ca="1">+C$11+C$12*F278</f>
        <v>3.9757115997821578E-4</v>
      </c>
      <c r="Q278" s="43">
        <f>+C278-15018.5</f>
        <v>40934.941800000146</v>
      </c>
    </row>
    <row r="279" spans="1:17" s="26" customFormat="1" ht="12.95" customHeight="1">
      <c r="A279" s="77" t="s">
        <v>324</v>
      </c>
      <c r="B279" s="93" t="s">
        <v>41</v>
      </c>
      <c r="C279" s="94">
        <v>55955.425900000148</v>
      </c>
      <c r="D279" s="94">
        <v>5.0000000000000001E-4</v>
      </c>
      <c r="E279" s="26">
        <f>+(C279-C$7)/C$8</f>
        <v>7217.0024268789384</v>
      </c>
      <c r="F279" s="26">
        <f>ROUND(2*E279,0)/2</f>
        <v>7217</v>
      </c>
      <c r="G279" s="26">
        <f>+C279-(C$7+F279*C$8)</f>
        <v>7.4110014975303784E-4</v>
      </c>
      <c r="L279" s="26">
        <f>G279</f>
        <v>7.4110014975303784E-4</v>
      </c>
      <c r="O279" s="26">
        <f ca="1">+C$11+C$12*F279</f>
        <v>3.9313448636746611E-4</v>
      </c>
      <c r="Q279" s="43">
        <f>+C279-15018.5</f>
        <v>40936.925900000148</v>
      </c>
    </row>
    <row r="280" spans="1:17" s="26" customFormat="1" ht="12.95" customHeight="1">
      <c r="A280" s="4" t="s">
        <v>61</v>
      </c>
      <c r="B280" s="5" t="s">
        <v>41</v>
      </c>
      <c r="C280" s="4">
        <v>56218.503199999999</v>
      </c>
      <c r="D280" s="4">
        <v>1E-4</v>
      </c>
      <c r="E280" s="26">
        <f>+(C280-C$7)/C$8</f>
        <v>8078.5010529790379</v>
      </c>
      <c r="F280" s="26">
        <f>ROUND(2*E280,0)/2</f>
        <v>8078.5</v>
      </c>
      <c r="G280" s="26">
        <f>+C280-(C$7+F280*C$8)</f>
        <v>3.2154999644262716E-4</v>
      </c>
      <c r="J280" s="26">
        <f>G280</f>
        <v>3.2154999644262716E-4</v>
      </c>
      <c r="O280" s="26">
        <f ca="1">+C$11+C$12*F280</f>
        <v>-1.9489540834961416E-4</v>
      </c>
      <c r="Q280" s="43">
        <f>+C280-15018.5</f>
        <v>41200.003199999999</v>
      </c>
    </row>
    <row r="281" spans="1:17" s="26" customFormat="1" ht="12.95" customHeight="1">
      <c r="A281" s="77" t="s">
        <v>324</v>
      </c>
      <c r="B281" s="93" t="s">
        <v>41</v>
      </c>
      <c r="C281" s="94">
        <v>56226.596799999941</v>
      </c>
      <c r="D281" s="94">
        <v>1E-3</v>
      </c>
      <c r="E281" s="26">
        <f>+(C281-C$7)/C$8</f>
        <v>8105.0051461872235</v>
      </c>
      <c r="F281" s="26">
        <f>ROUND(2*E281,0)/2</f>
        <v>8105</v>
      </c>
      <c r="G281" s="26">
        <f>+C281-(C$7+F281*C$8)</f>
        <v>1.5714999390183948E-3</v>
      </c>
      <c r="L281" s="26">
        <f>G281</f>
        <v>1.5714999390183948E-3</v>
      </c>
      <c r="O281" s="26">
        <f ca="1">+C$11+C$12*F281</f>
        <v>-2.1298338537805665E-4</v>
      </c>
      <c r="Q281" s="43">
        <f>+C281-15018.5</f>
        <v>41208.096799999941</v>
      </c>
    </row>
    <row r="282" spans="1:17" s="26" customFormat="1" ht="12.95" customHeight="1">
      <c r="A282" s="77" t="s">
        <v>324</v>
      </c>
      <c r="B282" s="93" t="s">
        <v>43</v>
      </c>
      <c r="C282" s="94">
        <v>56243.544199999887</v>
      </c>
      <c r="D282" s="94">
        <v>4.0000000000000002E-4</v>
      </c>
      <c r="E282" s="26">
        <f>+(C282-C$7)/C$8</f>
        <v>8160.5027577862884</v>
      </c>
      <c r="F282" s="26">
        <f>ROUND(2*E282,0)/2</f>
        <v>8160.5</v>
      </c>
      <c r="G282" s="26">
        <f>+C282-(C$7+F282*C$8)</f>
        <v>8.4214988601161167E-4</v>
      </c>
      <c r="L282" s="26">
        <f>G282</f>
        <v>8.4214988601161167E-4</v>
      </c>
      <c r="O282" s="26">
        <f ca="1">+C$11+C$12*F282</f>
        <v>-2.5086575236215117E-4</v>
      </c>
      <c r="Q282" s="43">
        <f>+C282-15018.5</f>
        <v>41225.044199999887</v>
      </c>
    </row>
    <row r="283" spans="1:17" s="26" customFormat="1" ht="12.95" customHeight="1">
      <c r="A283" s="77" t="s">
        <v>324</v>
      </c>
      <c r="B283" s="93" t="s">
        <v>41</v>
      </c>
      <c r="C283" s="94">
        <v>56244.613499999978</v>
      </c>
      <c r="D283" s="94">
        <v>5.0000000000000001E-4</v>
      </c>
      <c r="E283" s="26">
        <f>+(C283-C$7)/C$8</f>
        <v>8164.0043920244652</v>
      </c>
      <c r="F283" s="26">
        <f>ROUND(2*E283,0)/2</f>
        <v>8164</v>
      </c>
      <c r="G283" s="26">
        <f>+C283-(C$7+F283*C$8)</f>
        <v>1.3411999752861448E-3</v>
      </c>
      <c r="L283" s="26">
        <f>G283</f>
        <v>1.3411999752861448E-3</v>
      </c>
      <c r="O283" s="26">
        <f ca="1">+C$11+C$12*F283</f>
        <v>-2.5325473046024748E-4</v>
      </c>
      <c r="Q283" s="43">
        <f>+C283-15018.5</f>
        <v>41226.113499999978</v>
      </c>
    </row>
    <row r="284" spans="1:17" s="26" customFormat="1" ht="12.95" customHeight="1">
      <c r="A284" s="77" t="s">
        <v>324</v>
      </c>
      <c r="B284" s="93" t="s">
        <v>41</v>
      </c>
      <c r="C284" s="94">
        <v>56245.528700000141</v>
      </c>
      <c r="D284" s="94">
        <v>1.1999999999999999E-3</v>
      </c>
      <c r="E284" s="26">
        <f>+(C284-C$7)/C$8</f>
        <v>8167.0013953491452</v>
      </c>
      <c r="F284" s="26">
        <f>ROUND(2*E284,0)/2</f>
        <v>8167</v>
      </c>
      <c r="G284" s="26">
        <f>+C284-(C$7+F284*C$8)</f>
        <v>4.2610013770172372E-4</v>
      </c>
      <c r="L284" s="26">
        <f>G284</f>
        <v>4.2610013770172372E-4</v>
      </c>
      <c r="O284" s="26">
        <f ca="1">+C$11+C$12*F284</f>
        <v>-2.553024259729017E-4</v>
      </c>
      <c r="Q284" s="43">
        <f>+C284-15018.5</f>
        <v>41227.028700000141</v>
      </c>
    </row>
    <row r="285" spans="1:17" s="26" customFormat="1" ht="12.95" customHeight="1">
      <c r="A285" s="77" t="s">
        <v>324</v>
      </c>
      <c r="B285" s="93" t="s">
        <v>43</v>
      </c>
      <c r="C285" s="94">
        <v>56247.512999999803</v>
      </c>
      <c r="D285" s="94">
        <v>6.9999999999999999E-4</v>
      </c>
      <c r="E285" s="26">
        <f>+(C285-C$7)/C$8</f>
        <v>8173.4993779705264</v>
      </c>
      <c r="F285" s="26">
        <f>ROUND(2*E285,0)/2</f>
        <v>8173.5</v>
      </c>
      <c r="G285" s="26">
        <f>+C285-(C$7+F285*C$8)</f>
        <v>-1.89950194908306E-4</v>
      </c>
      <c r="L285" s="26">
        <f>G285</f>
        <v>-1.89950194908306E-4</v>
      </c>
      <c r="O285" s="26">
        <f ca="1">+C$11+C$12*F285</f>
        <v>-2.5973909958365137E-4</v>
      </c>
      <c r="Q285" s="43">
        <f>+C285-15018.5</f>
        <v>41229.012999999803</v>
      </c>
    </row>
    <row r="286" spans="1:17" s="26" customFormat="1" ht="12.95" customHeight="1">
      <c r="A286" s="77" t="s">
        <v>324</v>
      </c>
      <c r="B286" s="93" t="s">
        <v>43</v>
      </c>
      <c r="C286" s="94">
        <v>56250.567100000102</v>
      </c>
      <c r="D286" s="94">
        <v>5.9999999999999995E-4</v>
      </c>
      <c r="E286" s="26">
        <f>+(C286-C$7)/C$8</f>
        <v>8183.5006321807223</v>
      </c>
      <c r="F286" s="26">
        <f>ROUND(2*E286,0)/2</f>
        <v>8183.5</v>
      </c>
      <c r="G286" s="26">
        <f>+C286-(C$7+F286*C$8)</f>
        <v>1.9305010209791362E-4</v>
      </c>
      <c r="L286" s="26">
        <f>G286</f>
        <v>1.9305010209791362E-4</v>
      </c>
      <c r="O286" s="26">
        <f ca="1">+C$11+C$12*F286</f>
        <v>-2.6656475129249735E-4</v>
      </c>
      <c r="Q286" s="43">
        <f>+C286-15018.5</f>
        <v>41232.067100000102</v>
      </c>
    </row>
    <row r="287" spans="1:17" s="26" customFormat="1" ht="12.95" customHeight="1">
      <c r="A287" s="77" t="s">
        <v>324</v>
      </c>
      <c r="B287" s="93" t="s">
        <v>43</v>
      </c>
      <c r="C287" s="94">
        <v>56251.484199999832</v>
      </c>
      <c r="D287" s="94">
        <v>4.0000000000000002E-4</v>
      </c>
      <c r="E287" s="26">
        <f>+(C287-C$7)/C$8</f>
        <v>8186.5038574295895</v>
      </c>
      <c r="F287" s="26">
        <f>ROUND(2*E287,0)/2</f>
        <v>8186.5</v>
      </c>
      <c r="G287" s="26">
        <f>+C287-(C$7+F287*C$8)</f>
        <v>1.1779498308897018E-3</v>
      </c>
      <c r="L287" s="26">
        <f>G287</f>
        <v>1.1779498308897018E-3</v>
      </c>
      <c r="O287" s="26">
        <f ca="1">+C$11+C$12*F287</f>
        <v>-2.6861244680515071E-4</v>
      </c>
      <c r="Q287" s="43">
        <f>+C287-15018.5</f>
        <v>41232.984199999832</v>
      </c>
    </row>
    <row r="288" spans="1:17" s="26" customFormat="1" ht="12.95" customHeight="1">
      <c r="A288" s="77" t="s">
        <v>324</v>
      </c>
      <c r="B288" s="93" t="s">
        <v>43</v>
      </c>
      <c r="C288" s="94">
        <v>56254.537800000049</v>
      </c>
      <c r="D288" s="94">
        <v>5.0000000000000001E-4</v>
      </c>
      <c r="E288" s="26">
        <f>+(C288-C$7)/C$8</f>
        <v>8196.5034742906719</v>
      </c>
      <c r="F288" s="26">
        <f>ROUND(2*E288,0)/2</f>
        <v>8196.5</v>
      </c>
      <c r="G288" s="26">
        <f>+C288-(C$7+F288*C$8)</f>
        <v>1.0609500459395349E-3</v>
      </c>
      <c r="L288" s="26">
        <f>G288</f>
        <v>1.0609500459395349E-3</v>
      </c>
      <c r="O288" s="26">
        <f ca="1">+C$11+C$12*F288</f>
        <v>-2.7543809851399668E-4</v>
      </c>
      <c r="Q288" s="43">
        <f>+C288-15018.5</f>
        <v>41236.037800000049</v>
      </c>
    </row>
    <row r="289" spans="1:17" s="26" customFormat="1" ht="12.95" customHeight="1">
      <c r="A289" s="77" t="s">
        <v>324</v>
      </c>
      <c r="B289" s="93" t="s">
        <v>43</v>
      </c>
      <c r="C289" s="94">
        <v>56265.530600000173</v>
      </c>
      <c r="D289" s="94">
        <v>5.9999999999999995E-4</v>
      </c>
      <c r="E289" s="26">
        <f>+(C289-C$7)/C$8</f>
        <v>8232.5015710367807</v>
      </c>
      <c r="F289" s="26">
        <f>ROUND(2*E289,0)/2</f>
        <v>8232.5</v>
      </c>
      <c r="G289" s="26">
        <f>+C289-(C$7+F289*C$8)</f>
        <v>4.797501751454547E-4</v>
      </c>
      <c r="L289" s="26">
        <f>G289</f>
        <v>4.797501751454547E-4</v>
      </c>
      <c r="O289" s="26">
        <f ca="1">+C$11+C$12*F289</f>
        <v>-3.000104446658422E-4</v>
      </c>
      <c r="Q289" s="43">
        <f>+C289-15018.5</f>
        <v>41247.030600000173</v>
      </c>
    </row>
    <row r="290" spans="1:17" s="26" customFormat="1" ht="12.95" customHeight="1">
      <c r="A290" s="77" t="s">
        <v>324</v>
      </c>
      <c r="B290" s="93" t="s">
        <v>43</v>
      </c>
      <c r="C290" s="94">
        <v>56266.44709999999</v>
      </c>
      <c r="D290" s="94">
        <v>6.9999999999999999E-4</v>
      </c>
      <c r="E290" s="26">
        <f>+(C290-C$7)/C$8</f>
        <v>8235.5028314673236</v>
      </c>
      <c r="F290" s="26">
        <f>ROUND(2*E290,0)/2</f>
        <v>8235.5</v>
      </c>
      <c r="G290" s="26">
        <f>+C290-(C$7+F290*C$8)</f>
        <v>8.6464999185409397E-4</v>
      </c>
      <c r="L290" s="26">
        <f>G290</f>
        <v>8.6464999185409397E-4</v>
      </c>
      <c r="O290" s="26">
        <f ca="1">+C$11+C$12*F290</f>
        <v>-3.0205814017849643E-4</v>
      </c>
      <c r="Q290" s="43">
        <f>+C290-15018.5</f>
        <v>41247.94709999999</v>
      </c>
    </row>
    <row r="291" spans="1:17" s="26" customFormat="1" ht="12.95" customHeight="1">
      <c r="A291" s="77" t="s">
        <v>324</v>
      </c>
      <c r="B291" s="93" t="s">
        <v>41</v>
      </c>
      <c r="C291" s="94">
        <v>56268.43339999998</v>
      </c>
      <c r="D291" s="94">
        <v>1.1999999999999999E-3</v>
      </c>
      <c r="E291" s="26">
        <f>+(C291-C$7)/C$8</f>
        <v>8242.0073634851542</v>
      </c>
      <c r="F291" s="26">
        <f>ROUND(2*E291,0)/2</f>
        <v>8242</v>
      </c>
      <c r="G291" s="26">
        <f>+C291-(C$7+F291*C$8)</f>
        <v>2.2485999797936529E-3</v>
      </c>
      <c r="L291" s="26">
        <f>G291</f>
        <v>2.2485999797936529E-3</v>
      </c>
      <c r="O291" s="26">
        <f ca="1">+C$11+C$12*F291</f>
        <v>-3.064948137892461E-4</v>
      </c>
      <c r="Q291" s="43">
        <f>+C291-15018.5</f>
        <v>41249.93339999998</v>
      </c>
    </row>
    <row r="292" spans="1:17" s="26" customFormat="1" ht="12.95" customHeight="1">
      <c r="A292" s="77" t="s">
        <v>324</v>
      </c>
      <c r="B292" s="93" t="s">
        <v>41</v>
      </c>
      <c r="C292" s="94">
        <v>56275.455899999943</v>
      </c>
      <c r="D292" s="94">
        <v>8.9999999999999998E-4</v>
      </c>
      <c r="E292" s="26">
        <f>+(C292-C$7)/C$8</f>
        <v>8265.0039279996872</v>
      </c>
      <c r="F292" s="26">
        <f>ROUND(2*E292,0)/2</f>
        <v>8265</v>
      </c>
      <c r="G292" s="26">
        <f>+C292-(C$7+F292*C$8)</f>
        <v>1.1994999440503307E-3</v>
      </c>
      <c r="L292" s="26">
        <f>G292</f>
        <v>1.1994999440503307E-3</v>
      </c>
      <c r="O292" s="26">
        <f ca="1">+C$11+C$12*F292</f>
        <v>-3.2219381271959141E-4</v>
      </c>
      <c r="Q292" s="43">
        <f>+C292-15018.5</f>
        <v>41256.955899999943</v>
      </c>
    </row>
    <row r="293" spans="1:17" s="26" customFormat="1" ht="12.95" customHeight="1">
      <c r="A293" s="77" t="s">
        <v>324</v>
      </c>
      <c r="B293" s="93" t="s">
        <v>43</v>
      </c>
      <c r="C293" s="94">
        <v>56276.524100000039</v>
      </c>
      <c r="D293" s="94">
        <v>6.9999999999999999E-4</v>
      </c>
      <c r="E293" s="26">
        <f>+(C293-C$7)/C$8</f>
        <v>8268.5019600704272</v>
      </c>
      <c r="F293" s="26">
        <f>ROUND(2*E293,0)/2</f>
        <v>8268.5</v>
      </c>
      <c r="G293" s="26">
        <f>+C293-(C$7+F293*C$8)</f>
        <v>5.9855003928532824E-4</v>
      </c>
      <c r="L293" s="26">
        <f>G293</f>
        <v>5.9855003928532824E-4</v>
      </c>
      <c r="O293" s="26">
        <f ca="1">+C$11+C$12*F293</f>
        <v>-3.2458279081768772E-4</v>
      </c>
      <c r="Q293" s="43">
        <f>+C293-15018.5</f>
        <v>41258.024100000039</v>
      </c>
    </row>
    <row r="294" spans="1:17" s="26" customFormat="1" ht="12.95" customHeight="1">
      <c r="A294" s="77" t="s">
        <v>324</v>
      </c>
      <c r="B294" s="93" t="s">
        <v>41</v>
      </c>
      <c r="C294" s="94">
        <v>56278.509099999908</v>
      </c>
      <c r="D294" s="94">
        <v>6.9999999999999999E-4</v>
      </c>
      <c r="E294" s="26">
        <f>+(C294-C$7)/C$8</f>
        <v>8275.0022349808714</v>
      </c>
      <c r="F294" s="26">
        <f>ROUND(2*E294,0)/2</f>
        <v>8275</v>
      </c>
      <c r="G294" s="26">
        <f>+C294-(C$7+F294*C$8)</f>
        <v>6.8249990727053955E-4</v>
      </c>
      <c r="L294" s="26">
        <f>G294</f>
        <v>6.8249990727053955E-4</v>
      </c>
      <c r="O294" s="26">
        <f ca="1">+C$11+C$12*F294</f>
        <v>-3.2901946442843739E-4</v>
      </c>
      <c r="Q294" s="43">
        <f>+C294-15018.5</f>
        <v>41260.009099999908</v>
      </c>
    </row>
    <row r="295" spans="1:17" s="26" customFormat="1" ht="12.95" customHeight="1">
      <c r="A295" s="77" t="s">
        <v>324</v>
      </c>
      <c r="B295" s="93" t="s">
        <v>41</v>
      </c>
      <c r="C295" s="94">
        <v>56279.42510000011</v>
      </c>
      <c r="D295" s="94">
        <v>2.3E-3</v>
      </c>
      <c r="E295" s="26">
        <f>+(C295-C$7)/C$8</f>
        <v>8278.0018580638261</v>
      </c>
      <c r="F295" s="26">
        <f>ROUND(2*E295,0)/2</f>
        <v>8278</v>
      </c>
      <c r="G295" s="26">
        <f>+C295-(C$7+F295*C$8)</f>
        <v>5.6740010768407956E-4</v>
      </c>
      <c r="L295" s="26">
        <f>G295</f>
        <v>5.6740010768407956E-4</v>
      </c>
      <c r="O295" s="26">
        <f ca="1">+C$11+C$12*F295</f>
        <v>-3.3106715994109161E-4</v>
      </c>
      <c r="Q295" s="43">
        <f>+C295-15018.5</f>
        <v>41260.92510000011</v>
      </c>
    </row>
    <row r="296" spans="1:17" s="26" customFormat="1" ht="12.95" customHeight="1">
      <c r="A296" s="77" t="s">
        <v>324</v>
      </c>
      <c r="B296" s="93" t="s">
        <v>43</v>
      </c>
      <c r="C296" s="94">
        <v>56279.578600000124</v>
      </c>
      <c r="D296" s="94">
        <v>5.0000000000000001E-4</v>
      </c>
      <c r="E296" s="26">
        <f>+(C296-C$7)/C$8</f>
        <v>8278.5045241589978</v>
      </c>
      <c r="F296" s="26">
        <f>ROUND(2*E296,0)/2</f>
        <v>8278.5</v>
      </c>
      <c r="G296" s="26">
        <f>+C296-(C$7+F296*C$8)</f>
        <v>1.3815501224598847E-3</v>
      </c>
      <c r="L296" s="26">
        <f>G296</f>
        <v>1.3815501224598847E-3</v>
      </c>
      <c r="O296" s="26">
        <f ca="1">+C$11+C$12*F296</f>
        <v>-3.314084425265337E-4</v>
      </c>
      <c r="Q296" s="43">
        <f>+C296-15018.5</f>
        <v>41261.078600000124</v>
      </c>
    </row>
    <row r="297" spans="1:17" s="26" customFormat="1" ht="12.95" customHeight="1">
      <c r="A297" s="77" t="s">
        <v>324</v>
      </c>
      <c r="B297" s="93" t="s">
        <v>43</v>
      </c>
      <c r="C297" s="94">
        <v>56280.494799999986</v>
      </c>
      <c r="D297" s="94">
        <v>4.0000000000000002E-4</v>
      </c>
      <c r="E297" s="26">
        <f>+(C297-C$7)/C$8</f>
        <v>8281.5048021803777</v>
      </c>
      <c r="F297" s="26">
        <f>ROUND(2*E297,0)/2</f>
        <v>8281.5</v>
      </c>
      <c r="G297" s="26">
        <f>+C297-(C$7+F297*C$8)</f>
        <v>1.4664499831269495E-3</v>
      </c>
      <c r="L297" s="26">
        <f>G297</f>
        <v>1.4664499831269495E-3</v>
      </c>
      <c r="O297" s="26">
        <f ca="1">+C$11+C$12*F297</f>
        <v>-3.3345613803918792E-4</v>
      </c>
      <c r="Q297" s="43">
        <f>+C297-15018.5</f>
        <v>41261.994799999986</v>
      </c>
    </row>
    <row r="298" spans="1:17" s="26" customFormat="1" ht="12.95" customHeight="1">
      <c r="A298" s="77" t="s">
        <v>324</v>
      </c>
      <c r="B298" s="93" t="s">
        <v>41</v>
      </c>
      <c r="C298" s="94">
        <v>56283.396100000013</v>
      </c>
      <c r="D298" s="94">
        <v>2.9999999999999997E-4</v>
      </c>
      <c r="E298" s="26">
        <f>+(C298-C$7)/C$8</f>
        <v>8291.0056825829379</v>
      </c>
      <c r="F298" s="26">
        <f>ROUND(2*E298,0)/2</f>
        <v>8291</v>
      </c>
      <c r="G298" s="26">
        <f>+C298-(C$7+F298*C$8)</f>
        <v>1.7353000148432329E-3</v>
      </c>
      <c r="L298" s="26">
        <f>G298</f>
        <v>1.7353000148432329E-3</v>
      </c>
      <c r="O298" s="26">
        <f ca="1">+C$11+C$12*F298</f>
        <v>-3.3994050716259095E-4</v>
      </c>
      <c r="Q298" s="43">
        <f>+C298-15018.5</f>
        <v>41264.896100000013</v>
      </c>
    </row>
    <row r="299" spans="1:17" s="26" customFormat="1" ht="12.95" customHeight="1">
      <c r="A299" s="4" t="s">
        <v>62</v>
      </c>
      <c r="B299" s="5" t="s">
        <v>41</v>
      </c>
      <c r="C299" s="4">
        <v>56292.250899999999</v>
      </c>
      <c r="D299" s="4">
        <v>1.8000000000000001E-4</v>
      </c>
      <c r="E299" s="26">
        <f>+(C299-C$7)/C$8</f>
        <v>8320.0024756714483</v>
      </c>
      <c r="F299" s="26">
        <f>ROUND(2*E299,0)/2</f>
        <v>8320</v>
      </c>
      <c r="G299" s="26">
        <f>+C299-(C$7+F299*C$8)</f>
        <v>7.5600000127451494E-4</v>
      </c>
      <c r="K299" s="26">
        <f>G299</f>
        <v>7.5600000127451494E-4</v>
      </c>
      <c r="O299" s="26">
        <f ca="1">+C$11+C$12*F299</f>
        <v>-3.5973489711824472E-4</v>
      </c>
      <c r="Q299" s="43">
        <f>+C299-15018.5</f>
        <v>41273.750899999999</v>
      </c>
    </row>
    <row r="300" spans="1:17" s="26" customFormat="1" ht="12.95" customHeight="1">
      <c r="A300" s="4" t="s">
        <v>62</v>
      </c>
      <c r="B300" s="5" t="s">
        <v>43</v>
      </c>
      <c r="C300" s="4">
        <v>56292.404130000003</v>
      </c>
      <c r="D300" s="4">
        <v>3.2000000000000003E-4</v>
      </c>
      <c r="E300" s="26">
        <f>+(C300-C$7)/C$8</f>
        <v>8320.5042575982061</v>
      </c>
      <c r="F300" s="26">
        <f>ROUND(2*E300,0)/2</f>
        <v>8320.5</v>
      </c>
      <c r="G300" s="26">
        <f>+C300-(C$7+F300*C$8)</f>
        <v>1.3001500046811998E-3</v>
      </c>
      <c r="K300" s="26">
        <f>G300</f>
        <v>1.3001500046811998E-3</v>
      </c>
      <c r="O300" s="26">
        <f ca="1">+C$11+C$12*F300</f>
        <v>-3.600761797036868E-4</v>
      </c>
      <c r="Q300" s="43">
        <f>+C300-15018.5</f>
        <v>41273.904130000003</v>
      </c>
    </row>
    <row r="301" spans="1:17" s="26" customFormat="1" ht="12.95" customHeight="1">
      <c r="A301" s="77" t="s">
        <v>324</v>
      </c>
      <c r="B301" s="93" t="s">
        <v>43</v>
      </c>
      <c r="C301" s="94">
        <v>56292.404500000179</v>
      </c>
      <c r="D301" s="94">
        <v>2.9999999999999997E-4</v>
      </c>
      <c r="E301" s="26">
        <f>+(C301-C$7)/C$8</f>
        <v>8320.5054692369285</v>
      </c>
      <c r="F301" s="26">
        <f>ROUND(2*E301,0)/2</f>
        <v>8320.5</v>
      </c>
      <c r="G301" s="26">
        <f>+C301-(C$7+F301*C$8)</f>
        <v>1.6701501808711328E-3</v>
      </c>
      <c r="L301" s="26">
        <f>G301</f>
        <v>1.6701501808711328E-3</v>
      </c>
      <c r="O301" s="26">
        <f ca="1">+C$11+C$12*F301</f>
        <v>-3.600761797036868E-4</v>
      </c>
      <c r="Q301" s="43">
        <f>+C301-15018.5</f>
        <v>41273.904500000179</v>
      </c>
    </row>
    <row r="302" spans="1:17" s="26" customFormat="1" ht="12.95" customHeight="1">
      <c r="A302" s="77" t="s">
        <v>324</v>
      </c>
      <c r="B302" s="93" t="s">
        <v>41</v>
      </c>
      <c r="C302" s="94">
        <v>56293.473100000061</v>
      </c>
      <c r="D302" s="94">
        <v>4.0000000000000002E-4</v>
      </c>
      <c r="E302" s="26">
        <f>+(C302-C$7)/C$8</f>
        <v>8324.0048111860433</v>
      </c>
      <c r="F302" s="26">
        <f>ROUND(2*E302,0)/2</f>
        <v>8324</v>
      </c>
      <c r="G302" s="26">
        <f>+C302-(C$7+F302*C$8)</f>
        <v>1.4692000622744672E-3</v>
      </c>
      <c r="L302" s="26">
        <f>G302</f>
        <v>1.4692000622744672E-3</v>
      </c>
      <c r="O302" s="26">
        <f ca="1">+C$11+C$12*F302</f>
        <v>-3.6246515780178311E-4</v>
      </c>
      <c r="Q302" s="43">
        <f>+C302-15018.5</f>
        <v>41274.973100000061</v>
      </c>
    </row>
    <row r="303" spans="1:17" s="26" customFormat="1" ht="12.95" customHeight="1">
      <c r="A303" s="77" t="s">
        <v>324</v>
      </c>
      <c r="B303" s="93" t="s">
        <v>41</v>
      </c>
      <c r="C303" s="94">
        <v>56294.388499999885</v>
      </c>
      <c r="D303" s="94">
        <v>5.0000000000000001E-4</v>
      </c>
      <c r="E303" s="26">
        <f>+(C303-C$7)/C$8</f>
        <v>8327.0024694491476</v>
      </c>
      <c r="F303" s="26">
        <f>ROUND(2*E303,0)/2</f>
        <v>8327</v>
      </c>
      <c r="G303" s="26">
        <f>+C303-(C$7+F303*C$8)</f>
        <v>7.5409988494357094E-4</v>
      </c>
      <c r="L303" s="26">
        <f>G303</f>
        <v>7.5409988494357094E-4</v>
      </c>
      <c r="O303" s="26">
        <f ca="1">+C$11+C$12*F303</f>
        <v>-3.6451285331443647E-4</v>
      </c>
      <c r="Q303" s="43">
        <f>+C303-15018.5</f>
        <v>41275.888499999885</v>
      </c>
    </row>
    <row r="304" spans="1:17" s="26" customFormat="1" ht="12.95" customHeight="1">
      <c r="A304" s="77" t="s">
        <v>324</v>
      </c>
      <c r="B304" s="93" t="s">
        <v>43</v>
      </c>
      <c r="C304" s="94">
        <v>56295.458800000139</v>
      </c>
      <c r="D304" s="94">
        <v>8.9999999999999998E-4</v>
      </c>
      <c r="E304" s="26">
        <f>+(C304-C$7)/C$8</f>
        <v>8330.5073783855496</v>
      </c>
      <c r="F304" s="26">
        <f>ROUND(2*E304,0)/2</f>
        <v>8330.5</v>
      </c>
      <c r="G304" s="26">
        <f>+C304-(C$7+F304*C$8)</f>
        <v>2.2531501381308772E-3</v>
      </c>
      <c r="L304" s="26">
        <f>G304</f>
        <v>2.2531501381308772E-3</v>
      </c>
      <c r="O304" s="26">
        <f ca="1">+C$11+C$12*F304</f>
        <v>-3.6690183141253278E-4</v>
      </c>
      <c r="Q304" s="43">
        <f>+C304-15018.5</f>
        <v>41276.958800000139</v>
      </c>
    </row>
    <row r="305" spans="1:17" s="26" customFormat="1" ht="12.95" customHeight="1">
      <c r="A305" s="77" t="s">
        <v>324</v>
      </c>
      <c r="B305" s="93" t="s">
        <v>43</v>
      </c>
      <c r="C305" s="94">
        <v>56296.37360000005</v>
      </c>
      <c r="D305" s="94">
        <v>1E-3</v>
      </c>
      <c r="E305" s="26">
        <f>+(C305-C$7)/C$8</f>
        <v>8333.5030718303296</v>
      </c>
      <c r="F305" s="26">
        <f>ROUND(2*E305,0)/2</f>
        <v>8333.5</v>
      </c>
      <c r="G305" s="26">
        <f>+C305-(C$7+F305*C$8)</f>
        <v>9.3805004871683195E-4</v>
      </c>
      <c r="L305" s="26">
        <f>G305</f>
        <v>9.3805004871683195E-4</v>
      </c>
      <c r="O305" s="26">
        <f ca="1">+C$11+C$12*F305</f>
        <v>-3.68949526925187E-4</v>
      </c>
      <c r="Q305" s="43">
        <f>+C305-15018.5</f>
        <v>41277.87360000005</v>
      </c>
    </row>
    <row r="306" spans="1:17" s="26" customFormat="1" ht="12.95" customHeight="1">
      <c r="A306" s="77" t="s">
        <v>324</v>
      </c>
      <c r="B306" s="93" t="s">
        <v>41</v>
      </c>
      <c r="C306" s="94">
        <v>56296.525299999863</v>
      </c>
      <c r="D306" s="94">
        <v>4.0000000000000002E-4</v>
      </c>
      <c r="E306" s="26">
        <f>+(C306-C$7)/C$8</f>
        <v>8333.9998434690006</v>
      </c>
      <c r="F306" s="26">
        <f>ROUND(2*E306,0)/2</f>
        <v>8334</v>
      </c>
      <c r="G306" s="26">
        <f>+C306-(C$7+F306*C$8)</f>
        <v>-4.7800138418097049E-5</v>
      </c>
      <c r="L306" s="26">
        <f>G306</f>
        <v>-4.7800138418097049E-5</v>
      </c>
      <c r="O306" s="26">
        <f ca="1">+C$11+C$12*F306</f>
        <v>-3.6929080951062909E-4</v>
      </c>
      <c r="Q306" s="43">
        <f>+C306-15018.5</f>
        <v>41278.025299999863</v>
      </c>
    </row>
    <row r="307" spans="1:17" s="26" customFormat="1" ht="12.95" customHeight="1">
      <c r="A307" s="77" t="s">
        <v>324</v>
      </c>
      <c r="B307" s="93" t="s">
        <v>41</v>
      </c>
      <c r="C307" s="94">
        <v>56297.442100000102</v>
      </c>
      <c r="D307" s="94">
        <v>5.9999999999999995E-4</v>
      </c>
      <c r="E307" s="26">
        <f>+(C307-C$7)/C$8</f>
        <v>8337.0020863102309</v>
      </c>
      <c r="F307" s="26">
        <f>ROUND(2*E307,0)/2</f>
        <v>8337</v>
      </c>
      <c r="G307" s="26">
        <f>+C307-(C$7+F307*C$8)</f>
        <v>6.37100099993404E-4</v>
      </c>
      <c r="L307" s="26">
        <f>G307</f>
        <v>6.37100099993404E-4</v>
      </c>
      <c r="O307" s="26">
        <f ca="1">+C$11+C$12*F307</f>
        <v>-3.7133850502328244E-4</v>
      </c>
      <c r="Q307" s="43">
        <f>+C307-15018.5</f>
        <v>41278.942100000102</v>
      </c>
    </row>
    <row r="308" spans="1:17" s="26" customFormat="1" ht="12.95" customHeight="1">
      <c r="A308" s="77" t="s">
        <v>324</v>
      </c>
      <c r="B308" s="93" t="s">
        <v>41</v>
      </c>
      <c r="C308" s="94">
        <v>56298.358399999794</v>
      </c>
      <c r="D308" s="94">
        <v>4.0000000000000002E-4</v>
      </c>
      <c r="E308" s="26">
        <f>+(C308-C$7)/C$8</f>
        <v>8340.0026918008225</v>
      </c>
      <c r="F308" s="26">
        <f>ROUND(2*E308,0)/2</f>
        <v>8340</v>
      </c>
      <c r="G308" s="26">
        <f>+C308-(C$7+F308*C$8)</f>
        <v>8.2199979078723118E-4</v>
      </c>
      <c r="L308" s="26">
        <f>G308</f>
        <v>8.2199979078723118E-4</v>
      </c>
      <c r="O308" s="26">
        <f ca="1">+C$11+C$12*F308</f>
        <v>-3.7338620053593667E-4</v>
      </c>
      <c r="Q308" s="43">
        <f>+C308-15018.5</f>
        <v>41279.858399999794</v>
      </c>
    </row>
    <row r="309" spans="1:17" s="26" customFormat="1" ht="12.95" customHeight="1">
      <c r="A309" s="77" t="s">
        <v>324</v>
      </c>
      <c r="B309" s="93" t="s">
        <v>43</v>
      </c>
      <c r="C309" s="94">
        <v>56298.510699999984</v>
      </c>
      <c r="D309" s="94">
        <v>5.9999999999999995E-4</v>
      </c>
      <c r="E309" s="26">
        <f>+(C309-C$7)/C$8</f>
        <v>8340.5014282593438</v>
      </c>
      <c r="F309" s="26">
        <f>ROUND(2*E309,0)/2</f>
        <v>8340.5</v>
      </c>
      <c r="G309" s="26">
        <f>+C309-(C$7+F309*C$8)</f>
        <v>4.3614998139673844E-4</v>
      </c>
      <c r="L309" s="26">
        <f>G309</f>
        <v>4.3614998139673844E-4</v>
      </c>
      <c r="O309" s="26">
        <f ca="1">+C$11+C$12*F309</f>
        <v>-3.7372748312137875E-4</v>
      </c>
      <c r="Q309" s="43">
        <f>+C309-15018.5</f>
        <v>41280.010699999984</v>
      </c>
    </row>
    <row r="310" spans="1:17" s="26" customFormat="1" ht="12.95" customHeight="1">
      <c r="A310" s="77" t="s">
        <v>324</v>
      </c>
      <c r="B310" s="93" t="s">
        <v>43</v>
      </c>
      <c r="C310" s="94">
        <v>56299.427300000098</v>
      </c>
      <c r="D310" s="94">
        <v>2.9999999999999997E-4</v>
      </c>
      <c r="E310" s="26">
        <f>+(C310-C$7)/C$8</f>
        <v>8343.5030161606246</v>
      </c>
      <c r="F310" s="26">
        <f>ROUND(2*E310,0)/2</f>
        <v>8343.5</v>
      </c>
      <c r="G310" s="26">
        <f>+C310-(C$7+F310*C$8)</f>
        <v>9.2105010116938502E-4</v>
      </c>
      <c r="L310" s="26">
        <f>G310</f>
        <v>9.2105010116938502E-4</v>
      </c>
      <c r="O310" s="26">
        <f ca="1">+C$11+C$12*F310</f>
        <v>-3.7577517863403298E-4</v>
      </c>
      <c r="Q310" s="43">
        <f>+C310-15018.5</f>
        <v>41280.927300000098</v>
      </c>
    </row>
    <row r="311" spans="1:17" s="26" customFormat="1" ht="12.95" customHeight="1">
      <c r="A311" s="77" t="s">
        <v>324</v>
      </c>
      <c r="B311" s="93" t="s">
        <v>41</v>
      </c>
      <c r="C311" s="94">
        <v>56301.411900000181</v>
      </c>
      <c r="D311" s="94">
        <v>5.9999999999999995E-4</v>
      </c>
      <c r="E311" s="26">
        <f>+(C311-C$7)/C$8</f>
        <v>8350.0019811926941</v>
      </c>
      <c r="F311" s="26">
        <f>ROUND(2*E311,0)/2</f>
        <v>8350</v>
      </c>
      <c r="G311" s="26">
        <f>+C311-(C$7+F311*C$8)</f>
        <v>6.0500018298625946E-4</v>
      </c>
      <c r="L311" s="26">
        <f>G311</f>
        <v>6.0500018298625946E-4</v>
      </c>
      <c r="O311" s="26">
        <f ca="1">+C$11+C$12*F311</f>
        <v>-3.8021185224478265E-4</v>
      </c>
      <c r="Q311" s="43">
        <f>+C311-15018.5</f>
        <v>41282.911900000181</v>
      </c>
    </row>
    <row r="312" spans="1:17" s="26" customFormat="1" ht="12.95" customHeight="1">
      <c r="A312" s="77" t="s">
        <v>324</v>
      </c>
      <c r="B312" s="93" t="s">
        <v>41</v>
      </c>
      <c r="C312" s="94">
        <v>56302.328000000212</v>
      </c>
      <c r="D312" s="94">
        <v>5.9999999999999995E-4</v>
      </c>
      <c r="E312" s="26">
        <f>+(C312-C$7)/C$8</f>
        <v>8353.0019317448605</v>
      </c>
      <c r="F312" s="26">
        <f>ROUND(2*E312,0)/2</f>
        <v>8353</v>
      </c>
      <c r="G312" s="26">
        <f>+C312-(C$7+F312*C$8)</f>
        <v>5.8990021352656186E-4</v>
      </c>
      <c r="L312" s="26">
        <f>G312</f>
        <v>5.8990021352656186E-4</v>
      </c>
      <c r="O312" s="26">
        <f ca="1">+C$11+C$12*F312</f>
        <v>-3.8225954775743601E-4</v>
      </c>
      <c r="Q312" s="43">
        <f>+C312-15018.5</f>
        <v>41283.828000000212</v>
      </c>
    </row>
    <row r="313" spans="1:17" s="26" customFormat="1" ht="12.95" customHeight="1">
      <c r="A313" s="77" t="s">
        <v>324</v>
      </c>
      <c r="B313" s="93" t="s">
        <v>43</v>
      </c>
      <c r="C313" s="94">
        <v>56302.480599999893</v>
      </c>
      <c r="D313" s="94">
        <v>5.9999999999999995E-4</v>
      </c>
      <c r="E313" s="26">
        <f>+(C313-C$7)/C$8</f>
        <v>8353.5016506110205</v>
      </c>
      <c r="F313" s="26">
        <f>ROUND(2*E313,0)/2</f>
        <v>8353.5</v>
      </c>
      <c r="G313" s="26">
        <f>+C313-(C$7+F313*C$8)</f>
        <v>5.0404989451635629E-4</v>
      </c>
      <c r="L313" s="26">
        <f>G313</f>
        <v>5.0404989451635629E-4</v>
      </c>
      <c r="O313" s="26">
        <f ca="1">+C$11+C$12*F313</f>
        <v>-3.8260083034287896E-4</v>
      </c>
      <c r="Q313" s="43">
        <f>+C313-15018.5</f>
        <v>41283.980599999893</v>
      </c>
    </row>
    <row r="314" spans="1:17" s="26" customFormat="1" ht="12.95" customHeight="1">
      <c r="A314" s="77" t="s">
        <v>324</v>
      </c>
      <c r="B314" s="93" t="s">
        <v>43</v>
      </c>
      <c r="C314" s="94">
        <v>56303.399000000209</v>
      </c>
      <c r="D314" s="94">
        <v>2.0000000000000001E-4</v>
      </c>
      <c r="E314" s="26">
        <f>+(C314-C$7)/C$8</f>
        <v>8356.5091329688003</v>
      </c>
      <c r="F314" s="26">
        <f>ROUND(2*E314,0)/2</f>
        <v>8356.5</v>
      </c>
      <c r="G314" s="26">
        <f>+C314-(C$7+F314*C$8)</f>
        <v>2.7889502089237794E-3</v>
      </c>
      <c r="L314" s="26">
        <f>G314</f>
        <v>2.7889502089237794E-3</v>
      </c>
      <c r="O314" s="26">
        <f ca="1">+C$11+C$12*F314</f>
        <v>-3.8464852585553232E-4</v>
      </c>
      <c r="Q314" s="43">
        <f>+C314-15018.5</f>
        <v>41284.899000000209</v>
      </c>
    </row>
    <row r="315" spans="1:17" s="26" customFormat="1" ht="12.95" customHeight="1">
      <c r="A315" s="77" t="s">
        <v>324</v>
      </c>
      <c r="B315" s="93" t="s">
        <v>43</v>
      </c>
      <c r="C315" s="94">
        <v>56306.450800000224</v>
      </c>
      <c r="D315" s="94">
        <v>5.9999999999999995E-4</v>
      </c>
      <c r="E315" s="26">
        <f>+(C315-C$7)/C$8</f>
        <v>8366.5028553733828</v>
      </c>
      <c r="F315" s="26">
        <f>ROUND(2*E315,0)/2</f>
        <v>8366.5</v>
      </c>
      <c r="G315" s="26">
        <f>+C315-(C$7+F315*C$8)</f>
        <v>8.7195022206287831E-4</v>
      </c>
      <c r="L315" s="26">
        <f>G315</f>
        <v>8.7195022206287831E-4</v>
      </c>
      <c r="O315" s="26">
        <f ca="1">+C$11+C$12*F315</f>
        <v>-3.9147417756437829E-4</v>
      </c>
      <c r="Q315" s="43">
        <f>+C315-15018.5</f>
        <v>41287.950800000224</v>
      </c>
    </row>
    <row r="316" spans="1:17" s="26" customFormat="1" ht="12.95" customHeight="1">
      <c r="A316" s="77" t="s">
        <v>324</v>
      </c>
      <c r="B316" s="93" t="s">
        <v>43</v>
      </c>
      <c r="C316" s="94">
        <v>56307.364800000098</v>
      </c>
      <c r="D316" s="94">
        <v>1.1000000000000001E-3</v>
      </c>
      <c r="E316" s="26">
        <f>+(C316-C$7)/C$8</f>
        <v>8369.4959290598872</v>
      </c>
      <c r="F316" s="26">
        <f>ROUND(2*E316,0)/2</f>
        <v>8369.5</v>
      </c>
      <c r="G316" s="26">
        <f>+C316-(C$7+F316*C$8)</f>
        <v>-1.2431499053491279E-3</v>
      </c>
      <c r="L316" s="26">
        <f>G316</f>
        <v>-1.2431499053491279E-3</v>
      </c>
      <c r="O316" s="26">
        <f ca="1">+C$11+C$12*F316</f>
        <v>-3.9352187307703252E-4</v>
      </c>
      <c r="Q316" s="43">
        <f>+C316-15018.5</f>
        <v>41288.864800000098</v>
      </c>
    </row>
    <row r="317" spans="1:17" s="26" customFormat="1" ht="12.95" customHeight="1">
      <c r="A317" s="77" t="s">
        <v>324</v>
      </c>
      <c r="B317" s="93" t="s">
        <v>41</v>
      </c>
      <c r="C317" s="94">
        <v>56308.435300000012</v>
      </c>
      <c r="D317" s="94">
        <v>5.0000000000000001E-4</v>
      </c>
      <c r="E317" s="26">
        <f>+(C317-C$7)/C$8</f>
        <v>8373.0014929347144</v>
      </c>
      <c r="F317" s="26">
        <f>ROUND(2*E317,0)/2</f>
        <v>8373</v>
      </c>
      <c r="G317" s="26">
        <f>+C317-(C$7+F317*C$8)</f>
        <v>4.5590000809170306E-4</v>
      </c>
      <c r="L317" s="26">
        <f>G317</f>
        <v>4.5590000809170306E-4</v>
      </c>
      <c r="O317" s="26">
        <f ca="1">+C$11+C$12*F317</f>
        <v>-3.9591085117512796E-4</v>
      </c>
      <c r="Q317" s="43">
        <f>+C317-15018.5</f>
        <v>41289.935300000012</v>
      </c>
    </row>
    <row r="318" spans="1:17" s="26" customFormat="1" ht="12.95" customHeight="1">
      <c r="A318" s="77" t="s">
        <v>324</v>
      </c>
      <c r="B318" s="93" t="s">
        <v>43</v>
      </c>
      <c r="C318" s="94">
        <v>56310.420700000133</v>
      </c>
      <c r="D318" s="94">
        <v>5.0000000000000001E-4</v>
      </c>
      <c r="E318" s="26">
        <f>+(C318-C$7)/C$8</f>
        <v>8379.5030777250577</v>
      </c>
      <c r="F318" s="26">
        <f>ROUND(2*E318,0)/2</f>
        <v>8379.5</v>
      </c>
      <c r="G318" s="26">
        <f>+C318-(C$7+F318*C$8)</f>
        <v>9.3985013518249616E-4</v>
      </c>
      <c r="L318" s="26">
        <f>G318</f>
        <v>9.3985013518249616E-4</v>
      </c>
      <c r="O318" s="26">
        <f ca="1">+C$11+C$12*F318</f>
        <v>-4.003475247858785E-4</v>
      </c>
      <c r="Q318" s="43">
        <f>+C318-15018.5</f>
        <v>41291.920700000133</v>
      </c>
    </row>
    <row r="319" spans="1:17" s="26" customFormat="1" ht="12.95" customHeight="1">
      <c r="A319" s="77" t="s">
        <v>324</v>
      </c>
      <c r="B319" s="93" t="s">
        <v>43</v>
      </c>
      <c r="C319" s="94">
        <v>56311.336199999787</v>
      </c>
      <c r="D319" s="94">
        <v>2.9999999999999997E-4</v>
      </c>
      <c r="E319" s="26">
        <f>+(C319-C$7)/C$8</f>
        <v>8382.5010634573755</v>
      </c>
      <c r="F319" s="26">
        <f>ROUND(2*E319,0)/2</f>
        <v>8382.5</v>
      </c>
      <c r="G319" s="26">
        <f>+C319-(C$7+F319*C$8)</f>
        <v>3.2474978797836229E-4</v>
      </c>
      <c r="L319" s="26">
        <f>G319</f>
        <v>3.2474978797836229E-4</v>
      </c>
      <c r="O319" s="26">
        <f ca="1">+C$11+C$12*F319</f>
        <v>-4.0239522029853186E-4</v>
      </c>
      <c r="Q319" s="43">
        <f>+C319-15018.5</f>
        <v>41292.836199999787</v>
      </c>
    </row>
    <row r="320" spans="1:17" s="26" customFormat="1" ht="12.95" customHeight="1">
      <c r="A320" s="77" t="s">
        <v>324</v>
      </c>
      <c r="B320" s="93" t="s">
        <v>43</v>
      </c>
      <c r="C320" s="94">
        <v>56551.664799999911</v>
      </c>
      <c r="D320" s="94">
        <v>2.9999999999999997E-4</v>
      </c>
      <c r="E320" s="26">
        <f>+(C320-C$7)/C$8</f>
        <v>9169.5045742611746</v>
      </c>
      <c r="F320" s="26">
        <f>ROUND(2*E320,0)/2</f>
        <v>9169.5</v>
      </c>
      <c r="G320" s="26">
        <f>+C320-(C$7+F320*C$8)</f>
        <v>1.3968499115435407E-3</v>
      </c>
      <c r="L320" s="26">
        <f>G320</f>
        <v>1.3968499115435407E-3</v>
      </c>
      <c r="O320" s="26">
        <f ca="1">+C$11+C$12*F320</f>
        <v>-9.3957400978470981E-4</v>
      </c>
      <c r="Q320" s="43">
        <f>+C320-15018.5</f>
        <v>41533.164799999911</v>
      </c>
    </row>
    <row r="321" spans="1:17" s="26" customFormat="1" ht="12.95" customHeight="1">
      <c r="A321" s="77" t="s">
        <v>324</v>
      </c>
      <c r="B321" s="93" t="s">
        <v>43</v>
      </c>
      <c r="C321" s="94">
        <v>56555.633899999782</v>
      </c>
      <c r="D321" s="94">
        <v>2.9999999999999997E-4</v>
      </c>
      <c r="E321" s="26">
        <f>+(C321-C$7)/C$8</f>
        <v>9182.5021768545739</v>
      </c>
      <c r="F321" s="26">
        <f>ROUND(2*E321,0)/2</f>
        <v>9182.5</v>
      </c>
      <c r="G321" s="26">
        <f>+C321-(C$7+F321*C$8)</f>
        <v>6.6474977938923985E-4</v>
      </c>
      <c r="L321" s="26">
        <f>G321</f>
        <v>6.6474977938923985E-4</v>
      </c>
      <c r="O321" s="26">
        <f ca="1">+C$11+C$12*F321</f>
        <v>-9.4844735700621002E-4</v>
      </c>
      <c r="Q321" s="43">
        <f>+C321-15018.5</f>
        <v>41537.133899999782</v>
      </c>
    </row>
    <row r="322" spans="1:17" s="26" customFormat="1" ht="12.95" customHeight="1">
      <c r="A322" s="77" t="s">
        <v>324</v>
      </c>
      <c r="B322" s="93" t="s">
        <v>41</v>
      </c>
      <c r="C322" s="94">
        <v>56556.701700000092</v>
      </c>
      <c r="D322" s="94">
        <v>5.0000000000000001E-4</v>
      </c>
      <c r="E322" s="26">
        <f>+(C322-C$7)/C$8</f>
        <v>9185.9988990469392</v>
      </c>
      <c r="F322" s="26">
        <f>ROUND(2*E322,0)/2</f>
        <v>9186</v>
      </c>
      <c r="G322" s="26">
        <f>+C322-(C$7+F322*C$8)</f>
        <v>-3.3619991154409945E-4</v>
      </c>
      <c r="L322" s="26">
        <f>G322</f>
        <v>-3.3619991154409945E-4</v>
      </c>
      <c r="O322" s="26">
        <f ca="1">+C$11+C$12*F322</f>
        <v>-9.5083633510430546E-4</v>
      </c>
      <c r="Q322" s="43">
        <f>+C322-15018.5</f>
        <v>41538.201700000092</v>
      </c>
    </row>
    <row r="323" spans="1:17" s="26" customFormat="1" ht="12.95" customHeight="1">
      <c r="A323" s="77" t="s">
        <v>324</v>
      </c>
      <c r="B323" s="93" t="s">
        <v>41</v>
      </c>
      <c r="C323" s="94">
        <v>56564.641700000037</v>
      </c>
      <c r="D323" s="94">
        <v>5.0000000000000001E-4</v>
      </c>
      <c r="E323" s="26">
        <f>+(C323-C$7)/C$8</f>
        <v>9211.9999986902403</v>
      </c>
      <c r="F323" s="26">
        <f>ROUND(2*E323,0)/2</f>
        <v>9212</v>
      </c>
      <c r="G323" s="26">
        <f>+C323-(C$7+F323*C$8)</f>
        <v>-3.9996666600927711E-7</v>
      </c>
      <c r="L323" s="26">
        <f>G323</f>
        <v>-3.9996666600927711E-7</v>
      </c>
      <c r="O323" s="26">
        <f ca="1">+C$11+C$12*F323</f>
        <v>-9.68583029547305E-4</v>
      </c>
      <c r="Q323" s="43">
        <f>+C323-15018.5</f>
        <v>41546.141700000037</v>
      </c>
    </row>
    <row r="324" spans="1:17" s="26" customFormat="1" ht="12.95" customHeight="1">
      <c r="A324" s="77" t="s">
        <v>324</v>
      </c>
      <c r="B324" s="93" t="s">
        <v>43</v>
      </c>
      <c r="C324" s="94">
        <v>56565.710500000045</v>
      </c>
      <c r="D324" s="94">
        <v>5.0000000000000001E-4</v>
      </c>
      <c r="E324" s="26">
        <f>+(C324-C$7)/C$8</f>
        <v>9215.4999955793028</v>
      </c>
      <c r="F324" s="26">
        <f>ROUND(2*E324,0)/2</f>
        <v>9215.5</v>
      </c>
      <c r="G324" s="26">
        <f>+C324-(C$7+F324*C$8)</f>
        <v>-1.3499520719051361E-6</v>
      </c>
      <c r="L324" s="26">
        <f>G324</f>
        <v>-1.3499520719051361E-6</v>
      </c>
      <c r="O324" s="26">
        <f ca="1">+C$11+C$12*F324</f>
        <v>-9.7097200764540131E-4</v>
      </c>
      <c r="Q324" s="43">
        <f>+C324-15018.5</f>
        <v>41547.210500000045</v>
      </c>
    </row>
    <row r="325" spans="1:17" s="26" customFormat="1" ht="12.95" customHeight="1">
      <c r="A325" s="4" t="s">
        <v>62</v>
      </c>
      <c r="B325" s="5" t="s">
        <v>41</v>
      </c>
      <c r="C325" s="4">
        <v>56566.472759999997</v>
      </c>
      <c r="D325" s="4">
        <v>2.7999999999999998E-4</v>
      </c>
      <c r="E325" s="26">
        <f>+(C325-C$7)/C$8</f>
        <v>9217.9961666388754</v>
      </c>
      <c r="F325" s="26">
        <f>ROUND(2*E325,0)/2</f>
        <v>9218</v>
      </c>
      <c r="G325" s="26">
        <f>+C325-(C$7+F325*C$8)</f>
        <v>-1.1706000004778616E-3</v>
      </c>
      <c r="K325" s="26">
        <f>G325</f>
        <v>-1.1706000004778616E-3</v>
      </c>
      <c r="O325" s="26">
        <f ca="1">+C$11+C$12*F325</f>
        <v>-9.7267842057261258E-4</v>
      </c>
      <c r="Q325" s="43">
        <f>+C325-15018.5</f>
        <v>41547.972759999997</v>
      </c>
    </row>
    <row r="326" spans="1:17" s="26" customFormat="1" ht="12.95" customHeight="1">
      <c r="A326" s="77" t="s">
        <v>324</v>
      </c>
      <c r="B326" s="93" t="s">
        <v>43</v>
      </c>
      <c r="C326" s="94">
        <v>56566.62639999995</v>
      </c>
      <c r="D326" s="94">
        <v>4.0000000000000002E-4</v>
      </c>
      <c r="E326" s="26">
        <f>+(C326-C$7)/C$8</f>
        <v>9218.4992911915215</v>
      </c>
      <c r="F326" s="26">
        <f>ROUND(2*E326,0)/2</f>
        <v>9218.5</v>
      </c>
      <c r="G326" s="26">
        <f>+C326-(C$7+F326*C$8)</f>
        <v>-2.1645004744641483E-4</v>
      </c>
      <c r="L326" s="26">
        <f>G326</f>
        <v>-2.1645004744641483E-4</v>
      </c>
      <c r="O326" s="26">
        <f ca="1">+C$11+C$12*F326</f>
        <v>-9.7301970315805467E-4</v>
      </c>
      <c r="Q326" s="43">
        <f>+C326-15018.5</f>
        <v>41548.12639999995</v>
      </c>
    </row>
    <row r="327" spans="1:17" s="26" customFormat="1" ht="12.95" customHeight="1">
      <c r="A327" s="4" t="s">
        <v>62</v>
      </c>
      <c r="B327" s="5" t="s">
        <v>43</v>
      </c>
      <c r="C327" s="4">
        <v>56566.627110000001</v>
      </c>
      <c r="D327" s="4">
        <v>2.3000000000000001E-4</v>
      </c>
      <c r="E327" s="26">
        <f>+(C327-C$7)/C$8</f>
        <v>9218.5016162270476</v>
      </c>
      <c r="F327" s="26">
        <f>ROUND(2*E327,0)/2</f>
        <v>9218.5</v>
      </c>
      <c r="G327" s="26">
        <f>+C327-(C$7+F327*C$8)</f>
        <v>4.9355000373907387E-4</v>
      </c>
      <c r="K327" s="26">
        <f>G327</f>
        <v>4.9355000373907387E-4</v>
      </c>
      <c r="O327" s="26">
        <f ca="1">+C$11+C$12*F327</f>
        <v>-9.7301970315805467E-4</v>
      </c>
      <c r="Q327" s="43">
        <f>+C327-15018.5</f>
        <v>41548.127110000001</v>
      </c>
    </row>
    <row r="328" spans="1:17" s="26" customFormat="1" ht="12.95" customHeight="1">
      <c r="A328" s="77" t="s">
        <v>324</v>
      </c>
      <c r="B328" s="93" t="s">
        <v>43</v>
      </c>
      <c r="C328" s="94">
        <v>56569.68060000008</v>
      </c>
      <c r="D328" s="94">
        <v>4.0000000000000002E-4</v>
      </c>
      <c r="E328" s="26">
        <f>+(C328-C$7)/C$8</f>
        <v>9228.500872870929</v>
      </c>
      <c r="F328" s="26">
        <f>ROUND(2*E328,0)/2</f>
        <v>9228.5</v>
      </c>
      <c r="G328" s="26">
        <f>+C328-(C$7+F328*C$8)</f>
        <v>2.6655007968656719E-4</v>
      </c>
      <c r="L328" s="26">
        <f>G328</f>
        <v>2.6655007968656719E-4</v>
      </c>
      <c r="O328" s="26">
        <f ca="1">+C$11+C$12*F328</f>
        <v>-9.7984535486690064E-4</v>
      </c>
      <c r="Q328" s="43">
        <f>+C328-15018.5</f>
        <v>41551.18060000008</v>
      </c>
    </row>
    <row r="329" spans="1:17" s="26" customFormat="1" ht="12.95" customHeight="1">
      <c r="A329" s="77" t="s">
        <v>324</v>
      </c>
      <c r="B329" s="93" t="s">
        <v>43</v>
      </c>
      <c r="C329" s="94">
        <v>56570.597399999853</v>
      </c>
      <c r="D329" s="94">
        <v>6.9999999999999999E-4</v>
      </c>
      <c r="E329" s="26">
        <f>+(C329-C$7)/C$8</f>
        <v>9231.5031157106332</v>
      </c>
      <c r="F329" s="26">
        <f>ROUND(2*E329,0)/2</f>
        <v>9231.5</v>
      </c>
      <c r="G329" s="26">
        <f>+C329-(C$7+F329*C$8)</f>
        <v>9.5144985243678093E-4</v>
      </c>
      <c r="L329" s="26">
        <f>G329</f>
        <v>9.5144985243678093E-4</v>
      </c>
      <c r="O329" s="26">
        <f ca="1">+C$11+C$12*F329</f>
        <v>-9.8189305037955487E-4</v>
      </c>
      <c r="Q329" s="43">
        <f>+C329-15018.5</f>
        <v>41552.097399999853</v>
      </c>
    </row>
    <row r="330" spans="1:17" s="26" customFormat="1" ht="12.95" customHeight="1">
      <c r="A330" s="77" t="s">
        <v>324</v>
      </c>
      <c r="B330" s="93" t="s">
        <v>41</v>
      </c>
      <c r="C330" s="94">
        <v>56571.664900000207</v>
      </c>
      <c r="D330" s="94">
        <v>4.0000000000000002E-4</v>
      </c>
      <c r="E330" s="26">
        <f>+(C330-C$7)/C$8</f>
        <v>9234.9988554938354</v>
      </c>
      <c r="F330" s="26">
        <f>ROUND(2*E330,0)/2</f>
        <v>9235</v>
      </c>
      <c r="G330" s="26">
        <f>+C330-(C$7+F330*C$8)</f>
        <v>-3.4949979453813285E-4</v>
      </c>
      <c r="L330" s="26">
        <f>G330</f>
        <v>-3.4949979453813285E-4</v>
      </c>
      <c r="O330" s="26">
        <f ca="1">+C$11+C$12*F330</f>
        <v>-9.8428202847765118E-4</v>
      </c>
      <c r="Q330" s="43">
        <f>+C330-15018.5</f>
        <v>41553.164900000207</v>
      </c>
    </row>
    <row r="331" spans="1:17" s="26" customFormat="1" ht="12.95" customHeight="1">
      <c r="A331" s="77" t="s">
        <v>324</v>
      </c>
      <c r="B331" s="93" t="s">
        <v>41</v>
      </c>
      <c r="C331" s="94">
        <v>56572.581300000194</v>
      </c>
      <c r="D331" s="94">
        <v>5.0000000000000001E-4</v>
      </c>
      <c r="E331" s="26">
        <f>+(C331-C$7)/C$8</f>
        <v>9237.9997884551649</v>
      </c>
      <c r="F331" s="26">
        <f>ROUND(2*E331,0)/2</f>
        <v>9238</v>
      </c>
      <c r="G331" s="26">
        <f>+C331-(C$7+F331*C$8)</f>
        <v>-6.4599807956255972E-5</v>
      </c>
      <c r="L331" s="26">
        <f>G331</f>
        <v>-6.4599807956255972E-5</v>
      </c>
      <c r="O331" s="26">
        <f ca="1">+C$11+C$12*F331</f>
        <v>-9.8632972399030454E-4</v>
      </c>
      <c r="Q331" s="43">
        <f>+C331-15018.5</f>
        <v>41554.081300000194</v>
      </c>
    </row>
    <row r="332" spans="1:17" s="26" customFormat="1" ht="12.95" customHeight="1">
      <c r="A332" s="77" t="s">
        <v>324</v>
      </c>
      <c r="B332" s="93" t="s">
        <v>43</v>
      </c>
      <c r="C332" s="94">
        <v>56572.734600000083</v>
      </c>
      <c r="D332" s="94">
        <v>4.0000000000000002E-4</v>
      </c>
      <c r="E332" s="26">
        <f>+(C332-C$7)/C$8</f>
        <v>9238.501799610387</v>
      </c>
      <c r="F332" s="26">
        <f>ROUND(2*E332,0)/2</f>
        <v>9238.5</v>
      </c>
      <c r="G332" s="26">
        <f>+C332-(C$7+F332*C$8)</f>
        <v>5.4955008090473711E-4</v>
      </c>
      <c r="L332" s="26">
        <f>G332</f>
        <v>5.4955008090473711E-4</v>
      </c>
      <c r="O332" s="26">
        <f ca="1">+C$11+C$12*F332</f>
        <v>-9.8667100657574662E-4</v>
      </c>
      <c r="Q332" s="43">
        <f>+C332-15018.5</f>
        <v>41554.234600000083</v>
      </c>
    </row>
    <row r="333" spans="1:17" s="26" customFormat="1" ht="12.95" customHeight="1">
      <c r="A333" s="77" t="s">
        <v>324</v>
      </c>
      <c r="B333" s="93" t="s">
        <v>43</v>
      </c>
      <c r="C333" s="94">
        <v>56573.650100000203</v>
      </c>
      <c r="D333" s="94">
        <v>5.0000000000000001E-4</v>
      </c>
      <c r="E333" s="26">
        <f>+(C333-C$7)/C$8</f>
        <v>9241.4997853442292</v>
      </c>
      <c r="F333" s="26">
        <f>ROUND(2*E333,0)/2</f>
        <v>9241.5</v>
      </c>
      <c r="G333" s="26">
        <f>+C333-(C$7+F333*C$8)</f>
        <v>-6.5549800638109446E-5</v>
      </c>
      <c r="L333" s="26">
        <f>G333</f>
        <v>-6.5549800638109446E-5</v>
      </c>
      <c r="O333" s="26">
        <f ca="1">+C$11+C$12*F333</f>
        <v>-9.8871870208840085E-4</v>
      </c>
      <c r="Q333" s="43">
        <f>+C333-15018.5</f>
        <v>41555.150100000203</v>
      </c>
    </row>
    <row r="334" spans="1:17" s="26" customFormat="1" ht="12.95" customHeight="1">
      <c r="A334" s="77" t="s">
        <v>324</v>
      </c>
      <c r="B334" s="93" t="s">
        <v>43</v>
      </c>
      <c r="C334" s="94">
        <v>56574.56669999985</v>
      </c>
      <c r="D334" s="94">
        <v>5.0000000000000001E-4</v>
      </c>
      <c r="E334" s="26">
        <f>+(C334-C$7)/C$8</f>
        <v>9244.5013732439838</v>
      </c>
      <c r="F334" s="26">
        <f>ROUND(2*E334,0)/2</f>
        <v>9244.5</v>
      </c>
      <c r="G334" s="26">
        <f>+C334-(C$7+F334*C$8)</f>
        <v>4.1934984619729221E-4</v>
      </c>
      <c r="L334" s="26">
        <f>G334</f>
        <v>4.1934984619729221E-4</v>
      </c>
      <c r="O334" s="26">
        <f ca="1">+C$11+C$12*F334</f>
        <v>-9.9076639760105421E-4</v>
      </c>
      <c r="Q334" s="43">
        <f>+C334-15018.5</f>
        <v>41556.06669999985</v>
      </c>
    </row>
    <row r="335" spans="1:17" s="26" customFormat="1" ht="12.95" customHeight="1">
      <c r="A335" s="77" t="s">
        <v>324</v>
      </c>
      <c r="B335" s="93" t="s">
        <v>41</v>
      </c>
      <c r="C335" s="94">
        <v>56575.634300000034</v>
      </c>
      <c r="D335" s="94">
        <v>4.0000000000000002E-4</v>
      </c>
      <c r="E335" s="26">
        <f>+(C335-C$7)/C$8</f>
        <v>9247.9974404963978</v>
      </c>
      <c r="F335" s="26">
        <f>ROUND(2*E335,0)/2</f>
        <v>9248</v>
      </c>
      <c r="G335" s="26">
        <f>+C335-(C$7+F335*C$8)</f>
        <v>-7.8159996337490156E-4</v>
      </c>
      <c r="L335" s="26">
        <f>G335</f>
        <v>-7.8159996337490156E-4</v>
      </c>
      <c r="O335" s="26">
        <f ca="1">+C$11+C$12*F335</f>
        <v>-9.9315537569915052E-4</v>
      </c>
      <c r="Q335" s="43">
        <f>+C335-15018.5</f>
        <v>41557.134300000034</v>
      </c>
    </row>
    <row r="336" spans="1:17" s="26" customFormat="1" ht="12.95" customHeight="1">
      <c r="A336" s="77" t="s">
        <v>324</v>
      </c>
      <c r="B336" s="93" t="s">
        <v>41</v>
      </c>
      <c r="C336" s="94">
        <v>56576.550900000148</v>
      </c>
      <c r="D336" s="94">
        <v>6.9999999999999999E-4</v>
      </c>
      <c r="E336" s="26">
        <f>+(C336-C$7)/C$8</f>
        <v>9250.9990283976786</v>
      </c>
      <c r="F336" s="26">
        <f>ROUND(2*E336,0)/2</f>
        <v>9251</v>
      </c>
      <c r="G336" s="26">
        <f>+C336-(C$7+F336*C$8)</f>
        <v>-2.966998508782126E-4</v>
      </c>
      <c r="L336" s="26">
        <f>G336</f>
        <v>-2.966998508782126E-4</v>
      </c>
      <c r="O336" s="26">
        <f ca="1">+C$11+C$12*F336</f>
        <v>-9.9520307121180474E-4</v>
      </c>
      <c r="Q336" s="43">
        <f>+C336-15018.5</f>
        <v>41558.050900000148</v>
      </c>
    </row>
    <row r="337" spans="1:17" s="26" customFormat="1" ht="12.95" customHeight="1">
      <c r="A337" s="77" t="s">
        <v>324</v>
      </c>
      <c r="B337" s="93" t="s">
        <v>43</v>
      </c>
      <c r="C337" s="94">
        <v>56576.704299999867</v>
      </c>
      <c r="D337" s="94">
        <v>2.9999999999999997E-4</v>
      </c>
      <c r="E337" s="26">
        <f>+(C337-C$7)/C$8</f>
        <v>9251.5013670221124</v>
      </c>
      <c r="F337" s="26">
        <f>ROUND(2*E337,0)/2</f>
        <v>9251.5</v>
      </c>
      <c r="G337" s="26">
        <f>+C337-(C$7+F337*C$8)</f>
        <v>4.1744986810954288E-4</v>
      </c>
      <c r="L337" s="26">
        <f>G337</f>
        <v>4.1744986810954288E-4</v>
      </c>
      <c r="O337" s="26">
        <f ca="1">+C$11+C$12*F337</f>
        <v>-9.9554435379724682E-4</v>
      </c>
      <c r="Q337" s="43">
        <f>+C337-15018.5</f>
        <v>41558.204299999867</v>
      </c>
    </row>
    <row r="338" spans="1:17" s="26" customFormat="1" ht="12.95" customHeight="1">
      <c r="A338" s="77" t="s">
        <v>324</v>
      </c>
      <c r="B338" s="93" t="s">
        <v>43</v>
      </c>
      <c r="C338" s="94">
        <v>56577.620199999772</v>
      </c>
      <c r="D338" s="94">
        <v>5.0000000000000001E-4</v>
      </c>
      <c r="E338" s="26">
        <f>+(C338-C$7)/C$8</f>
        <v>9254.5006626343293</v>
      </c>
      <c r="F338" s="26">
        <f>ROUND(2*E338,0)/2</f>
        <v>9254.5</v>
      </c>
      <c r="G338" s="26">
        <f>+C338-(C$7+F338*C$8)</f>
        <v>2.0234977273503318E-4</v>
      </c>
      <c r="L338" s="26">
        <f>G338</f>
        <v>2.0234977273503318E-4</v>
      </c>
      <c r="O338" s="26">
        <f ca="1">+C$11+C$12*F338</f>
        <v>-9.9759204930990018E-4</v>
      </c>
      <c r="Q338" s="43">
        <f>+C338-15018.5</f>
        <v>41559.120199999772</v>
      </c>
    </row>
    <row r="339" spans="1:17" s="26" customFormat="1" ht="12.95" customHeight="1">
      <c r="A339" s="77" t="s">
        <v>324</v>
      </c>
      <c r="B339" s="93" t="s">
        <v>41</v>
      </c>
      <c r="C339" s="94">
        <v>56578.688500000164</v>
      </c>
      <c r="D339" s="94">
        <v>5.9999999999999995E-4</v>
      </c>
      <c r="E339" s="26">
        <f>+(C339-C$7)/C$8</f>
        <v>9257.9990221758053</v>
      </c>
      <c r="F339" s="26">
        <f>ROUND(2*E339,0)/2</f>
        <v>9258</v>
      </c>
      <c r="G339" s="26">
        <f>+C339-(C$7+F339*C$8)</f>
        <v>-2.9859983624191955E-4</v>
      </c>
      <c r="L339" s="26">
        <f>G339</f>
        <v>-2.9859983624191955E-4</v>
      </c>
      <c r="O339" s="26">
        <f ca="1">+C$11+C$12*F339</f>
        <v>-9.9998102740799649E-4</v>
      </c>
      <c r="Q339" s="43">
        <f>+C339-15018.5</f>
        <v>41560.188500000164</v>
      </c>
    </row>
    <row r="340" spans="1:17" s="26" customFormat="1" ht="12.95" customHeight="1">
      <c r="A340" s="77" t="s">
        <v>324</v>
      </c>
      <c r="B340" s="93" t="s">
        <v>41</v>
      </c>
      <c r="C340" s="94">
        <v>56579.605099999812</v>
      </c>
      <c r="D340" s="94">
        <v>6.9999999999999999E-4</v>
      </c>
      <c r="E340" s="26">
        <f>+(C340-C$7)/C$8</f>
        <v>9261.0006100755618</v>
      </c>
      <c r="F340" s="26">
        <f>ROUND(2*E340,0)/2</f>
        <v>9261</v>
      </c>
      <c r="G340" s="26">
        <f>+C340-(C$7+F340*C$8)</f>
        <v>1.8629981059348211E-4</v>
      </c>
      <c r="L340" s="26">
        <f>G340</f>
        <v>1.8629981059348211E-4</v>
      </c>
      <c r="O340" s="26">
        <f ca="1">+C$11+C$12*F340</f>
        <v>-1.0020287229206507E-3</v>
      </c>
      <c r="Q340" s="43">
        <f>+C340-15018.5</f>
        <v>41561.105099999812</v>
      </c>
    </row>
    <row r="341" spans="1:17" s="26" customFormat="1" ht="12.95" customHeight="1">
      <c r="A341" s="77" t="s">
        <v>324</v>
      </c>
      <c r="B341" s="93" t="s">
        <v>43</v>
      </c>
      <c r="C341" s="94">
        <v>56579.757699999958</v>
      </c>
      <c r="D341" s="94">
        <v>1.1999999999999999E-3</v>
      </c>
      <c r="E341" s="26">
        <f>+(C341-C$7)/C$8</f>
        <v>9261.5003289432443</v>
      </c>
      <c r="F341" s="26">
        <f>ROUND(2*E341,0)/2</f>
        <v>9261.5</v>
      </c>
      <c r="G341" s="26">
        <f>+C341-(C$7+F341*C$8)</f>
        <v>1.0044995724456385E-4</v>
      </c>
      <c r="L341" s="26">
        <f>G341</f>
        <v>1.0044995724456385E-4</v>
      </c>
      <c r="O341" s="26">
        <f ca="1">+C$11+C$12*F341</f>
        <v>-1.0023700055060928E-3</v>
      </c>
      <c r="Q341" s="43">
        <f>+C341-15018.5</f>
        <v>41561.257699999958</v>
      </c>
    </row>
    <row r="342" spans="1:17" s="26" customFormat="1" ht="12.95" customHeight="1">
      <c r="A342" s="77" t="s">
        <v>324</v>
      </c>
      <c r="B342" s="93" t="s">
        <v>43</v>
      </c>
      <c r="C342" s="94">
        <v>56580.674699999858</v>
      </c>
      <c r="D342" s="94">
        <v>2.9999999999999997E-4</v>
      </c>
      <c r="E342" s="26">
        <f>+(C342-C$7)/C$8</f>
        <v>9264.5032267228999</v>
      </c>
      <c r="F342" s="26">
        <f>ROUND(2*E342,0)/2</f>
        <v>9264.5</v>
      </c>
      <c r="G342" s="26">
        <f>+C342-(C$7+F342*C$8)</f>
        <v>9.8534985590958968E-4</v>
      </c>
      <c r="L342" s="26">
        <f>G342</f>
        <v>9.8534985590958968E-4</v>
      </c>
      <c r="O342" s="26">
        <f ca="1">+C$11+C$12*F342</f>
        <v>-1.0044177010187462E-3</v>
      </c>
      <c r="Q342" s="43">
        <f>+C342-15018.5</f>
        <v>41562.174699999858</v>
      </c>
    </row>
    <row r="343" spans="1:17" s="26" customFormat="1" ht="12.95" customHeight="1">
      <c r="A343" s="77" t="s">
        <v>324</v>
      </c>
      <c r="B343" s="93" t="s">
        <v>43</v>
      </c>
      <c r="C343" s="94">
        <v>56581.589099999983</v>
      </c>
      <c r="D343" s="94">
        <v>5.9999999999999995E-4</v>
      </c>
      <c r="E343" s="26">
        <f>+(C343-C$7)/C$8</f>
        <v>9267.4976102893052</v>
      </c>
      <c r="F343" s="26">
        <f>ROUND(2*E343,0)/2</f>
        <v>9267.5</v>
      </c>
      <c r="G343" s="26">
        <f>+C343-(C$7+F343*C$8)</f>
        <v>-7.297500196727924E-4</v>
      </c>
      <c r="L343" s="26">
        <f>G343</f>
        <v>-7.297500196727924E-4</v>
      </c>
      <c r="O343" s="26">
        <f ca="1">+C$11+C$12*F343</f>
        <v>-1.0064653965314004E-3</v>
      </c>
      <c r="Q343" s="43">
        <f>+C343-15018.5</f>
        <v>41563.089099999983</v>
      </c>
    </row>
    <row r="344" spans="1:17" s="26" customFormat="1" ht="12.95" customHeight="1">
      <c r="A344" s="77" t="s">
        <v>324</v>
      </c>
      <c r="B344" s="93" t="s">
        <v>43</v>
      </c>
      <c r="C344" s="94">
        <v>56589.529899999965</v>
      </c>
      <c r="D344" s="94">
        <v>4.0000000000000002E-4</v>
      </c>
      <c r="E344" s="26">
        <f>+(C344-C$7)/C$8</f>
        <v>9293.5013296908801</v>
      </c>
      <c r="F344" s="26">
        <f>ROUND(2*E344,0)/2</f>
        <v>9293.5</v>
      </c>
      <c r="G344" s="26">
        <f>+C344-(C$7+F344*C$8)</f>
        <v>4.0604996320325881E-4</v>
      </c>
      <c r="L344" s="26">
        <f>G344</f>
        <v>4.0604996320325881E-4</v>
      </c>
      <c r="O344" s="26">
        <f ca="1">+C$11+C$12*F344</f>
        <v>-1.0242120909743999E-3</v>
      </c>
      <c r="Q344" s="43">
        <f>+C344-15018.5</f>
        <v>41571.029899999965</v>
      </c>
    </row>
    <row r="345" spans="1:17" s="26" customFormat="1" ht="12.95" customHeight="1">
      <c r="A345" s="77" t="s">
        <v>324</v>
      </c>
      <c r="B345" s="93" t="s">
        <v>41</v>
      </c>
      <c r="C345" s="94">
        <v>56594.5680999998</v>
      </c>
      <c r="D345" s="94">
        <v>1E-3</v>
      </c>
      <c r="E345" s="26">
        <f>+(C345-C$7)/C$8</f>
        <v>9309.9999115825067</v>
      </c>
      <c r="F345" s="26">
        <f>ROUND(2*E345,0)/2</f>
        <v>9310</v>
      </c>
      <c r="G345" s="26">
        <f>+C345-(C$7+F345*C$8)</f>
        <v>-2.7000198315363377E-5</v>
      </c>
      <c r="L345" s="26">
        <f>G345</f>
        <v>-2.7000198315363377E-5</v>
      </c>
      <c r="O345" s="26">
        <f ca="1">+C$11+C$12*F345</f>
        <v>-1.0354744162939956E-3</v>
      </c>
      <c r="Q345" s="43">
        <f>+C345-15018.5</f>
        <v>41576.0680999998</v>
      </c>
    </row>
    <row r="346" spans="1:17" s="26" customFormat="1" ht="12.95" customHeight="1">
      <c r="A346" s="77" t="s">
        <v>324</v>
      </c>
      <c r="B346" s="93" t="s">
        <v>43</v>
      </c>
      <c r="C346" s="94">
        <v>56595.63730000006</v>
      </c>
      <c r="D346" s="94">
        <v>5.0000000000000001E-4</v>
      </c>
      <c r="E346" s="26">
        <f>+(C346-C$7)/C$8</f>
        <v>9313.5012183514718</v>
      </c>
      <c r="F346" s="26">
        <f>ROUND(2*E346,0)/2</f>
        <v>9313.5</v>
      </c>
      <c r="G346" s="26">
        <f>+C346-(C$7+F346*C$8)</f>
        <v>3.7205006083240733E-4</v>
      </c>
      <c r="L346" s="26">
        <f>G346</f>
        <v>3.7205006083240733E-4</v>
      </c>
      <c r="O346" s="26">
        <f ca="1">+C$11+C$12*F346</f>
        <v>-1.0378633943920919E-3</v>
      </c>
      <c r="Q346" s="43">
        <f>+C346-15018.5</f>
        <v>41577.13730000006</v>
      </c>
    </row>
    <row r="347" spans="1:17" s="26" customFormat="1" ht="12.95" customHeight="1">
      <c r="A347" s="77" t="s">
        <v>324</v>
      </c>
      <c r="B347" s="93" t="s">
        <v>41</v>
      </c>
      <c r="C347" s="94">
        <v>56598.537500000093</v>
      </c>
      <c r="D347" s="94">
        <v>5.9999999999999995E-4</v>
      </c>
      <c r="E347" s="26">
        <f>+(C347-C$7)/C$8</f>
        <v>9322.9984965865951</v>
      </c>
      <c r="F347" s="26">
        <f>ROUND(2*E347,0)/2</f>
        <v>9323</v>
      </c>
      <c r="G347" s="26">
        <f>+C347-(C$7+F347*C$8)</f>
        <v>-4.590999087668024E-4</v>
      </c>
      <c r="L347" s="26">
        <f>G347</f>
        <v>-4.590999087668024E-4</v>
      </c>
      <c r="O347" s="26">
        <f ca="1">+C$11+C$12*F347</f>
        <v>-1.0443477635154958E-3</v>
      </c>
      <c r="Q347" s="43">
        <f>+C347-15018.5</f>
        <v>41580.037500000093</v>
      </c>
    </row>
    <row r="348" spans="1:17" s="26" customFormat="1" ht="12.95" customHeight="1">
      <c r="A348" s="77" t="s">
        <v>324</v>
      </c>
      <c r="B348" s="93" t="s">
        <v>43</v>
      </c>
      <c r="C348" s="94">
        <v>56598.689900000114</v>
      </c>
      <c r="D348" s="94">
        <v>6.9999999999999999E-4</v>
      </c>
      <c r="E348" s="26">
        <f>+(C348-C$7)/C$8</f>
        <v>9323.49756051433</v>
      </c>
      <c r="F348" s="26">
        <f>ROUND(2*E348,0)/2</f>
        <v>9323.5</v>
      </c>
      <c r="G348" s="26">
        <f>+C348-(C$7+F348*C$8)</f>
        <v>-7.4494988803053275E-4</v>
      </c>
      <c r="L348" s="26">
        <f>G348</f>
        <v>-7.4494988803053275E-4</v>
      </c>
      <c r="O348" s="26">
        <f ca="1">+C$11+C$12*F348</f>
        <v>-1.0446890461009379E-3</v>
      </c>
      <c r="Q348" s="43">
        <f>+C348-15018.5</f>
        <v>41580.189900000114</v>
      </c>
    </row>
    <row r="349" spans="1:17" s="26" customFormat="1" ht="12.95" customHeight="1">
      <c r="A349" s="77" t="s">
        <v>324</v>
      </c>
      <c r="B349" s="93" t="s">
        <v>41</v>
      </c>
      <c r="C349" s="94">
        <v>56600.674500000197</v>
      </c>
      <c r="D349" s="94">
        <v>4.0000000000000002E-4</v>
      </c>
      <c r="E349" s="26">
        <f>+(C349-C$7)/C$8</f>
        <v>9329.9965255463976</v>
      </c>
      <c r="F349" s="26">
        <f>ROUND(2*E349,0)/2</f>
        <v>9330</v>
      </c>
      <c r="G349" s="26">
        <f>+C349-(C$7+F349*C$8)</f>
        <v>-1.0609998062136583E-3</v>
      </c>
      <c r="L349" s="26">
        <f>G349</f>
        <v>-1.0609998062136583E-3</v>
      </c>
      <c r="O349" s="26">
        <f ca="1">+C$11+C$12*F349</f>
        <v>-1.0491257197116875E-3</v>
      </c>
      <c r="Q349" s="43">
        <f>+C349-15018.5</f>
        <v>41582.174500000197</v>
      </c>
    </row>
    <row r="350" spans="1:17" s="26" customFormat="1" ht="12.95" customHeight="1">
      <c r="A350" s="77" t="s">
        <v>324</v>
      </c>
      <c r="B350" s="93" t="s">
        <v>41</v>
      </c>
      <c r="C350" s="94">
        <v>56601.591500000097</v>
      </c>
      <c r="D350" s="94">
        <v>6.9999999999999999E-4</v>
      </c>
      <c r="E350" s="26">
        <f>+(C350-C$7)/C$8</f>
        <v>9332.9994233260531</v>
      </c>
      <c r="F350" s="26">
        <f>ROUND(2*E350,0)/2</f>
        <v>9333</v>
      </c>
      <c r="G350" s="26">
        <f>+C350-(C$7+F350*C$8)</f>
        <v>-1.7609990027267486E-4</v>
      </c>
      <c r="L350" s="26">
        <f>G350</f>
        <v>-1.7609990027267486E-4</v>
      </c>
      <c r="O350" s="26">
        <f ca="1">+C$11+C$12*F350</f>
        <v>-1.0511734152243418E-3</v>
      </c>
      <c r="Q350" s="43">
        <f>+C350-15018.5</f>
        <v>41583.091500000097</v>
      </c>
    </row>
    <row r="351" spans="1:17" s="26" customFormat="1" ht="12.95" customHeight="1">
      <c r="A351" s="77" t="s">
        <v>324</v>
      </c>
      <c r="B351" s="93" t="s">
        <v>43</v>
      </c>
      <c r="C351" s="94">
        <v>56603.576499999966</v>
      </c>
      <c r="D351" s="94">
        <v>1E-3</v>
      </c>
      <c r="E351" s="26">
        <f>+(C351-C$7)/C$8</f>
        <v>9339.4996982364974</v>
      </c>
      <c r="F351" s="26">
        <f>ROUND(2*E351,0)/2</f>
        <v>9339.5</v>
      </c>
      <c r="G351" s="26">
        <f>+C351-(C$7+F351*C$8)</f>
        <v>-9.2150032287463546E-5</v>
      </c>
      <c r="L351" s="26">
        <f>G351</f>
        <v>-9.2150032287463546E-5</v>
      </c>
      <c r="O351" s="26">
        <f ca="1">+C$11+C$12*F351</f>
        <v>-1.0556100888350914E-3</v>
      </c>
      <c r="Q351" s="43">
        <f>+C351-15018.5</f>
        <v>41585.076499999966</v>
      </c>
    </row>
    <row r="352" spans="1:17" s="26" customFormat="1" ht="12.95" customHeight="1">
      <c r="A352" s="77" t="s">
        <v>324</v>
      </c>
      <c r="B352" s="93" t="s">
        <v>41</v>
      </c>
      <c r="C352" s="94">
        <v>56604.644799999893</v>
      </c>
      <c r="D352" s="94">
        <v>1.4E-3</v>
      </c>
      <c r="E352" s="26">
        <f>+(C352-C$7)/C$8</f>
        <v>9342.9980577764491</v>
      </c>
      <c r="F352" s="26">
        <f>ROUND(2*E352,0)/2</f>
        <v>9343</v>
      </c>
      <c r="G352" s="26">
        <f>+C352-(C$7+F352*C$8)</f>
        <v>-5.9310010692570359E-4</v>
      </c>
      <c r="L352" s="26">
        <f>G352</f>
        <v>-5.9310010692570359E-4</v>
      </c>
      <c r="O352" s="26">
        <f ca="1">+C$11+C$12*F352</f>
        <v>-1.0579990669331877E-3</v>
      </c>
      <c r="Q352" s="43">
        <f>+C352-15018.5</f>
        <v>41586.144799999893</v>
      </c>
    </row>
    <row r="353" spans="1:17" s="26" customFormat="1" ht="12.95" customHeight="1">
      <c r="A353" s="77" t="s">
        <v>324</v>
      </c>
      <c r="B353" s="93" t="s">
        <v>41</v>
      </c>
      <c r="C353" s="94">
        <v>56605.560599999968</v>
      </c>
      <c r="D353" s="94">
        <v>5.9999999999999995E-4</v>
      </c>
      <c r="E353" s="26">
        <f>+(C353-C$7)/C$8</f>
        <v>9345.9970259194542</v>
      </c>
      <c r="F353" s="26">
        <f>ROUND(2*E353,0)/2</f>
        <v>9346</v>
      </c>
      <c r="G353" s="26">
        <f>+C353-(C$7+F353*C$8)</f>
        <v>-9.0820003242697567E-4</v>
      </c>
      <c r="L353" s="26">
        <f>G353</f>
        <v>-9.0820003242697567E-4</v>
      </c>
      <c r="O353" s="26">
        <f ca="1">+C$11+C$12*F353</f>
        <v>-1.0600467624458411E-3</v>
      </c>
      <c r="Q353" s="43">
        <f>+C353-15018.5</f>
        <v>41587.060599999968</v>
      </c>
    </row>
    <row r="354" spans="1:17" s="26" customFormat="1" ht="12.95" customHeight="1">
      <c r="A354" s="77" t="s">
        <v>324</v>
      </c>
      <c r="B354" s="93" t="s">
        <v>43</v>
      </c>
      <c r="C354" s="94">
        <v>56605.714600000065</v>
      </c>
      <c r="D354" s="94">
        <v>5.0000000000000001E-4</v>
      </c>
      <c r="E354" s="26">
        <f>+(C354-C$7)/C$8</f>
        <v>9346.5013293637385</v>
      </c>
      <c r="F354" s="26">
        <f>ROUND(2*E354,0)/2</f>
        <v>9346.5</v>
      </c>
      <c r="G354" s="26">
        <f>+C354-(C$7+F354*C$8)</f>
        <v>4.0595006430521607E-4</v>
      </c>
      <c r="L354" s="26">
        <f>G354</f>
        <v>4.0595006430521607E-4</v>
      </c>
      <c r="O354" s="26">
        <f ca="1">+C$11+C$12*F354</f>
        <v>-1.0603880450312832E-3</v>
      </c>
      <c r="Q354" s="43">
        <f>+C354-15018.5</f>
        <v>41587.214600000065</v>
      </c>
    </row>
    <row r="355" spans="1:17" s="26" customFormat="1" ht="12.95" customHeight="1">
      <c r="A355" s="77" t="s">
        <v>324</v>
      </c>
      <c r="B355" s="93" t="s">
        <v>43</v>
      </c>
      <c r="C355" s="94">
        <v>56607.547100000083</v>
      </c>
      <c r="D355" s="94">
        <v>5.9999999999999995E-4</v>
      </c>
      <c r="E355" s="26">
        <f>+(C355-C$7)/C$8</f>
        <v>9352.5022128772343</v>
      </c>
      <c r="F355" s="26">
        <f>ROUND(2*E355,0)/2</f>
        <v>9352.5</v>
      </c>
      <c r="G355" s="26">
        <f>+C355-(C$7+F355*C$8)</f>
        <v>6.7575008142739534E-4</v>
      </c>
      <c r="L355" s="26">
        <f>G355</f>
        <v>6.7575008142739534E-4</v>
      </c>
      <c r="O355" s="26">
        <f ca="1">+C$11+C$12*F355</f>
        <v>-1.0644834360565908E-3</v>
      </c>
      <c r="Q355" s="43">
        <f>+C355-15018.5</f>
        <v>41589.047100000083</v>
      </c>
    </row>
    <row r="356" spans="1:17" s="26" customFormat="1" ht="12.95" customHeight="1">
      <c r="A356" s="77" t="s">
        <v>324</v>
      </c>
      <c r="B356" s="93" t="s">
        <v>43</v>
      </c>
      <c r="C356" s="94">
        <v>56608.463200000115</v>
      </c>
      <c r="D356" s="94">
        <v>4.0000000000000002E-4</v>
      </c>
      <c r="E356" s="26">
        <f>+(C356-C$7)/C$8</f>
        <v>9355.5021634294026</v>
      </c>
      <c r="F356" s="26">
        <f>ROUND(2*E356,0)/2</f>
        <v>9355.5</v>
      </c>
      <c r="G356" s="26">
        <f>+C356-(C$7+F356*C$8)</f>
        <v>6.6065011196769774E-4</v>
      </c>
      <c r="L356" s="26">
        <f>G356</f>
        <v>6.6065011196769774E-4</v>
      </c>
      <c r="O356" s="26">
        <f ca="1">+C$11+C$12*F356</f>
        <v>-1.066531131569245E-3</v>
      </c>
      <c r="Q356" s="43">
        <f>+C356-15018.5</f>
        <v>41589.963200000115</v>
      </c>
    </row>
    <row r="357" spans="1:17" s="26" customFormat="1" ht="12.95" customHeight="1">
      <c r="A357" s="77" t="s">
        <v>324</v>
      </c>
      <c r="B357" s="93" t="s">
        <v>41</v>
      </c>
      <c r="C357" s="94">
        <v>56608.61530000018</v>
      </c>
      <c r="D357" s="94">
        <v>8.0000000000000004E-4</v>
      </c>
      <c r="E357" s="26">
        <f>+(C357-C$7)/C$8</f>
        <v>9356.0002449479744</v>
      </c>
      <c r="F357" s="26">
        <f>ROUND(2*E357,0)/2</f>
        <v>9356</v>
      </c>
      <c r="G357" s="26">
        <f>+C357-(C$7+F357*C$8)</f>
        <v>7.4800176662392914E-5</v>
      </c>
      <c r="L357" s="26">
        <f>G357</f>
        <v>7.4800176662392914E-5</v>
      </c>
      <c r="O357" s="26">
        <f ca="1">+C$11+C$12*F357</f>
        <v>-1.0668724141546871E-3</v>
      </c>
      <c r="Q357" s="43">
        <f>+C357-15018.5</f>
        <v>41590.11530000018</v>
      </c>
    </row>
    <row r="358" spans="1:17" s="26" customFormat="1" ht="12.95" customHeight="1">
      <c r="A358" s="77" t="s">
        <v>324</v>
      </c>
      <c r="B358" s="93" t="s">
        <v>41</v>
      </c>
      <c r="C358" s="94">
        <v>56609.530700000003</v>
      </c>
      <c r="D358" s="94">
        <v>5.0000000000000001E-4</v>
      </c>
      <c r="E358" s="26">
        <f>+(C358-C$7)/C$8</f>
        <v>9358.9979032110787</v>
      </c>
      <c r="F358" s="26">
        <f>ROUND(2*E358,0)/2</f>
        <v>9359</v>
      </c>
      <c r="G358" s="26">
        <f>+C358-(C$7+F358*C$8)</f>
        <v>-6.4030000066850334E-4</v>
      </c>
      <c r="L358" s="26">
        <f>G358</f>
        <v>-6.4030000066850334E-4</v>
      </c>
      <c r="O358" s="26">
        <f ca="1">+C$11+C$12*F358</f>
        <v>-1.0689201096673413E-3</v>
      </c>
      <c r="Q358" s="43">
        <f>+C358-15018.5</f>
        <v>41591.030700000003</v>
      </c>
    </row>
    <row r="359" spans="1:17" s="26" customFormat="1" ht="12.95" customHeight="1">
      <c r="A359" s="77" t="s">
        <v>324</v>
      </c>
      <c r="B359" s="93" t="s">
        <v>43</v>
      </c>
      <c r="C359" s="94">
        <v>56611.51640000008</v>
      </c>
      <c r="D359" s="94">
        <v>5.9999999999999995E-4</v>
      </c>
      <c r="E359" s="26">
        <f>+(C359-C$7)/C$8</f>
        <v>9365.500470410585</v>
      </c>
      <c r="F359" s="26">
        <f>ROUND(2*E359,0)/2</f>
        <v>9365.5</v>
      </c>
      <c r="G359" s="26">
        <f>+C359-(C$7+F359*C$8)</f>
        <v>1.4365008246386424E-4</v>
      </c>
      <c r="L359" s="26">
        <f>G359</f>
        <v>1.4365008246386424E-4</v>
      </c>
      <c r="O359" s="26">
        <f ca="1">+C$11+C$12*F359</f>
        <v>-1.073356783278091E-3</v>
      </c>
      <c r="Q359" s="43">
        <f>+C359-15018.5</f>
        <v>41593.01640000008</v>
      </c>
    </row>
    <row r="360" spans="1:17" s="26" customFormat="1" ht="12.95" customHeight="1">
      <c r="A360" s="77" t="s">
        <v>324</v>
      </c>
      <c r="B360" s="93" t="s">
        <v>43</v>
      </c>
      <c r="C360" s="94">
        <v>56617.624199999962</v>
      </c>
      <c r="D360" s="94">
        <v>6.9999999999999999E-4</v>
      </c>
      <c r="E360" s="26">
        <f>+(C360-C$7)/C$8</f>
        <v>9385.5016689495515</v>
      </c>
      <c r="F360" s="26">
        <f>ROUND(2*E360,0)/2</f>
        <v>9385.5</v>
      </c>
      <c r="G360" s="26">
        <f>+C360-(C$7+F360*C$8)</f>
        <v>5.09649958985392E-4</v>
      </c>
      <c r="L360" s="26">
        <f>G360</f>
        <v>5.09649958985392E-4</v>
      </c>
      <c r="O360" s="26">
        <f ca="1">+C$11+C$12*F360</f>
        <v>-1.0870080866957829E-3</v>
      </c>
      <c r="Q360" s="43">
        <f>+C360-15018.5</f>
        <v>41599.124199999962</v>
      </c>
    </row>
    <row r="361" spans="1:17" s="26" customFormat="1" ht="12.95" customHeight="1">
      <c r="A361" s="77" t="s">
        <v>324</v>
      </c>
      <c r="B361" s="93" t="s">
        <v>43</v>
      </c>
      <c r="C361" s="94">
        <v>56618.539599999785</v>
      </c>
      <c r="D361" s="94">
        <v>4.0000000000000002E-4</v>
      </c>
      <c r="E361" s="26">
        <f>+(C361-C$7)/C$8</f>
        <v>9388.4993272126558</v>
      </c>
      <c r="F361" s="26">
        <f>ROUND(2*E361,0)/2</f>
        <v>9388.5</v>
      </c>
      <c r="G361" s="26">
        <f>+C361-(C$7+F361*C$8)</f>
        <v>-2.0545021106954664E-4</v>
      </c>
      <c r="L361" s="26">
        <f>G361</f>
        <v>-2.0545021106954664E-4</v>
      </c>
      <c r="O361" s="26">
        <f ca="1">+C$11+C$12*F361</f>
        <v>-1.0890557822084363E-3</v>
      </c>
      <c r="Q361" s="43">
        <f>+C361-15018.5</f>
        <v>41600.039599999785</v>
      </c>
    </row>
    <row r="362" spans="1:17" s="26" customFormat="1" ht="12.95" customHeight="1">
      <c r="A362" s="77" t="s">
        <v>324</v>
      </c>
      <c r="B362" s="93" t="s">
        <v>43</v>
      </c>
      <c r="C362" s="94">
        <v>56622.509200000204</v>
      </c>
      <c r="D362" s="94">
        <v>4.0000000000000002E-4</v>
      </c>
      <c r="E362" s="26">
        <f>+(C362-C$7)/C$8</f>
        <v>9401.4985671566938</v>
      </c>
      <c r="F362" s="26">
        <f>ROUND(2*E362,0)/2</f>
        <v>9401.5</v>
      </c>
      <c r="G362" s="26">
        <f>+C362-(C$7+F362*C$8)</f>
        <v>-4.3754979560617357E-4</v>
      </c>
      <c r="L362" s="26">
        <f>G362</f>
        <v>-4.3754979560617357E-4</v>
      </c>
      <c r="O362" s="26">
        <f ca="1">+C$11+C$12*F362</f>
        <v>-1.0979291294299365E-3</v>
      </c>
      <c r="Q362" s="43">
        <f>+C362-15018.5</f>
        <v>41604.009200000204</v>
      </c>
    </row>
    <row r="363" spans="1:17" s="26" customFormat="1" ht="12.95" customHeight="1">
      <c r="A363" s="77" t="s">
        <v>324</v>
      </c>
      <c r="B363" s="93" t="s">
        <v>43</v>
      </c>
      <c r="C363" s="94">
        <v>56625.563099999912</v>
      </c>
      <c r="D363" s="94">
        <v>1.1999999999999999E-3</v>
      </c>
      <c r="E363" s="26">
        <f>+(C363-C$7)/C$8</f>
        <v>9411.4991664254139</v>
      </c>
      <c r="F363" s="26">
        <f>ROUND(2*E363,0)/2</f>
        <v>9411.5</v>
      </c>
      <c r="G363" s="26">
        <f>+C363-(C$7+F363*C$8)</f>
        <v>-2.5455009017605335E-4</v>
      </c>
      <c r="L363" s="26">
        <f>G363</f>
        <v>-2.5455009017605335E-4</v>
      </c>
      <c r="O363" s="26">
        <f ca="1">+C$11+C$12*F363</f>
        <v>-1.1047547811387825E-3</v>
      </c>
      <c r="Q363" s="43">
        <f>+C363-15018.5</f>
        <v>41607.063099999912</v>
      </c>
    </row>
    <row r="364" spans="1:17" s="26" customFormat="1" ht="12.95" customHeight="1">
      <c r="A364" s="52" t="s">
        <v>63</v>
      </c>
      <c r="B364" s="53" t="s">
        <v>41</v>
      </c>
      <c r="C364" s="54">
        <v>56644.343260000001</v>
      </c>
      <c r="D364" s="52">
        <v>2.0000000000000001E-4</v>
      </c>
      <c r="E364" s="26">
        <f>+(C364-C$7)/C$8</f>
        <v>9472.9985129597844</v>
      </c>
      <c r="F364" s="26">
        <f>ROUND(2*E364,0)/2</f>
        <v>9473</v>
      </c>
      <c r="G364" s="26">
        <f>+C364-(C$7+F364*C$8)</f>
        <v>-4.5410000166157261E-4</v>
      </c>
      <c r="K364" s="26">
        <f>G364</f>
        <v>-4.5410000166157261E-4</v>
      </c>
      <c r="O364" s="26">
        <f ca="1">+C$11+C$12*F364</f>
        <v>-1.1467325391481854E-3</v>
      </c>
      <c r="Q364" s="43">
        <f>+C364-15018.5</f>
        <v>41625.843260000001</v>
      </c>
    </row>
    <row r="365" spans="1:17" s="26" customFormat="1" ht="12.95" customHeight="1">
      <c r="A365" s="77" t="s">
        <v>324</v>
      </c>
      <c r="B365" s="93" t="s">
        <v>41</v>
      </c>
      <c r="C365" s="94">
        <v>56645.564300000202</v>
      </c>
      <c r="D365" s="94">
        <v>2.9999999999999997E-4</v>
      </c>
      <c r="E365" s="26">
        <f>+(C365-C$7)/C$8</f>
        <v>9476.9970498255134</v>
      </c>
      <c r="F365" s="26">
        <f>ROUND(2*E365,0)/2</f>
        <v>9477</v>
      </c>
      <c r="G365" s="26">
        <f>+C365-(C$7+F365*C$8)</f>
        <v>-9.0089980221819133E-4</v>
      </c>
      <c r="L365" s="26">
        <f>G365</f>
        <v>-9.0089980221819133E-4</v>
      </c>
      <c r="O365" s="26">
        <f ca="1">+C$11+C$12*F365</f>
        <v>-1.1494627998317238E-3</v>
      </c>
      <c r="Q365" s="43">
        <f>+C365-15018.5</f>
        <v>41627.064300000202</v>
      </c>
    </row>
    <row r="366" spans="1:17" s="26" customFormat="1" ht="12.95" customHeight="1">
      <c r="A366" s="77" t="s">
        <v>324</v>
      </c>
      <c r="B366" s="93" t="s">
        <v>41</v>
      </c>
      <c r="C366" s="94">
        <v>56646.480899999849</v>
      </c>
      <c r="D366" s="94">
        <v>6.9999999999999999E-4</v>
      </c>
      <c r="E366" s="26">
        <f>+(C366-C$7)/C$8</f>
        <v>9479.9986377252681</v>
      </c>
      <c r="F366" s="26">
        <f>ROUND(2*E366,0)/2</f>
        <v>9480</v>
      </c>
      <c r="G366" s="26">
        <f>+C366-(C$7+F366*C$8)</f>
        <v>-4.1600014810683206E-4</v>
      </c>
      <c r="L366" s="26">
        <f>G366</f>
        <v>-4.1600014810683206E-4</v>
      </c>
      <c r="O366" s="26">
        <f ca="1">+C$11+C$12*F366</f>
        <v>-1.1515104953443772E-3</v>
      </c>
      <c r="Q366" s="43">
        <f>+C366-15018.5</f>
        <v>41627.980899999849</v>
      </c>
    </row>
    <row r="367" spans="1:17" s="26" customFormat="1" ht="12.95" customHeight="1">
      <c r="A367" s="77" t="s">
        <v>324</v>
      </c>
      <c r="B367" s="93" t="s">
        <v>43</v>
      </c>
      <c r="C367" s="94">
        <v>56647.549600000028</v>
      </c>
      <c r="D367" s="94">
        <v>4.0000000000000002E-4</v>
      </c>
      <c r="E367" s="26">
        <f>+(C367-C$7)/C$8</f>
        <v>9483.4983071451188</v>
      </c>
      <c r="F367" s="26">
        <f>ROUND(2*E367,0)/2</f>
        <v>9483.5</v>
      </c>
      <c r="G367" s="26">
        <f>+C367-(C$7+F367*C$8)</f>
        <v>-5.1694997091544792E-4</v>
      </c>
      <c r="L367" s="26">
        <f>G367</f>
        <v>-5.1694997091544792E-4</v>
      </c>
      <c r="O367" s="26">
        <f ca="1">+C$11+C$12*F367</f>
        <v>-1.1538994734424735E-3</v>
      </c>
      <c r="Q367" s="43">
        <f>+C367-15018.5</f>
        <v>41629.049600000028</v>
      </c>
    </row>
    <row r="368" spans="1:17" s="26" customFormat="1" ht="12.95" customHeight="1">
      <c r="A368" s="77" t="s">
        <v>324</v>
      </c>
      <c r="B368" s="93" t="s">
        <v>41</v>
      </c>
      <c r="C368" s="94">
        <v>56651.367000000086</v>
      </c>
      <c r="D368" s="94">
        <v>4.0000000000000002E-4</v>
      </c>
      <c r="E368" s="26">
        <f>+(C368-C$7)/C$8</f>
        <v>9495.9991380998472</v>
      </c>
      <c r="F368" s="26">
        <f>ROUND(2*E368,0)/2</f>
        <v>9496</v>
      </c>
      <c r="G368" s="26">
        <f>+C368-(C$7+F368*C$8)</f>
        <v>-2.6319991593481973E-4</v>
      </c>
      <c r="L368" s="26">
        <f>G368</f>
        <v>-2.6319991593481973E-4</v>
      </c>
      <c r="O368" s="26">
        <f ca="1">+C$11+C$12*F368</f>
        <v>-1.1624315380785307E-3</v>
      </c>
      <c r="Q368" s="43">
        <f>+C368-15018.5</f>
        <v>41632.867000000086</v>
      </c>
    </row>
    <row r="369" spans="1:17" s="26" customFormat="1" ht="12.95" customHeight="1">
      <c r="A369" s="77" t="s">
        <v>324</v>
      </c>
      <c r="B369" s="93" t="s">
        <v>43</v>
      </c>
      <c r="C369" s="94">
        <v>56651.519100000151</v>
      </c>
      <c r="D369" s="94">
        <v>6.9999999999999999E-4</v>
      </c>
      <c r="E369" s="26">
        <f>+(C369-C$7)/C$8</f>
        <v>9496.497219618419</v>
      </c>
      <c r="F369" s="26">
        <f>ROUND(2*E369,0)/2</f>
        <v>9496.5</v>
      </c>
      <c r="G369" s="26">
        <f>+C369-(C$7+F369*C$8)</f>
        <v>-8.4904985124012455E-4</v>
      </c>
      <c r="L369" s="26">
        <f>G369</f>
        <v>-8.4904985124012455E-4</v>
      </c>
      <c r="O369" s="26">
        <f ca="1">+C$11+C$12*F369</f>
        <v>-1.1627728206639728E-3</v>
      </c>
      <c r="Q369" s="43">
        <f>+C369-15018.5</f>
        <v>41633.019100000151</v>
      </c>
    </row>
    <row r="370" spans="1:17" s="26" customFormat="1" ht="12.95" customHeight="1">
      <c r="A370" s="77" t="s">
        <v>324</v>
      </c>
      <c r="B370" s="93" t="s">
        <v>41</v>
      </c>
      <c r="C370" s="94">
        <v>56653.503899999894</v>
      </c>
      <c r="D370" s="94">
        <v>5.0000000000000001E-4</v>
      </c>
      <c r="E370" s="26">
        <f>+(C370-C$7)/C$8</f>
        <v>9502.9968395889136</v>
      </c>
      <c r="F370" s="26">
        <f>ROUND(2*E370,0)/2</f>
        <v>9503</v>
      </c>
      <c r="G370" s="26">
        <f>+C370-(C$7+F370*C$8)</f>
        <v>-9.6510010916972533E-4</v>
      </c>
      <c r="L370" s="26">
        <f>G370</f>
        <v>-9.6510010916972533E-4</v>
      </c>
      <c r="O370" s="26">
        <f ca="1">+C$11+C$12*F370</f>
        <v>-1.1672094942747234E-3</v>
      </c>
      <c r="Q370" s="43">
        <f>+C370-15018.5</f>
        <v>41635.003899999894</v>
      </c>
    </row>
    <row r="371" spans="1:17" s="26" customFormat="1" ht="12.95" customHeight="1">
      <c r="A371" s="77" t="s">
        <v>324</v>
      </c>
      <c r="B371" s="93" t="s">
        <v>43</v>
      </c>
      <c r="C371" s="94">
        <v>56656.405300000217</v>
      </c>
      <c r="D371" s="94">
        <v>4.0000000000000002E-4</v>
      </c>
      <c r="E371" s="26">
        <f>+(C371-C$7)/C$8</f>
        <v>9512.4980474622116</v>
      </c>
      <c r="F371" s="26">
        <f>ROUND(2*E371,0)/2</f>
        <v>9512.5</v>
      </c>
      <c r="G371" s="26">
        <f>+C371-(C$7+F371*C$8)</f>
        <v>-5.9624978166539222E-4</v>
      </c>
      <c r="L371" s="26">
        <f>G371</f>
        <v>-5.9624978166539222E-4</v>
      </c>
      <c r="O371" s="26">
        <f ca="1">+C$11+C$12*F371</f>
        <v>-1.1736938633981264E-3</v>
      </c>
      <c r="Q371" s="43">
        <f>+C371-15018.5</f>
        <v>41637.905300000217</v>
      </c>
    </row>
    <row r="372" spans="1:17" s="26" customFormat="1" ht="12.95" customHeight="1">
      <c r="A372" s="77" t="s">
        <v>324</v>
      </c>
      <c r="B372" s="93" t="s">
        <v>41</v>
      </c>
      <c r="C372" s="94">
        <v>56658.39000000013</v>
      </c>
      <c r="D372" s="94">
        <v>8.0000000000000004E-4</v>
      </c>
      <c r="E372" s="26">
        <f>+(C372-C$7)/C$8</f>
        <v>9518.9973399634946</v>
      </c>
      <c r="F372" s="26">
        <f>ROUND(2*E372,0)/2</f>
        <v>9519</v>
      </c>
      <c r="G372" s="26">
        <f>+C372-(C$7+F372*C$8)</f>
        <v>-8.1229986972175539E-4</v>
      </c>
      <c r="L372" s="26">
        <f>G372</f>
        <v>-8.1229986972175539E-4</v>
      </c>
      <c r="O372" s="26">
        <f ca="1">+C$11+C$12*F372</f>
        <v>-1.1781305370088769E-3</v>
      </c>
      <c r="Q372" s="43">
        <f>+C372-15018.5</f>
        <v>41639.89000000013</v>
      </c>
    </row>
    <row r="373" spans="1:17" s="26" customFormat="1" ht="12.95" customHeight="1">
      <c r="A373" s="77" t="s">
        <v>324</v>
      </c>
      <c r="B373" s="93" t="s">
        <v>43</v>
      </c>
      <c r="C373" s="94">
        <v>56660.375200000126</v>
      </c>
      <c r="D373" s="94">
        <v>8.9999999999999998E-4</v>
      </c>
      <c r="E373" s="26">
        <f>+(C373-C$7)/C$8</f>
        <v>9525.4982698138883</v>
      </c>
      <c r="F373" s="26">
        <f>ROUND(2*E373,0)/2</f>
        <v>9525.5</v>
      </c>
      <c r="G373" s="26">
        <f>+C373-(C$7+F373*C$8)</f>
        <v>-5.2834987582173198E-4</v>
      </c>
      <c r="L373" s="26">
        <f>G373</f>
        <v>-5.2834987582173198E-4</v>
      </c>
      <c r="O373" s="26">
        <f ca="1">+C$11+C$12*F373</f>
        <v>-1.1825672106196266E-3</v>
      </c>
      <c r="Q373" s="43">
        <f>+C373-15018.5</f>
        <v>41641.875200000126</v>
      </c>
    </row>
    <row r="374" spans="1:17" s="26" customFormat="1" ht="12.95" customHeight="1">
      <c r="A374" s="77" t="s">
        <v>324</v>
      </c>
      <c r="B374" s="93" t="s">
        <v>41</v>
      </c>
      <c r="C374" s="94">
        <v>56660.526999999769</v>
      </c>
      <c r="D374" s="94">
        <v>5.0000000000000001E-4</v>
      </c>
      <c r="E374" s="26">
        <f>+(C374-C$7)/C$8</f>
        <v>9525.9953689217728</v>
      </c>
      <c r="F374" s="26">
        <f>ROUND(2*E374,0)/2</f>
        <v>9526</v>
      </c>
      <c r="G374" s="26">
        <f>+C374-(C$7+F374*C$8)</f>
        <v>-1.4142002328298986E-3</v>
      </c>
      <c r="L374" s="26">
        <f>G374</f>
        <v>-1.4142002328298986E-3</v>
      </c>
      <c r="O374" s="26">
        <f ca="1">+C$11+C$12*F374</f>
        <v>-1.1829084932050687E-3</v>
      </c>
      <c r="Q374" s="43">
        <f>+C374-15018.5</f>
        <v>41642.026999999769</v>
      </c>
    </row>
    <row r="375" spans="1:17" s="26" customFormat="1" ht="12.95" customHeight="1">
      <c r="A375" s="77" t="s">
        <v>324</v>
      </c>
      <c r="B375" s="93" t="s">
        <v>41</v>
      </c>
      <c r="C375" s="94">
        <v>56662.360100000165</v>
      </c>
      <c r="D375" s="94">
        <v>6.9999999999999999E-4</v>
      </c>
      <c r="E375" s="26">
        <f>+(C375-C$7)/C$8</f>
        <v>9531.998217255119</v>
      </c>
      <c r="F375" s="26">
        <f>ROUND(2*E375,0)/2</f>
        <v>9532</v>
      </c>
      <c r="G375" s="26">
        <f>+C375-(C$7+F375*C$8)</f>
        <v>-5.4439983796328306E-4</v>
      </c>
      <c r="L375" s="26">
        <f>G375</f>
        <v>-5.4439983796328306E-4</v>
      </c>
      <c r="O375" s="26">
        <f ca="1">+C$11+C$12*F375</f>
        <v>-1.1870038842303763E-3</v>
      </c>
      <c r="Q375" s="43">
        <f>+C375-15018.5</f>
        <v>41643.860100000165</v>
      </c>
    </row>
    <row r="376" spans="1:17" s="26" customFormat="1" ht="12.95" customHeight="1">
      <c r="A376" s="77" t="s">
        <v>324</v>
      </c>
      <c r="B376" s="93" t="s">
        <v>43</v>
      </c>
      <c r="C376" s="94">
        <v>56662.511099999771</v>
      </c>
      <c r="D376" s="94">
        <v>5.9999999999999995E-4</v>
      </c>
      <c r="E376" s="26">
        <f>+(C376-C$7)/C$8</f>
        <v>9532.4926966047278</v>
      </c>
      <c r="F376" s="26">
        <f>ROUND(2*E376,0)/2</f>
        <v>9532.5</v>
      </c>
      <c r="G376" s="26">
        <f>+C376-(C$7+F376*C$8)</f>
        <v>-2.2302502329694107E-3</v>
      </c>
      <c r="L376" s="26">
        <f>G376</f>
        <v>-2.2302502329694107E-3</v>
      </c>
      <c r="O376" s="26">
        <f ca="1">+C$11+C$12*F376</f>
        <v>-1.1873451668158183E-3</v>
      </c>
      <c r="Q376" s="43">
        <f>+C376-15018.5</f>
        <v>41644.011099999771</v>
      </c>
    </row>
    <row r="377" spans="1:17" s="26" customFormat="1" ht="12.95" customHeight="1">
      <c r="A377" s="77" t="s">
        <v>324</v>
      </c>
      <c r="B377" s="93" t="s">
        <v>43</v>
      </c>
      <c r="C377" s="94">
        <v>56663.42920000013</v>
      </c>
      <c r="D377" s="94">
        <v>5.9999999999999995E-4</v>
      </c>
      <c r="E377" s="26">
        <f>+(C377-C$7)/C$8</f>
        <v>9535.4991965533463</v>
      </c>
      <c r="F377" s="26">
        <f>ROUND(2*E377,0)/2</f>
        <v>9535.5</v>
      </c>
      <c r="G377" s="26">
        <f>+C377-(C$7+F377*C$8)</f>
        <v>-2.4534986732760444E-4</v>
      </c>
      <c r="L377" s="26">
        <f>G377</f>
        <v>-2.4534986732760444E-4</v>
      </c>
      <c r="O377" s="26">
        <f ca="1">+C$11+C$12*F377</f>
        <v>-1.1893928623284726E-3</v>
      </c>
      <c r="Q377" s="43">
        <f>+C377-15018.5</f>
        <v>41644.92920000013</v>
      </c>
    </row>
    <row r="378" spans="1:17" s="26" customFormat="1" ht="12.95" customHeight="1">
      <c r="A378" s="77" t="s">
        <v>324</v>
      </c>
      <c r="B378" s="93" t="s">
        <v>41</v>
      </c>
      <c r="C378" s="94">
        <v>56664.498399999924</v>
      </c>
      <c r="D378" s="94">
        <v>8.9999999999999998E-4</v>
      </c>
      <c r="E378" s="26">
        <f>+(C378-C$7)/C$8</f>
        <v>9539.0005033207854</v>
      </c>
      <c r="F378" s="26">
        <f>ROUND(2*E378,0)/2</f>
        <v>9539</v>
      </c>
      <c r="G378" s="26">
        <f>+C378-(C$7+F378*C$8)</f>
        <v>1.5369992615887895E-4</v>
      </c>
      <c r="L378" s="26">
        <f>G378</f>
        <v>1.5369992615887895E-4</v>
      </c>
      <c r="O378" s="26">
        <f ca="1">+C$11+C$12*F378</f>
        <v>-1.1917818404265689E-3</v>
      </c>
      <c r="Q378" s="43">
        <f>+C378-15018.5</f>
        <v>41645.998399999924</v>
      </c>
    </row>
    <row r="379" spans="1:17" s="26" customFormat="1" ht="12.95" customHeight="1">
      <c r="A379" s="77" t="s">
        <v>324</v>
      </c>
      <c r="B379" s="93" t="s">
        <v>43</v>
      </c>
      <c r="C379" s="94">
        <v>56685.415699999779</v>
      </c>
      <c r="D379" s="94">
        <v>4.0000000000000002E-4</v>
      </c>
      <c r="E379" s="26">
        <f>+(C379-C$7)/C$8</f>
        <v>9607.4983372715251</v>
      </c>
      <c r="F379" s="26">
        <f>ROUND(2*E379,0)/2</f>
        <v>9607.5</v>
      </c>
      <c r="G379" s="26">
        <f>+C379-(C$7+F379*C$8)</f>
        <v>-5.0775022100424394E-4</v>
      </c>
      <c r="L379" s="26">
        <f>G379</f>
        <v>-5.0775022100424394E-4</v>
      </c>
      <c r="O379" s="26">
        <f ca="1">+C$11+C$12*F379</f>
        <v>-1.2385375546321636E-3</v>
      </c>
      <c r="Q379" s="43">
        <f>+C379-15018.5</f>
        <v>41666.915699999779</v>
      </c>
    </row>
    <row r="380" spans="1:17" s="26" customFormat="1" ht="12.95" customHeight="1">
      <c r="A380" s="77" t="s">
        <v>324</v>
      </c>
      <c r="B380" s="93" t="s">
        <v>41</v>
      </c>
      <c r="C380" s="94">
        <v>56690.454400000162</v>
      </c>
      <c r="D380" s="94">
        <v>5.0000000000000001E-4</v>
      </c>
      <c r="E380" s="26">
        <f>+(C380-C$7)/C$8</f>
        <v>9623.9985565137904</v>
      </c>
      <c r="F380" s="26">
        <f>ROUND(2*E380,0)/2</f>
        <v>9624</v>
      </c>
      <c r="G380" s="26">
        <f>+C380-(C$7+F380*C$8)</f>
        <v>-4.4079983490519226E-4</v>
      </c>
      <c r="L380" s="26">
        <f>G380</f>
        <v>-4.4079983490519226E-4</v>
      </c>
      <c r="O380" s="26">
        <f ca="1">+C$11+C$12*F380</f>
        <v>-1.2497998799517593E-3</v>
      </c>
      <c r="Q380" s="43">
        <f>+C380-15018.5</f>
        <v>41671.954400000162</v>
      </c>
    </row>
    <row r="381" spans="1:17" s="26" customFormat="1" ht="12.95" customHeight="1">
      <c r="A381" s="52" t="s">
        <v>64</v>
      </c>
      <c r="B381" s="53"/>
      <c r="C381" s="52">
        <v>56986.357400000001</v>
      </c>
      <c r="D381" s="52">
        <v>2.0000000000000001E-4</v>
      </c>
      <c r="E381" s="26">
        <f>+(C381-C$7)/C$8</f>
        <v>10592.991426513985</v>
      </c>
      <c r="F381" s="26">
        <f>ROUND(2*E381,0)/2</f>
        <v>10593</v>
      </c>
      <c r="G381" s="26">
        <f>+C381-(C$7+F381*C$8)</f>
        <v>-2.6180999993812293E-3</v>
      </c>
      <c r="J381" s="26">
        <f>G381</f>
        <v>-2.6180999993812293E-3</v>
      </c>
      <c r="O381" s="26">
        <f ca="1">+C$11+C$12*F381</f>
        <v>-1.911205530538934E-3</v>
      </c>
      <c r="Q381" s="43">
        <f>+C381-15018.5</f>
        <v>41967.857400000001</v>
      </c>
    </row>
    <row r="382" spans="1:17" s="26" customFormat="1" ht="12.95" customHeight="1">
      <c r="A382" s="55" t="s">
        <v>65</v>
      </c>
      <c r="B382" s="56" t="s">
        <v>43</v>
      </c>
      <c r="C382" s="57">
        <v>57036.287020000003</v>
      </c>
      <c r="D382" s="57">
        <v>2.0000000000000001E-4</v>
      </c>
      <c r="E382" s="26">
        <f>+(C382-C$7)/C$8</f>
        <v>10756.495837695513</v>
      </c>
      <c r="F382" s="26">
        <f>ROUND(2*E382,0)/2</f>
        <v>10756.5</v>
      </c>
      <c r="G382" s="26">
        <f>+C382-(C$7+F382*C$8)</f>
        <v>-1.2710499941022135E-3</v>
      </c>
      <c r="K382" s="26">
        <f>G382</f>
        <v>-1.2710499941022135E-3</v>
      </c>
      <c r="O382" s="26">
        <f ca="1">+C$11+C$12*F382</f>
        <v>-2.0228049359785651E-3</v>
      </c>
      <c r="Q382" s="43">
        <f>+C382-15018.5</f>
        <v>42017.787020000003</v>
      </c>
    </row>
    <row r="383" spans="1:17" s="26" customFormat="1" ht="12.95" customHeight="1">
      <c r="A383" s="48" t="s">
        <v>66</v>
      </c>
      <c r="B383" s="49" t="s">
        <v>43</v>
      </c>
      <c r="C383" s="50">
        <v>57072.3194</v>
      </c>
      <c r="D383" s="51"/>
      <c r="E383" s="26">
        <f>+(C383-C$7)/C$8</f>
        <v>10874.490989178106</v>
      </c>
      <c r="F383" s="26">
        <f>ROUND(2*E383,0)/2</f>
        <v>10874.5</v>
      </c>
      <c r="G383" s="26">
        <f>+C383-(C$7+F383*C$8)</f>
        <v>-2.7516499976627529E-3</v>
      </c>
      <c r="K383" s="26">
        <f>G383</f>
        <v>-2.7516499976627529E-3</v>
      </c>
      <c r="O383" s="26">
        <f ca="1">+C$11+C$12*F383</f>
        <v>-2.1033476261429476E-3</v>
      </c>
      <c r="Q383" s="43">
        <f>+C383-15018.5</f>
        <v>42053.8194</v>
      </c>
    </row>
    <row r="384" spans="1:17" s="26" customFormat="1" ht="12.95" customHeight="1">
      <c r="A384" s="7" t="s">
        <v>67</v>
      </c>
      <c r="B384" s="8" t="s">
        <v>43</v>
      </c>
      <c r="C384" s="7">
        <v>57072.319499999998</v>
      </c>
      <c r="D384" s="7">
        <v>2.0000000000000001E-4</v>
      </c>
      <c r="E384" s="26">
        <f>+(C384-C$7)/C$8</f>
        <v>10874.491316647867</v>
      </c>
      <c r="F384" s="26">
        <f>ROUND(2*E384,0)/2</f>
        <v>10874.5</v>
      </c>
      <c r="G384" s="26">
        <f>+C384-(C$7+F384*C$8)</f>
        <v>-2.6516500001889654E-3</v>
      </c>
      <c r="K384" s="26">
        <f>G384</f>
        <v>-2.6516500001889654E-3</v>
      </c>
      <c r="O384" s="26">
        <f ca="1">+C$11+C$12*F384</f>
        <v>-2.1033476261429476E-3</v>
      </c>
      <c r="Q384" s="43">
        <f>+C384-15018.5</f>
        <v>42053.819499999998</v>
      </c>
    </row>
    <row r="385" spans="1:17" s="26" customFormat="1" ht="12.95" customHeight="1">
      <c r="A385" s="58" t="s">
        <v>68</v>
      </c>
      <c r="B385" s="59" t="s">
        <v>43</v>
      </c>
      <c r="C385" s="60">
        <v>57319.67</v>
      </c>
      <c r="D385" s="60">
        <v>3.0000000000000001E-3</v>
      </c>
      <c r="E385" s="26">
        <f>+(C385-C$7)/C$8</f>
        <v>11684.489427147302</v>
      </c>
      <c r="F385" s="26">
        <f>ROUND(2*E385,0)/2</f>
        <v>11684.5</v>
      </c>
      <c r="G385" s="26">
        <f>+C385-(C$7+F385*C$8)</f>
        <v>-3.2286499990732409E-3</v>
      </c>
      <c r="I385" s="26">
        <f>G385</f>
        <v>-3.2286499990732409E-3</v>
      </c>
      <c r="O385" s="26">
        <f ca="1">+C$11+C$12*F385</f>
        <v>-2.6562254145594717E-3</v>
      </c>
      <c r="Q385" s="43">
        <f>+C385-15018.5</f>
        <v>42301.17</v>
      </c>
    </row>
    <row r="386" spans="1:17" s="26" customFormat="1" ht="12.95" customHeight="1">
      <c r="A386" s="58" t="s">
        <v>68</v>
      </c>
      <c r="B386" s="59" t="s">
        <v>41</v>
      </c>
      <c r="C386" s="60">
        <v>57328.678</v>
      </c>
      <c r="D386" s="60">
        <v>3.0000000000000001E-3</v>
      </c>
      <c r="E386" s="26">
        <f>+(C386-C$7)/C$8</f>
        <v>11713.987903921678</v>
      </c>
      <c r="F386" s="26">
        <f>ROUND(2*E386,0)/2</f>
        <v>11714</v>
      </c>
      <c r="G386" s="26">
        <f>+C386-(C$7+F386*C$8)</f>
        <v>-3.6937999975634739E-3</v>
      </c>
      <c r="I386" s="26">
        <f>G386</f>
        <v>-3.6937999975634739E-3</v>
      </c>
      <c r="O386" s="26">
        <f ca="1">+C$11+C$12*F386</f>
        <v>-2.6763610871005667E-3</v>
      </c>
      <c r="Q386" s="43">
        <f>+C386-15018.5</f>
        <v>42310.178</v>
      </c>
    </row>
    <row r="387" spans="1:17" s="26" customFormat="1" ht="12.95" customHeight="1">
      <c r="A387" s="61" t="s">
        <v>69</v>
      </c>
      <c r="B387" s="62" t="s">
        <v>41</v>
      </c>
      <c r="C387" s="63">
        <v>57385.3272</v>
      </c>
      <c r="D387" s="63">
        <v>8.9999999999999998E-4</v>
      </c>
      <c r="E387" s="26">
        <f>+(C387-C$7)/C$8</f>
        <v>11899.496908194176</v>
      </c>
      <c r="F387" s="26">
        <f>ROUND(2*E387,0)/2</f>
        <v>11899.5</v>
      </c>
      <c r="G387" s="26">
        <f>+C387-(C$7+F387*C$8)</f>
        <v>-9.4415000057779253E-4</v>
      </c>
      <c r="K387" s="26">
        <f>G387</f>
        <v>-9.4415000057779253E-4</v>
      </c>
      <c r="O387" s="26">
        <f ca="1">+C$11+C$12*F387</f>
        <v>-2.8029769262996607E-3</v>
      </c>
      <c r="Q387" s="43">
        <f>+C387-15018.5</f>
        <v>42366.8272</v>
      </c>
    </row>
    <row r="388" spans="1:17" s="26" customFormat="1" ht="12.95" customHeight="1">
      <c r="A388" s="61" t="s">
        <v>69</v>
      </c>
      <c r="B388" s="62" t="s">
        <v>41</v>
      </c>
      <c r="C388" s="63">
        <v>57385.4781</v>
      </c>
      <c r="D388" s="63">
        <v>1.1999999999999999E-3</v>
      </c>
      <c r="E388" s="26">
        <f>+(C388-C$7)/C$8</f>
        <v>11899.991060075312</v>
      </c>
      <c r="F388" s="26">
        <f>ROUND(2*E388,0)/2</f>
        <v>11900</v>
      </c>
      <c r="G388" s="26">
        <f>+C388-(C$7+F388*C$8)</f>
        <v>-2.7300000001559965E-3</v>
      </c>
      <c r="K388" s="26">
        <f>G388</f>
        <v>-2.7300000001559965E-3</v>
      </c>
      <c r="O388" s="26">
        <f ca="1">+C$11+C$12*F388</f>
        <v>-2.8033182088851027E-3</v>
      </c>
      <c r="Q388" s="43">
        <f>+C388-15018.5</f>
        <v>42366.9781</v>
      </c>
    </row>
    <row r="389" spans="1:17" s="26" customFormat="1" ht="12.95" customHeight="1">
      <c r="A389" s="7" t="s">
        <v>70</v>
      </c>
      <c r="B389" s="8" t="s">
        <v>43</v>
      </c>
      <c r="C389" s="7">
        <v>57692.529499999997</v>
      </c>
      <c r="D389" s="7">
        <v>1E-4</v>
      </c>
      <c r="E389" s="26">
        <f>+(C389-C$7)/C$8</f>
        <v>12905.491569781996</v>
      </c>
      <c r="F389" s="26">
        <f>ROUND(2*E389,0)/2</f>
        <v>12905.5</v>
      </c>
      <c r="G389" s="26">
        <f>+C389-(C$7+F389*C$8)</f>
        <v>-2.5743500009411946E-3</v>
      </c>
      <c r="K389" s="26">
        <f>G389</f>
        <v>-2.5743500009411946E-3</v>
      </c>
      <c r="O389" s="26">
        <f ca="1">+C$11+C$12*F389</f>
        <v>-3.4896374882095651E-3</v>
      </c>
      <c r="Q389" s="43">
        <f>+C389-15018.5</f>
        <v>42674.029499999997</v>
      </c>
    </row>
    <row r="390" spans="1:17" s="26" customFormat="1" ht="12.95" customHeight="1">
      <c r="A390" s="64" t="s">
        <v>71</v>
      </c>
      <c r="B390" s="65" t="s">
        <v>43</v>
      </c>
      <c r="C390" s="64">
        <v>57725.050999999999</v>
      </c>
      <c r="D390" s="64" t="s">
        <v>72</v>
      </c>
      <c r="E390" s="26">
        <f>+(C390-C$7)/C$8</f>
        <v>13011.989650645424</v>
      </c>
      <c r="F390" s="26">
        <f>ROUND(2*E390,0)/2</f>
        <v>13012</v>
      </c>
      <c r="G390" s="26">
        <f>+C390-(C$7+F390*C$8)</f>
        <v>-3.1604000032530166E-3</v>
      </c>
      <c r="K390" s="26">
        <f>G390</f>
        <v>-3.1604000032530166E-3</v>
      </c>
      <c r="O390" s="26">
        <f ca="1">+C$11+C$12*F390</f>
        <v>-3.5623306789087737E-3</v>
      </c>
      <c r="Q390" s="43">
        <f>+C390-15018.5</f>
        <v>42706.550999999999</v>
      </c>
    </row>
    <row r="391" spans="1:17" s="26" customFormat="1" ht="12.95" customHeight="1">
      <c r="A391" s="64" t="s">
        <v>71</v>
      </c>
      <c r="B391" s="65" t="s">
        <v>41</v>
      </c>
      <c r="C391" s="64">
        <v>57725.204299999998</v>
      </c>
      <c r="D391" s="64" t="s">
        <v>72</v>
      </c>
      <c r="E391" s="26">
        <f>+(C391-C$7)/C$8</f>
        <v>13012.491661801003</v>
      </c>
      <c r="F391" s="26">
        <f>ROUND(2*E391,0)/2</f>
        <v>13012.5</v>
      </c>
      <c r="G391" s="26">
        <f>+C391-(C$7+F391*C$8)</f>
        <v>-2.5462500052526593E-3</v>
      </c>
      <c r="K391" s="26">
        <f>G391</f>
        <v>-2.5462500052526593E-3</v>
      </c>
      <c r="O391" s="26">
        <f ca="1">+C$11+C$12*F391</f>
        <v>-3.5626719614942157E-3</v>
      </c>
      <c r="Q391" s="43">
        <f>+C391-15018.5</f>
        <v>42706.704299999998</v>
      </c>
    </row>
    <row r="392" spans="1:17" s="26" customFormat="1" ht="12.95" customHeight="1">
      <c r="A392" s="7" t="s">
        <v>70</v>
      </c>
      <c r="B392" s="8" t="s">
        <v>43</v>
      </c>
      <c r="C392" s="7">
        <v>57725.5092</v>
      </c>
      <c r="D392" s="7">
        <v>1E-4</v>
      </c>
      <c r="E392" s="26">
        <f>+(C392-C$7)/C$8</f>
        <v>13013.490117126112</v>
      </c>
      <c r="F392" s="26">
        <f>ROUND(2*E392,0)/2</f>
        <v>13013.5</v>
      </c>
      <c r="G392" s="26">
        <f>+C392-(C$7+F392*C$8)</f>
        <v>-3.0179500026861206E-3</v>
      </c>
      <c r="K392" s="26">
        <f>G392</f>
        <v>-3.0179500026861206E-3</v>
      </c>
      <c r="O392" s="26">
        <f ca="1">+C$11+C$12*F392</f>
        <v>-3.5633545266651016E-3</v>
      </c>
      <c r="Q392" s="43">
        <f>+C392-15018.5</f>
        <v>42707.0092</v>
      </c>
    </row>
    <row r="393" spans="1:17" s="26" customFormat="1" ht="12.95" customHeight="1">
      <c r="A393" s="7" t="s">
        <v>70</v>
      </c>
      <c r="B393" s="8" t="s">
        <v>41</v>
      </c>
      <c r="C393" s="7">
        <v>57773.298799999997</v>
      </c>
      <c r="D393" s="7">
        <v>1E-4</v>
      </c>
      <c r="E393" s="26">
        <f>+(C393-C$7)/C$8</f>
        <v>13169.986609761141</v>
      </c>
      <c r="F393" s="26">
        <f>ROUND(2*E393,0)/2</f>
        <v>13170</v>
      </c>
      <c r="G393" s="26">
        <f>+C393-(C$7+F393*C$8)</f>
        <v>-4.0890000018407591E-3</v>
      </c>
      <c r="K393" s="26">
        <f>G393</f>
        <v>-4.0890000018407591E-3</v>
      </c>
      <c r="O393" s="26">
        <f ca="1">+C$11+C$12*F393</f>
        <v>-3.670175975908541E-3</v>
      </c>
      <c r="Q393" s="43">
        <f>+C393-15018.5</f>
        <v>42754.798799999997</v>
      </c>
    </row>
    <row r="394" spans="1:17" s="26" customFormat="1" ht="12.95" customHeight="1">
      <c r="A394" s="66" t="s">
        <v>79</v>
      </c>
      <c r="B394" s="67" t="s">
        <v>41</v>
      </c>
      <c r="C394" s="68">
        <v>57773.299019999802</v>
      </c>
      <c r="D394" s="68">
        <v>1E-4</v>
      </c>
      <c r="E394" s="26">
        <f>+(C394-C$7)/C$8</f>
        <v>13169.987330193995</v>
      </c>
      <c r="F394" s="26">
        <f>ROUND(2*E394,0)/2</f>
        <v>13170</v>
      </c>
      <c r="G394" s="26">
        <f>+C394-(C$7+F394*C$8)</f>
        <v>-3.8690001965733245E-3</v>
      </c>
      <c r="K394" s="26">
        <f>G394</f>
        <v>-3.8690001965733245E-3</v>
      </c>
      <c r="O394" s="26">
        <f ca="1">+C$11+C$12*F394</f>
        <v>-3.670175975908541E-3</v>
      </c>
      <c r="Q394" s="43">
        <f>+C394-15018.5</f>
        <v>42754.799019999802</v>
      </c>
    </row>
    <row r="395" spans="1:17" s="26" customFormat="1" ht="12.95" customHeight="1">
      <c r="A395" s="66" t="s">
        <v>79</v>
      </c>
      <c r="B395" s="67" t="s">
        <v>41</v>
      </c>
      <c r="C395" s="68">
        <v>57773.299029999878</v>
      </c>
      <c r="D395" s="68">
        <v>1E-4</v>
      </c>
      <c r="E395" s="26">
        <f>+(C395-C$7)/C$8</f>
        <v>13169.987362941221</v>
      </c>
      <c r="F395" s="26">
        <f>ROUND(2*E395,0)/2</f>
        <v>13170</v>
      </c>
      <c r="G395" s="26">
        <f>+C395-(C$7+F395*C$8)</f>
        <v>-3.8590001204283908E-3</v>
      </c>
      <c r="K395" s="26">
        <f>G395</f>
        <v>-3.8590001204283908E-3</v>
      </c>
      <c r="O395" s="26">
        <f ca="1">+C$11+C$12*F395</f>
        <v>-3.670175975908541E-3</v>
      </c>
      <c r="Q395" s="43">
        <f>+C395-15018.5</f>
        <v>42754.799029999878</v>
      </c>
    </row>
    <row r="396" spans="1:17" s="26" customFormat="1" ht="12.95" customHeight="1">
      <c r="A396" s="9" t="s">
        <v>73</v>
      </c>
      <c r="B396" s="10" t="s">
        <v>43</v>
      </c>
      <c r="C396" s="9">
        <v>57778.338799999998</v>
      </c>
      <c r="D396" s="9">
        <v>1E-4</v>
      </c>
      <c r="E396" s="26">
        <f>+(C396-C$7)/C$8</f>
        <v>13186.491086109148</v>
      </c>
      <c r="F396" s="26">
        <f>ROUND(2*E396,0)/2</f>
        <v>13186.5</v>
      </c>
      <c r="G396" s="26">
        <f>+C396-(C$7+F396*C$8)</f>
        <v>-2.7220500051043928E-3</v>
      </c>
      <c r="K396" s="26">
        <f>G396</f>
        <v>-2.7220500051043928E-3</v>
      </c>
      <c r="O396" s="26">
        <f ca="1">+C$11+C$12*F396</f>
        <v>-3.6814383012281366E-3</v>
      </c>
      <c r="Q396" s="43">
        <f>+C396-15018.5</f>
        <v>42759.838799999998</v>
      </c>
    </row>
    <row r="397" spans="1:17" s="26" customFormat="1" ht="12.95" customHeight="1">
      <c r="A397" s="69" t="s">
        <v>77</v>
      </c>
      <c r="B397" s="70" t="s">
        <v>41</v>
      </c>
      <c r="C397" s="71">
        <v>57783.682399999998</v>
      </c>
      <c r="D397" s="71">
        <v>8.9999999999999998E-4</v>
      </c>
      <c r="E397" s="26">
        <f>+(C397-C$7)/C$8</f>
        <v>13203.98976067526</v>
      </c>
      <c r="F397" s="26">
        <f>ROUND(2*E397,0)/2</f>
        <v>13204</v>
      </c>
      <c r="G397" s="26">
        <f>+C397-(C$7+F397*C$8)</f>
        <v>-3.1268000020645559E-3</v>
      </c>
      <c r="K397" s="26">
        <f>G397</f>
        <v>-3.1268000020645559E-3</v>
      </c>
      <c r="O397" s="26">
        <f ca="1">+C$11+C$12*F397</f>
        <v>-3.6933831917186164E-3</v>
      </c>
      <c r="Q397" s="43">
        <f>+C397-15018.5</f>
        <v>42765.182399999998</v>
      </c>
    </row>
    <row r="398" spans="1:17" s="26" customFormat="1" ht="12.95" customHeight="1">
      <c r="A398" s="9" t="s">
        <v>74</v>
      </c>
      <c r="B398" s="10" t="s">
        <v>41</v>
      </c>
      <c r="C398" s="9">
        <v>58058.514799999997</v>
      </c>
      <c r="D398" s="9">
        <v>2.0000000000000001E-4</v>
      </c>
      <c r="E398" s="26">
        <f>+(C398-C$7)/C$8</f>
        <v>14103.982785569182</v>
      </c>
      <c r="F398" s="26">
        <f>ROUND(2*E398,0)/2</f>
        <v>14104</v>
      </c>
      <c r="G398" s="26">
        <f>+C398-(C$7+F398*C$8)</f>
        <v>-5.2568000028259121E-3</v>
      </c>
      <c r="K398" s="26">
        <f>G398</f>
        <v>-5.2568000028259121E-3</v>
      </c>
      <c r="O398" s="26">
        <f ca="1">+C$11+C$12*F398</f>
        <v>-4.3076918455147543E-3</v>
      </c>
      <c r="Q398" s="43">
        <f>+C398-15018.5</f>
        <v>43040.014799999997</v>
      </c>
    </row>
    <row r="399" spans="1:17" s="26" customFormat="1" ht="12.95" customHeight="1">
      <c r="A399" s="9" t="s">
        <v>74</v>
      </c>
      <c r="B399" s="10" t="s">
        <v>43</v>
      </c>
      <c r="C399" s="9">
        <v>58075.463400000001</v>
      </c>
      <c r="D399" s="9">
        <v>1E-4</v>
      </c>
      <c r="E399" s="26">
        <f>+(C399-C$7)/C$8</f>
        <v>14159.484326805661</v>
      </c>
      <c r="F399" s="26">
        <f>ROUND(2*E399,0)/2</f>
        <v>14159.5</v>
      </c>
      <c r="G399" s="26">
        <f>+C399-(C$7+F399*C$8)</f>
        <v>-4.7861499988357536E-3</v>
      </c>
      <c r="K399" s="26">
        <f>G399</f>
        <v>-4.7861499988357536E-3</v>
      </c>
      <c r="O399" s="26">
        <f ca="1">+C$11+C$12*F399</f>
        <v>-4.3455742124988497E-3</v>
      </c>
      <c r="Q399" s="43">
        <f>+C399-15018.5</f>
        <v>43056.963400000001</v>
      </c>
    </row>
    <row r="400" spans="1:17" s="26" customFormat="1" ht="12.95" customHeight="1">
      <c r="A400" s="7" t="s">
        <v>75</v>
      </c>
      <c r="B400" s="8" t="s">
        <v>41</v>
      </c>
      <c r="C400" s="72">
        <v>58078.975599999998</v>
      </c>
      <c r="D400" s="7" t="s">
        <v>76</v>
      </c>
      <c r="E400" s="26">
        <f>+(C400-C$7)/C$8</f>
        <v>14170.985720025783</v>
      </c>
      <c r="F400" s="26">
        <f>ROUND(2*E400,0)/2</f>
        <v>14171</v>
      </c>
      <c r="G400" s="26">
        <f>+C400-(C$7+F400*C$8)</f>
        <v>-4.3607000043266453E-3</v>
      </c>
      <c r="K400" s="26">
        <f>G400</f>
        <v>-4.3607000043266453E-3</v>
      </c>
      <c r="O400" s="26">
        <f ca="1">+C$11+C$12*F400</f>
        <v>-4.3534237119640228E-3</v>
      </c>
      <c r="Q400" s="43">
        <f>+C400-15018.5</f>
        <v>43060.475599999998</v>
      </c>
    </row>
    <row r="401" spans="1:17" s="26" customFormat="1" ht="12.95" customHeight="1">
      <c r="A401" s="66" t="s">
        <v>78</v>
      </c>
      <c r="B401" s="67" t="s">
        <v>41</v>
      </c>
      <c r="C401" s="68">
        <v>58843.316500000001</v>
      </c>
      <c r="D401" s="68">
        <v>2.0000000000000001E-4</v>
      </c>
      <c r="E401" s="26">
        <f>+(C401-C$7)/C$8</f>
        <v>16673.971098173144</v>
      </c>
      <c r="F401" s="26">
        <f>ROUND(2*E401,0)/2</f>
        <v>16674</v>
      </c>
      <c r="G401" s="26">
        <f>+C401-(C$7+F401*C$8)</f>
        <v>-8.8258000032510608E-3</v>
      </c>
      <c r="K401" s="26">
        <f>G401</f>
        <v>-8.8258000032510608E-3</v>
      </c>
      <c r="O401" s="26">
        <f ca="1">+C$11+C$12*F401</f>
        <v>-6.0618843346881678E-3</v>
      </c>
      <c r="Q401" s="43">
        <f>+C401-15018.5</f>
        <v>43824.816500000001</v>
      </c>
    </row>
    <row r="402" spans="1:17" s="26" customFormat="1" ht="12.95" customHeight="1">
      <c r="A402" s="66" t="s">
        <v>78</v>
      </c>
      <c r="B402" s="67" t="s">
        <v>43</v>
      </c>
      <c r="C402" s="68">
        <v>58848.356</v>
      </c>
      <c r="D402" s="68">
        <v>5.0000000000000001E-4</v>
      </c>
      <c r="E402" s="26">
        <f>+(C402-C$7)/C$8</f>
        <v>16690.473937172304</v>
      </c>
      <c r="F402" s="26">
        <f>ROUND(2*E402,0)/2</f>
        <v>16690.5</v>
      </c>
      <c r="G402" s="26">
        <f>+C402-(C$7+F402*C$8)</f>
        <v>-7.9588500011595897E-3</v>
      </c>
      <c r="K402" s="26">
        <f>G402</f>
        <v>-7.9588500011595897E-3</v>
      </c>
      <c r="O402" s="26">
        <f ca="1">+C$11+C$12*F402</f>
        <v>-6.0731466600077652E-3</v>
      </c>
      <c r="Q402" s="43">
        <f>+C402-15018.5</f>
        <v>43829.856</v>
      </c>
    </row>
    <row r="403" spans="1:17" s="26" customFormat="1" ht="12.95" customHeight="1">
      <c r="A403" s="66" t="s">
        <v>80</v>
      </c>
      <c r="B403" s="67" t="s">
        <v>41</v>
      </c>
      <c r="C403" s="68">
        <v>58850.033300000003</v>
      </c>
      <c r="D403" s="68" t="s">
        <v>76</v>
      </c>
      <c r="E403" s="26">
        <f>+(C403-C$7)/C$8</f>
        <v>16695.966587604555</v>
      </c>
      <c r="F403" s="26">
        <f>ROUND(2*E403,0)/2</f>
        <v>16696</v>
      </c>
      <c r="G403" s="26">
        <f>+C403-(C$7+F403*C$8)</f>
        <v>-1.0203199999523349E-2</v>
      </c>
      <c r="K403" s="26">
        <f>G403</f>
        <v>-1.0203199999523349E-2</v>
      </c>
      <c r="O403" s="26">
        <f ca="1">+C$11+C$12*F403</f>
        <v>-6.0769007684476298E-3</v>
      </c>
      <c r="Q403" s="43">
        <f>+C403-15018.5</f>
        <v>43831.533300000003</v>
      </c>
    </row>
    <row r="404" spans="1:17" s="26" customFormat="1" ht="12.95" customHeight="1">
      <c r="A404" s="69" t="s">
        <v>314</v>
      </c>
      <c r="B404" s="70" t="s">
        <v>43</v>
      </c>
      <c r="C404" s="71">
        <v>59175.4064</v>
      </c>
      <c r="D404" s="71">
        <v>4.0000000000000002E-4</v>
      </c>
      <c r="E404" s="26">
        <f>+(C404-C$7)/C$8</f>
        <v>17761.465125943232</v>
      </c>
      <c r="F404" s="26">
        <f>ROUND(2*E404,0)/2</f>
        <v>17761.5</v>
      </c>
      <c r="G404" s="26">
        <f>+C404-(C$7+F404*C$8)</f>
        <v>-1.0649550000380259E-2</v>
      </c>
      <c r="K404" s="26">
        <f>G404</f>
        <v>-1.0649550000380259E-2</v>
      </c>
      <c r="O404" s="26">
        <f ca="1">+C$11+C$12*F404</f>
        <v>-6.804173958025168E-3</v>
      </c>
      <c r="Q404" s="43">
        <f>+C404-15018.5</f>
        <v>44156.9064</v>
      </c>
    </row>
    <row r="405" spans="1:17" s="26" customFormat="1" ht="12.95" customHeight="1">
      <c r="A405" s="69" t="s">
        <v>314</v>
      </c>
      <c r="B405" s="70" t="s">
        <v>41</v>
      </c>
      <c r="C405" s="71">
        <v>59175.559200000003</v>
      </c>
      <c r="D405" s="71">
        <v>2.0000000000000001E-4</v>
      </c>
      <c r="E405" s="26">
        <f>+(C405-C$7)/C$8</f>
        <v>17761.965499749986</v>
      </c>
      <c r="F405" s="26">
        <f>ROUND(2*E405,0)/2</f>
        <v>17762</v>
      </c>
      <c r="G405" s="26">
        <f>+C405-(C$7+F405*C$8)</f>
        <v>-1.0535399997024797E-2</v>
      </c>
      <c r="K405" s="26">
        <f>G405</f>
        <v>-1.0535399997024797E-2</v>
      </c>
      <c r="O405" s="26">
        <f ca="1">+C$11+C$12*F405</f>
        <v>-6.8045152406106101E-3</v>
      </c>
      <c r="Q405" s="43">
        <f>+C405-15018.5</f>
        <v>44157.059200000003</v>
      </c>
    </row>
    <row r="406" spans="1:17" s="26" customFormat="1" ht="12.95" customHeight="1">
      <c r="A406" s="23" t="s">
        <v>315</v>
      </c>
      <c r="B406" s="24" t="s">
        <v>43</v>
      </c>
      <c r="C406" s="76">
        <v>59567.500399999997</v>
      </c>
      <c r="D406" s="23">
        <v>4.0000000000000002E-4</v>
      </c>
      <c r="E406" s="26">
        <f>+(C406-C$7)/C$8</f>
        <v>19045.454441259608</v>
      </c>
      <c r="F406" s="26">
        <f>ROUND(2*E406,0)/2</f>
        <v>19045.5</v>
      </c>
      <c r="G406" s="26">
        <f>+C406-(C$7+F406*C$8)</f>
        <v>-1.3912350004829932E-2</v>
      </c>
      <c r="K406" s="26">
        <f>G406</f>
        <v>-1.3912350004829932E-2</v>
      </c>
      <c r="O406" s="26">
        <f ca="1">+C$11+C$12*F406</f>
        <v>-7.6805876374409898E-3</v>
      </c>
      <c r="Q406" s="43">
        <f>+C406-15018.5</f>
        <v>44549.000399999997</v>
      </c>
    </row>
    <row r="407" spans="1:17" s="26" customFormat="1" ht="12.95" customHeight="1">
      <c r="A407" s="25" t="s">
        <v>316</v>
      </c>
      <c r="B407" s="73" t="s">
        <v>41</v>
      </c>
      <c r="C407" s="74">
        <v>59622.621299999999</v>
      </c>
      <c r="D407" s="75">
        <v>4.0000000000000002E-4</v>
      </c>
      <c r="E407" s="26">
        <f>+(C407-C$7)/C$8</f>
        <v>19225.958725055396</v>
      </c>
      <c r="F407" s="26">
        <f>ROUND(2*E407,0)/2</f>
        <v>19226</v>
      </c>
      <c r="G407" s="26">
        <f>+C407-(C$7+F407*C$8)</f>
        <v>-1.2604200004716404E-2</v>
      </c>
      <c r="K407" s="26">
        <f>G407</f>
        <v>-1.2604200004716404E-2</v>
      </c>
      <c r="O407" s="26">
        <f ca="1">+C$11+C$12*F407</f>
        <v>-7.8037906507856594E-3</v>
      </c>
      <c r="Q407" s="43">
        <f>+C407-15018.5</f>
        <v>44604.121299999999</v>
      </c>
    </row>
    <row r="408" spans="1:17" s="26" customFormat="1" ht="12.95" customHeight="1">
      <c r="A408" s="77" t="s">
        <v>317</v>
      </c>
      <c r="B408" s="78" t="s">
        <v>41</v>
      </c>
      <c r="C408" s="79">
        <v>60224.503799999999</v>
      </c>
      <c r="D408" s="79">
        <v>2.9999999999999997E-4</v>
      </c>
      <c r="E408" s="26">
        <f>+(C408-C$7)/C$8</f>
        <v>21196.94195631094</v>
      </c>
      <c r="F408" s="26">
        <f>ROUND(2*E408,0)/2</f>
        <v>21197</v>
      </c>
      <c r="G408" s="26">
        <f>+C408-(C$7+F408*C$8)</f>
        <v>-1.7724900004395749E-2</v>
      </c>
      <c r="K408" s="26">
        <f>G408</f>
        <v>-1.7724900004395749E-2</v>
      </c>
      <c r="O408" s="26">
        <f ca="1">+C$11+C$12*F408</f>
        <v>-9.1491266025992002E-3</v>
      </c>
      <c r="Q408" s="43">
        <f>+C408-15018.5</f>
        <v>45206.003799999999</v>
      </c>
    </row>
    <row r="409" spans="1:17" s="26" customFormat="1" ht="12.95" customHeight="1"/>
    <row r="410" spans="1:17" s="26" customFormat="1" ht="12.95" customHeight="1"/>
    <row r="411" spans="1:17" s="26" customFormat="1" ht="12.95" customHeight="1"/>
    <row r="412" spans="1:17" s="26" customFormat="1" ht="12.95" customHeight="1"/>
    <row r="413" spans="1:17" s="26" customFormat="1" ht="12.95" customHeight="1"/>
    <row r="414" spans="1:17" s="26" customFormat="1" ht="12.95" customHeight="1"/>
    <row r="415" spans="1:17" s="26" customFormat="1" ht="12.95" customHeight="1"/>
    <row r="416" spans="1:17" s="26" customFormat="1" ht="12.95" customHeight="1"/>
    <row r="417" s="26" customFormat="1" ht="12.95" customHeight="1"/>
    <row r="418" s="26" customFormat="1" ht="12.95" customHeight="1"/>
    <row r="419" s="26" customFormat="1" ht="12.95" customHeight="1"/>
    <row r="420" s="26" customFormat="1" ht="12.95" customHeight="1"/>
    <row r="421" s="26" customFormat="1" ht="12.95" customHeight="1"/>
    <row r="422" s="26" customFormat="1" ht="12.95" customHeight="1"/>
    <row r="423" s="26" customFormat="1" ht="12.95" customHeight="1"/>
    <row r="424" s="26" customFormat="1" ht="12.95" customHeight="1"/>
    <row r="425" s="26" customFormat="1" ht="12.95" customHeight="1"/>
    <row r="426" s="26" customFormat="1" ht="12.95" customHeight="1"/>
    <row r="427" s="26" customFormat="1" ht="12.95" customHeight="1"/>
    <row r="428" s="26" customFormat="1" ht="12.95" customHeight="1"/>
    <row r="429" s="26" customFormat="1" ht="12.95" customHeight="1"/>
    <row r="430" s="26" customFormat="1" ht="12.95" customHeight="1"/>
    <row r="431" s="26" customFormat="1" ht="12.95" customHeight="1"/>
    <row r="432" s="26" customFormat="1" ht="12.95" customHeight="1"/>
    <row r="433" s="26" customFormat="1" ht="12.95" customHeight="1"/>
    <row r="434" s="26" customFormat="1" ht="12.95" customHeight="1"/>
    <row r="435" s="26" customFormat="1" ht="12.95" customHeight="1"/>
    <row r="436" s="26" customFormat="1" ht="12.95" customHeight="1"/>
    <row r="437" s="26" customFormat="1" ht="12.95" customHeight="1"/>
    <row r="438" s="26" customFormat="1" ht="12.95" customHeight="1"/>
    <row r="439" s="26" customFormat="1" ht="12.95" customHeight="1"/>
    <row r="440" s="26" customFormat="1" ht="12.95" customHeight="1"/>
    <row r="441" s="26" customFormat="1" ht="12.95" customHeight="1"/>
    <row r="442" s="26" customFormat="1" ht="12.95" customHeight="1"/>
    <row r="443" s="26" customFormat="1" ht="12.95" customHeight="1"/>
    <row r="444" s="26" customFormat="1" ht="12.95" customHeight="1"/>
    <row r="445" s="26" customFormat="1" ht="12.95" customHeight="1"/>
    <row r="446" s="26" customFormat="1" ht="12.95" customHeight="1"/>
    <row r="447" s="26" customFormat="1" ht="12.95" customHeight="1"/>
    <row r="448" s="26" customFormat="1" ht="12.95" customHeight="1"/>
    <row r="449" s="26" customFormat="1" ht="12.95" customHeight="1"/>
    <row r="450" s="26" customFormat="1" ht="12.95" customHeight="1"/>
    <row r="451" s="26" customFormat="1" ht="12.95" customHeight="1"/>
    <row r="452" s="26" customFormat="1" ht="12.95" customHeight="1"/>
    <row r="453" s="26" customFormat="1" ht="12.95" customHeight="1"/>
    <row r="454" s="26" customFormat="1" ht="12.95" customHeight="1"/>
    <row r="455" s="26" customFormat="1" ht="12.95" customHeight="1"/>
    <row r="456" s="26" customFormat="1" ht="12.95" customHeight="1"/>
    <row r="457" s="26" customFormat="1" ht="12.95" customHeight="1"/>
    <row r="458" s="26" customFormat="1" ht="12.95" customHeight="1"/>
    <row r="459" s="26" customFormat="1" ht="12.95" customHeight="1"/>
    <row r="460" s="26" customFormat="1" ht="12.95" customHeight="1"/>
    <row r="461" s="26" customFormat="1" ht="12.95" customHeight="1"/>
    <row r="462" s="26" customFormat="1" ht="12.95" customHeight="1"/>
    <row r="463" s="26" customFormat="1" ht="12.95" customHeight="1"/>
    <row r="464" s="26" customFormat="1" ht="12.95" customHeight="1"/>
    <row r="465" s="26" customFormat="1" ht="12.95" customHeight="1"/>
    <row r="466" s="26" customFormat="1" ht="12.95" customHeight="1"/>
    <row r="467" s="26" customFormat="1" ht="12.95" customHeight="1"/>
    <row r="468" s="26" customFormat="1" ht="12.95" customHeight="1"/>
    <row r="469" s="26" customFormat="1" ht="12.95" customHeight="1"/>
    <row r="470" s="26" customFormat="1" ht="12.95" customHeight="1"/>
    <row r="471" s="26" customFormat="1" ht="12.95" customHeight="1"/>
    <row r="472" s="26" customFormat="1" ht="12.95" customHeight="1"/>
    <row r="473" s="26" customFormat="1" ht="12.95" customHeight="1"/>
    <row r="474" s="26" customFormat="1" ht="12.95" customHeight="1"/>
    <row r="475" s="26" customFormat="1" ht="12.95" customHeight="1"/>
    <row r="476" s="26" customFormat="1" ht="12.95" customHeight="1"/>
    <row r="477" s="26" customFormat="1" ht="12.95" customHeight="1"/>
    <row r="478" s="26" customFormat="1" ht="12.95" customHeight="1"/>
    <row r="479" s="26" customFormat="1" ht="12.95" customHeight="1"/>
    <row r="480" s="26" customFormat="1" ht="12.95" customHeight="1"/>
    <row r="481" s="26" customFormat="1" ht="12.95" customHeight="1"/>
    <row r="482" s="26" customFormat="1" ht="12.95" customHeight="1"/>
    <row r="483" s="26" customFormat="1" ht="12.95" customHeight="1"/>
    <row r="484" s="26" customFormat="1" ht="12.95" customHeight="1"/>
    <row r="485" s="26" customFormat="1" ht="12.95" customHeight="1"/>
    <row r="486" s="26" customFormat="1" ht="12.95" customHeight="1"/>
    <row r="487" s="26" customFormat="1" ht="12.95" customHeight="1"/>
    <row r="488" s="26" customFormat="1" ht="12.95" customHeight="1"/>
    <row r="489" s="26" customFormat="1" ht="12.95" customHeight="1"/>
    <row r="490" s="26" customFormat="1" ht="12.95" customHeight="1"/>
    <row r="491" s="26" customFormat="1" ht="12.95" customHeight="1"/>
    <row r="492" s="26" customFormat="1" ht="12.95" customHeight="1"/>
    <row r="493" s="26" customFormat="1" ht="12.95" customHeight="1"/>
    <row r="494" s="26" customFormat="1" ht="12.95" customHeight="1"/>
    <row r="495" s="26" customFormat="1" ht="12.95" customHeight="1"/>
    <row r="496" s="26" customFormat="1" ht="12.95" customHeight="1"/>
    <row r="497" s="26" customFormat="1" ht="12.95" customHeight="1"/>
    <row r="498" s="26" customFormat="1" ht="12.95" customHeight="1"/>
  </sheetData>
  <sheetProtection selectLockedCells="1" selectUnlockedCells="1"/>
  <sortState xmlns:xlrd2="http://schemas.microsoft.com/office/spreadsheetml/2017/richdata2" ref="A21:Q408">
    <sortCondition ref="C21:C40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topLeftCell="A31" workbookViewId="0">
      <selection activeCell="A58" sqref="A58"/>
    </sheetView>
  </sheetViews>
  <sheetFormatPr defaultRowHeight="12.75"/>
  <cols>
    <col min="1" max="1" width="19.7109375" style="6" customWidth="1"/>
    <col min="2" max="2" width="4.42578125" customWidth="1"/>
    <col min="3" max="3" width="12.7109375" style="6" customWidth="1"/>
    <col min="4" max="4" width="5.42578125" customWidth="1"/>
    <col min="5" max="5" width="14.85546875" customWidth="1"/>
    <col min="7" max="7" width="12" customWidth="1"/>
    <col min="8" max="8" width="14.140625" style="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1" t="s">
        <v>81</v>
      </c>
      <c r="I1" s="12" t="s">
        <v>82</v>
      </c>
      <c r="J1" s="13" t="s">
        <v>34</v>
      </c>
    </row>
    <row r="2" spans="1:16">
      <c r="I2" s="14" t="s">
        <v>83</v>
      </c>
      <c r="J2" s="15" t="s">
        <v>33</v>
      </c>
    </row>
    <row r="3" spans="1:16">
      <c r="A3" s="16" t="s">
        <v>84</v>
      </c>
      <c r="I3" s="14" t="s">
        <v>85</v>
      </c>
      <c r="J3" s="15" t="s">
        <v>31</v>
      </c>
    </row>
    <row r="4" spans="1:16">
      <c r="I4" s="14" t="s">
        <v>86</v>
      </c>
      <c r="J4" s="15" t="s">
        <v>31</v>
      </c>
    </row>
    <row r="5" spans="1:16">
      <c r="I5" s="17" t="s">
        <v>76</v>
      </c>
      <c r="J5" s="18" t="s">
        <v>32</v>
      </c>
    </row>
    <row r="11" spans="1:16" ht="12.75" customHeight="1">
      <c r="A11" s="6" t="str">
        <f t="shared" ref="A11:A42" si="0">P11</f>
        <v>IBVS 5372 </v>
      </c>
      <c r="B11" s="3" t="str">
        <f t="shared" ref="B11:B42" si="1">IF(H11=INT(H11),"I","II")</f>
        <v>I</v>
      </c>
      <c r="C11" s="6">
        <f t="shared" ref="C11:C42" si="2">1*G11</f>
        <v>51822.523699999998</v>
      </c>
      <c r="D11" t="str">
        <f t="shared" ref="D11:D42" si="3">VLOOKUP(F11,I$1:J$5,2,FALSE)</f>
        <v>vis</v>
      </c>
      <c r="E11">
        <f>VLOOKUP(C11,Active!C$21:E$967,3,FALSE)</f>
        <v>-6317.002852589163</v>
      </c>
      <c r="F11" s="3" t="s">
        <v>76</v>
      </c>
      <c r="G11" t="str">
        <f t="shared" ref="G11:G42" si="4">MID(I11,3,LEN(I11)-3)</f>
        <v>51822.5237</v>
      </c>
      <c r="H11" s="6">
        <f t="shared" ref="H11:H42" si="5">1*K11</f>
        <v>-2219</v>
      </c>
      <c r="I11" s="19" t="s">
        <v>87</v>
      </c>
      <c r="J11" s="20" t="s">
        <v>88</v>
      </c>
      <c r="K11" s="19">
        <v>-2219</v>
      </c>
      <c r="L11" s="19" t="s">
        <v>89</v>
      </c>
      <c r="M11" s="20" t="s">
        <v>90</v>
      </c>
      <c r="N11" s="20" t="s">
        <v>91</v>
      </c>
      <c r="O11" s="21" t="s">
        <v>92</v>
      </c>
      <c r="P11" s="22" t="s">
        <v>93</v>
      </c>
    </row>
    <row r="12" spans="1:16" ht="12.75" customHeight="1">
      <c r="A12" s="6" t="str">
        <f t="shared" si="0"/>
        <v>IBVS 5372 </v>
      </c>
      <c r="B12" s="3" t="str">
        <f t="shared" si="1"/>
        <v>I</v>
      </c>
      <c r="C12" s="6">
        <f t="shared" si="2"/>
        <v>51830.463300000003</v>
      </c>
      <c r="D12" t="str">
        <f t="shared" si="3"/>
        <v>vis</v>
      </c>
      <c r="E12">
        <f>VLOOKUP(C12,Active!C$21:E$967,3,FALSE)</f>
        <v>-6291.0030628247378</v>
      </c>
      <c r="F12" s="3" t="s">
        <v>76</v>
      </c>
      <c r="G12" t="str">
        <f t="shared" si="4"/>
        <v>51830.4633</v>
      </c>
      <c r="H12" s="6">
        <f t="shared" si="5"/>
        <v>-2193</v>
      </c>
      <c r="I12" s="19" t="s">
        <v>94</v>
      </c>
      <c r="J12" s="20" t="s">
        <v>95</v>
      </c>
      <c r="K12" s="19">
        <v>-2193</v>
      </c>
      <c r="L12" s="19" t="s">
        <v>89</v>
      </c>
      <c r="M12" s="20" t="s">
        <v>90</v>
      </c>
      <c r="N12" s="20" t="s">
        <v>91</v>
      </c>
      <c r="O12" s="21" t="s">
        <v>92</v>
      </c>
      <c r="P12" s="22" t="s">
        <v>93</v>
      </c>
    </row>
    <row r="13" spans="1:16" ht="12.75" customHeight="1">
      <c r="A13" s="6" t="str">
        <f t="shared" si="0"/>
        <v>IBVS 5372 </v>
      </c>
      <c r="B13" s="3" t="str">
        <f t="shared" si="1"/>
        <v>II</v>
      </c>
      <c r="C13" s="6">
        <f t="shared" si="2"/>
        <v>51830.616499999996</v>
      </c>
      <c r="D13" t="str">
        <f t="shared" si="3"/>
        <v>vis</v>
      </c>
      <c r="E13">
        <f>VLOOKUP(C13,Active!C$21:E$967,3,FALSE)</f>
        <v>-6290.5013791389429</v>
      </c>
      <c r="F13" s="3" t="s">
        <v>76</v>
      </c>
      <c r="G13" t="str">
        <f t="shared" si="4"/>
        <v>51830.6165</v>
      </c>
      <c r="H13" s="6">
        <f t="shared" si="5"/>
        <v>-2192.5</v>
      </c>
      <c r="I13" s="19" t="s">
        <v>96</v>
      </c>
      <c r="J13" s="20" t="s">
        <v>97</v>
      </c>
      <c r="K13" s="19">
        <v>-2192.5</v>
      </c>
      <c r="L13" s="19" t="s">
        <v>98</v>
      </c>
      <c r="M13" s="20" t="s">
        <v>90</v>
      </c>
      <c r="N13" s="20" t="s">
        <v>91</v>
      </c>
      <c r="O13" s="21" t="s">
        <v>92</v>
      </c>
      <c r="P13" s="22" t="s">
        <v>93</v>
      </c>
    </row>
    <row r="14" spans="1:16" ht="12.75" customHeight="1">
      <c r="A14" s="6" t="str">
        <f t="shared" si="0"/>
        <v>IBVS 5843 </v>
      </c>
      <c r="B14" s="3" t="str">
        <f t="shared" si="1"/>
        <v>I</v>
      </c>
      <c r="C14" s="6">
        <f t="shared" si="2"/>
        <v>53305.717900000003</v>
      </c>
      <c r="D14" t="str">
        <f t="shared" si="3"/>
        <v>vis</v>
      </c>
      <c r="E14">
        <f>VLOOKUP(C14,Active!C$21:E$967,3,FALSE)</f>
        <v>-1459.9902348514836</v>
      </c>
      <c r="F14" s="3" t="s">
        <v>76</v>
      </c>
      <c r="G14" t="str">
        <f t="shared" si="4"/>
        <v>53305.7179</v>
      </c>
      <c r="H14" s="6">
        <f t="shared" si="5"/>
        <v>2638</v>
      </c>
      <c r="I14" s="19" t="s">
        <v>99</v>
      </c>
      <c r="J14" s="20" t="s">
        <v>100</v>
      </c>
      <c r="K14" s="19">
        <v>2638</v>
      </c>
      <c r="L14" s="19" t="s">
        <v>101</v>
      </c>
      <c r="M14" s="20" t="s">
        <v>102</v>
      </c>
      <c r="N14" s="20" t="s">
        <v>103</v>
      </c>
      <c r="O14" s="21" t="s">
        <v>104</v>
      </c>
      <c r="P14" s="22" t="s">
        <v>105</v>
      </c>
    </row>
    <row r="15" spans="1:16" ht="12.75" customHeight="1">
      <c r="A15" s="6" t="str">
        <f t="shared" si="0"/>
        <v>IBVS 5843 </v>
      </c>
      <c r="B15" s="3" t="str">
        <f t="shared" si="1"/>
        <v>II</v>
      </c>
      <c r="C15" s="6">
        <f t="shared" si="2"/>
        <v>53315.641100000001</v>
      </c>
      <c r="D15" t="str">
        <f t="shared" si="3"/>
        <v>vis</v>
      </c>
      <c r="E15">
        <f>VLOOKUP(C15,Active!C$21:E$967,3,FALSE)</f>
        <v>-1427.494754752976</v>
      </c>
      <c r="F15" s="3" t="s">
        <v>76</v>
      </c>
      <c r="G15" t="str">
        <f t="shared" si="4"/>
        <v>53315.6411</v>
      </c>
      <c r="H15" s="6">
        <f t="shared" si="5"/>
        <v>2670.5</v>
      </c>
      <c r="I15" s="19" t="s">
        <v>106</v>
      </c>
      <c r="J15" s="20" t="s">
        <v>107</v>
      </c>
      <c r="K15" s="19" t="s">
        <v>108</v>
      </c>
      <c r="L15" s="19" t="s">
        <v>109</v>
      </c>
      <c r="M15" s="20" t="s">
        <v>102</v>
      </c>
      <c r="N15" s="20" t="s">
        <v>103</v>
      </c>
      <c r="O15" s="21" t="s">
        <v>104</v>
      </c>
      <c r="P15" s="22" t="s">
        <v>105</v>
      </c>
    </row>
    <row r="16" spans="1:16" ht="12.75" customHeight="1">
      <c r="A16" s="6" t="str">
        <f t="shared" si="0"/>
        <v>IBVS 5843 </v>
      </c>
      <c r="B16" s="3" t="str">
        <f t="shared" si="1"/>
        <v>I</v>
      </c>
      <c r="C16" s="6">
        <f t="shared" si="2"/>
        <v>53315.796399999999</v>
      </c>
      <c r="D16" t="str">
        <f t="shared" si="3"/>
        <v>vis</v>
      </c>
      <c r="E16">
        <f>VLOOKUP(C16,Active!C$21:E$967,3,FALSE)</f>
        <v>-1426.9861942020193</v>
      </c>
      <c r="F16" s="3" t="s">
        <v>76</v>
      </c>
      <c r="G16" t="str">
        <f t="shared" si="4"/>
        <v>53315.7964</v>
      </c>
      <c r="H16" s="6">
        <f t="shared" si="5"/>
        <v>2671</v>
      </c>
      <c r="I16" s="19" t="s">
        <v>110</v>
      </c>
      <c r="J16" s="20" t="s">
        <v>111</v>
      </c>
      <c r="K16" s="19" t="s">
        <v>112</v>
      </c>
      <c r="L16" s="19" t="s">
        <v>113</v>
      </c>
      <c r="M16" s="20" t="s">
        <v>102</v>
      </c>
      <c r="N16" s="20" t="s">
        <v>103</v>
      </c>
      <c r="O16" s="21" t="s">
        <v>104</v>
      </c>
      <c r="P16" s="22" t="s">
        <v>105</v>
      </c>
    </row>
    <row r="17" spans="1:16" ht="12.75" customHeight="1">
      <c r="A17" s="6" t="str">
        <f t="shared" si="0"/>
        <v>IBVS 5843 </v>
      </c>
      <c r="B17" s="3" t="str">
        <f t="shared" si="1"/>
        <v>I</v>
      </c>
      <c r="C17" s="6">
        <f t="shared" si="2"/>
        <v>53320.681100000002</v>
      </c>
      <c r="D17" t="str">
        <f t="shared" si="3"/>
        <v>vis</v>
      </c>
      <c r="E17">
        <f>VLOOKUP(C17,Active!C$21:E$967,3,FALSE)</f>
        <v>-1410.9902784049682</v>
      </c>
      <c r="F17" s="3" t="s">
        <v>76</v>
      </c>
      <c r="G17" t="str">
        <f t="shared" si="4"/>
        <v>53320.6811</v>
      </c>
      <c r="H17" s="6">
        <f t="shared" si="5"/>
        <v>2687</v>
      </c>
      <c r="I17" s="19" t="s">
        <v>114</v>
      </c>
      <c r="J17" s="20" t="s">
        <v>115</v>
      </c>
      <c r="K17" s="19" t="s">
        <v>116</v>
      </c>
      <c r="L17" s="19" t="s">
        <v>101</v>
      </c>
      <c r="M17" s="20" t="s">
        <v>102</v>
      </c>
      <c r="N17" s="20" t="s">
        <v>103</v>
      </c>
      <c r="O17" s="21" t="s">
        <v>104</v>
      </c>
      <c r="P17" s="22" t="s">
        <v>105</v>
      </c>
    </row>
    <row r="18" spans="1:16" ht="12.75" customHeight="1">
      <c r="A18" s="6" t="str">
        <f t="shared" si="0"/>
        <v>IBVS 5843 </v>
      </c>
      <c r="B18" s="3" t="str">
        <f t="shared" si="1"/>
        <v>II</v>
      </c>
      <c r="C18" s="6">
        <f t="shared" si="2"/>
        <v>53321.749600000003</v>
      </c>
      <c r="D18" t="str">
        <f t="shared" si="3"/>
        <v>vis</v>
      </c>
      <c r="E18">
        <f>VLOOKUP(C18,Active!C$21:E$967,3,FALSE)</f>
        <v>-1407.4912639252336</v>
      </c>
      <c r="F18" s="3" t="s">
        <v>76</v>
      </c>
      <c r="G18" t="str">
        <f t="shared" si="4"/>
        <v>53321.7496</v>
      </c>
      <c r="H18" s="6">
        <f t="shared" si="5"/>
        <v>2690.5</v>
      </c>
      <c r="I18" s="19" t="s">
        <v>117</v>
      </c>
      <c r="J18" s="20" t="s">
        <v>118</v>
      </c>
      <c r="K18" s="19" t="s">
        <v>119</v>
      </c>
      <c r="L18" s="19" t="s">
        <v>120</v>
      </c>
      <c r="M18" s="20" t="s">
        <v>102</v>
      </c>
      <c r="N18" s="20" t="s">
        <v>103</v>
      </c>
      <c r="O18" s="21" t="s">
        <v>104</v>
      </c>
      <c r="P18" s="22" t="s">
        <v>105</v>
      </c>
    </row>
    <row r="19" spans="1:16" ht="12.75" customHeight="1">
      <c r="A19" s="6" t="str">
        <f t="shared" si="0"/>
        <v>IBVS 5843 </v>
      </c>
      <c r="B19" s="3" t="str">
        <f t="shared" si="1"/>
        <v>II</v>
      </c>
      <c r="C19" s="6">
        <f t="shared" si="2"/>
        <v>53326.637199999997</v>
      </c>
      <c r="D19" t="str">
        <f t="shared" si="3"/>
        <v>vis</v>
      </c>
      <c r="E19">
        <f>VLOOKUP(C19,Active!C$21:E$967,3,FALSE)</f>
        <v>-1391.4858515049125</v>
      </c>
      <c r="F19" s="3" t="s">
        <v>76</v>
      </c>
      <c r="G19" t="str">
        <f t="shared" si="4"/>
        <v>53326.6372</v>
      </c>
      <c r="H19" s="6">
        <f t="shared" si="5"/>
        <v>2706.5</v>
      </c>
      <c r="I19" s="19" t="s">
        <v>121</v>
      </c>
      <c r="J19" s="20" t="s">
        <v>122</v>
      </c>
      <c r="K19" s="19" t="s">
        <v>123</v>
      </c>
      <c r="L19" s="19" t="s">
        <v>124</v>
      </c>
      <c r="M19" s="20" t="s">
        <v>102</v>
      </c>
      <c r="N19" s="20" t="s">
        <v>103</v>
      </c>
      <c r="O19" s="21" t="s">
        <v>104</v>
      </c>
      <c r="P19" s="22" t="s">
        <v>105</v>
      </c>
    </row>
    <row r="20" spans="1:16" ht="12.75" customHeight="1">
      <c r="A20" s="6" t="str">
        <f t="shared" si="0"/>
        <v>IBVS 5843 </v>
      </c>
      <c r="B20" s="3" t="str">
        <f t="shared" si="1"/>
        <v>I</v>
      </c>
      <c r="C20" s="6">
        <f t="shared" si="2"/>
        <v>53326.790500000003</v>
      </c>
      <c r="D20" t="str">
        <f t="shared" si="3"/>
        <v>vis</v>
      </c>
      <c r="E20">
        <f>VLOOKUP(C20,Active!C$21:E$967,3,FALSE)</f>
        <v>-1390.9838403493095</v>
      </c>
      <c r="F20" s="3" t="s">
        <v>76</v>
      </c>
      <c r="G20" t="str">
        <f t="shared" si="4"/>
        <v>53326.7905</v>
      </c>
      <c r="H20" s="6">
        <f t="shared" si="5"/>
        <v>2707</v>
      </c>
      <c r="I20" s="19" t="s">
        <v>125</v>
      </c>
      <c r="J20" s="20" t="s">
        <v>126</v>
      </c>
      <c r="K20" s="19" t="s">
        <v>127</v>
      </c>
      <c r="L20" s="19" t="s">
        <v>128</v>
      </c>
      <c r="M20" s="20" t="s">
        <v>102</v>
      </c>
      <c r="N20" s="20" t="s">
        <v>103</v>
      </c>
      <c r="O20" s="21" t="s">
        <v>104</v>
      </c>
      <c r="P20" s="22" t="s">
        <v>105</v>
      </c>
    </row>
    <row r="21" spans="1:16" ht="12.75" customHeight="1">
      <c r="A21" s="6" t="str">
        <f t="shared" si="0"/>
        <v>IBVS 5843 </v>
      </c>
      <c r="B21" s="3" t="str">
        <f t="shared" si="1"/>
        <v>I</v>
      </c>
      <c r="C21" s="6">
        <f t="shared" si="2"/>
        <v>53327.705399999999</v>
      </c>
      <c r="D21" t="str">
        <f t="shared" si="3"/>
        <v>vis</v>
      </c>
      <c r="E21">
        <f>VLOOKUP(C21,Active!C$21:E$967,3,FALSE)</f>
        <v>-1387.9878194344831</v>
      </c>
      <c r="F21" s="3" t="s">
        <v>76</v>
      </c>
      <c r="G21" t="str">
        <f t="shared" si="4"/>
        <v>53327.7054</v>
      </c>
      <c r="H21" s="6">
        <f t="shared" si="5"/>
        <v>2710</v>
      </c>
      <c r="I21" s="19" t="s">
        <v>129</v>
      </c>
      <c r="J21" s="20" t="s">
        <v>130</v>
      </c>
      <c r="K21" s="19" t="s">
        <v>131</v>
      </c>
      <c r="L21" s="19" t="s">
        <v>132</v>
      </c>
      <c r="M21" s="20" t="s">
        <v>102</v>
      </c>
      <c r="N21" s="20" t="s">
        <v>103</v>
      </c>
      <c r="O21" s="21" t="s">
        <v>104</v>
      </c>
      <c r="P21" s="22" t="s">
        <v>105</v>
      </c>
    </row>
    <row r="22" spans="1:16" ht="12.75" customHeight="1">
      <c r="A22" s="6" t="str">
        <f t="shared" si="0"/>
        <v>IBVS 5843 </v>
      </c>
      <c r="B22" s="3" t="str">
        <f t="shared" si="1"/>
        <v>I</v>
      </c>
      <c r="C22" s="6">
        <f t="shared" si="2"/>
        <v>53328.620699999999</v>
      </c>
      <c r="D22" t="str">
        <f t="shared" si="3"/>
        <v>vis</v>
      </c>
      <c r="E22">
        <f>VLOOKUP(C22,Active!C$21:E$967,3,FALSE)</f>
        <v>-1384.9904886405668</v>
      </c>
      <c r="F22" s="3" t="s">
        <v>76</v>
      </c>
      <c r="G22" t="str">
        <f t="shared" si="4"/>
        <v>53328.6207</v>
      </c>
      <c r="H22" s="6">
        <f t="shared" si="5"/>
        <v>2713</v>
      </c>
      <c r="I22" s="19" t="s">
        <v>133</v>
      </c>
      <c r="J22" s="20" t="s">
        <v>134</v>
      </c>
      <c r="K22" s="19" t="s">
        <v>135</v>
      </c>
      <c r="L22" s="19" t="s">
        <v>136</v>
      </c>
      <c r="M22" s="20" t="s">
        <v>102</v>
      </c>
      <c r="N22" s="20" t="s">
        <v>103</v>
      </c>
      <c r="O22" s="21" t="s">
        <v>104</v>
      </c>
      <c r="P22" s="22" t="s">
        <v>105</v>
      </c>
    </row>
    <row r="23" spans="1:16" ht="12.75" customHeight="1">
      <c r="A23" s="6" t="str">
        <f t="shared" si="0"/>
        <v>IBVS 5843 </v>
      </c>
      <c r="B23" s="3" t="str">
        <f t="shared" si="1"/>
        <v>II</v>
      </c>
      <c r="C23" s="6">
        <f t="shared" si="2"/>
        <v>53328.7742</v>
      </c>
      <c r="D23" t="str">
        <f t="shared" si="3"/>
        <v>vis</v>
      </c>
      <c r="E23">
        <f>VLOOKUP(C23,Active!C$21:E$967,3,FALSE)</f>
        <v>-1384.4878225454429</v>
      </c>
      <c r="F23" s="3" t="s">
        <v>76</v>
      </c>
      <c r="G23" t="str">
        <f t="shared" si="4"/>
        <v>53328.7742</v>
      </c>
      <c r="H23" s="6">
        <f t="shared" si="5"/>
        <v>2713.5</v>
      </c>
      <c r="I23" s="19" t="s">
        <v>137</v>
      </c>
      <c r="J23" s="20" t="s">
        <v>138</v>
      </c>
      <c r="K23" s="19" t="s">
        <v>139</v>
      </c>
      <c r="L23" s="19" t="s">
        <v>140</v>
      </c>
      <c r="M23" s="20" t="s">
        <v>102</v>
      </c>
      <c r="N23" s="20" t="s">
        <v>103</v>
      </c>
      <c r="O23" s="21" t="s">
        <v>104</v>
      </c>
      <c r="P23" s="22" t="s">
        <v>105</v>
      </c>
    </row>
    <row r="24" spans="1:16" ht="12.75" customHeight="1">
      <c r="A24" s="6" t="str">
        <f t="shared" si="0"/>
        <v>IBVS 5843 </v>
      </c>
      <c r="B24" s="3" t="str">
        <f t="shared" si="1"/>
        <v>II</v>
      </c>
      <c r="C24" s="6">
        <f t="shared" si="2"/>
        <v>53329.689400000003</v>
      </c>
      <c r="D24" t="str">
        <f t="shared" si="3"/>
        <v>vis</v>
      </c>
      <c r="E24">
        <f>VLOOKUP(C24,Active!C$21:E$967,3,FALSE)</f>
        <v>-1381.4908192212872</v>
      </c>
      <c r="F24" s="3" t="s">
        <v>76</v>
      </c>
      <c r="G24" t="str">
        <f t="shared" si="4"/>
        <v>53329.6894</v>
      </c>
      <c r="H24" s="6">
        <f t="shared" si="5"/>
        <v>2716.5</v>
      </c>
      <c r="I24" s="19" t="s">
        <v>141</v>
      </c>
      <c r="J24" s="20" t="s">
        <v>142</v>
      </c>
      <c r="K24" s="19" t="s">
        <v>143</v>
      </c>
      <c r="L24" s="19" t="s">
        <v>144</v>
      </c>
      <c r="M24" s="20" t="s">
        <v>102</v>
      </c>
      <c r="N24" s="20" t="s">
        <v>103</v>
      </c>
      <c r="O24" s="21" t="s">
        <v>104</v>
      </c>
      <c r="P24" s="22" t="s">
        <v>105</v>
      </c>
    </row>
    <row r="25" spans="1:16" ht="12.75" customHeight="1">
      <c r="A25" s="6" t="str">
        <f t="shared" si="0"/>
        <v>IBVS 5843 </v>
      </c>
      <c r="B25" s="3" t="str">
        <f t="shared" si="1"/>
        <v>I</v>
      </c>
      <c r="C25" s="6">
        <f t="shared" si="2"/>
        <v>53339.615100000003</v>
      </c>
      <c r="D25" t="str">
        <f t="shared" si="3"/>
        <v>vis</v>
      </c>
      <c r="E25">
        <f>VLOOKUP(C25,Active!C$21:E$967,3,FALSE)</f>
        <v>-1348.9871523785516</v>
      </c>
      <c r="F25" s="3" t="s">
        <v>76</v>
      </c>
      <c r="G25" t="str">
        <f t="shared" si="4"/>
        <v>53339.6151</v>
      </c>
      <c r="H25" s="6">
        <f t="shared" si="5"/>
        <v>2749</v>
      </c>
      <c r="I25" s="19" t="s">
        <v>145</v>
      </c>
      <c r="J25" s="20" t="s">
        <v>146</v>
      </c>
      <c r="K25" s="19" t="s">
        <v>147</v>
      </c>
      <c r="L25" s="19" t="s">
        <v>148</v>
      </c>
      <c r="M25" s="20" t="s">
        <v>102</v>
      </c>
      <c r="N25" s="20" t="s">
        <v>103</v>
      </c>
      <c r="O25" s="21" t="s">
        <v>104</v>
      </c>
      <c r="P25" s="22" t="s">
        <v>105</v>
      </c>
    </row>
    <row r="26" spans="1:16" ht="12.75" customHeight="1">
      <c r="A26" s="6" t="str">
        <f t="shared" si="0"/>
        <v>IBVS 5843 </v>
      </c>
      <c r="B26" s="3" t="str">
        <f t="shared" si="1"/>
        <v>II</v>
      </c>
      <c r="C26" s="6">
        <f t="shared" si="2"/>
        <v>53347.7071</v>
      </c>
      <c r="D26" t="str">
        <f t="shared" si="3"/>
        <v>vis</v>
      </c>
      <c r="E26">
        <f>VLOOKUP(C26,Active!C$21:E$967,3,FALSE)</f>
        <v>-1322.4882986864875</v>
      </c>
      <c r="F26" s="3" t="s">
        <v>76</v>
      </c>
      <c r="G26" t="str">
        <f t="shared" si="4"/>
        <v>53347.7071</v>
      </c>
      <c r="H26" s="6">
        <f t="shared" si="5"/>
        <v>2775.5</v>
      </c>
      <c r="I26" s="19" t="s">
        <v>149</v>
      </c>
      <c r="J26" s="20" t="s">
        <v>150</v>
      </c>
      <c r="K26" s="19" t="s">
        <v>151</v>
      </c>
      <c r="L26" s="19" t="s">
        <v>152</v>
      </c>
      <c r="M26" s="20" t="s">
        <v>102</v>
      </c>
      <c r="N26" s="20" t="s">
        <v>103</v>
      </c>
      <c r="O26" s="21" t="s">
        <v>104</v>
      </c>
      <c r="P26" s="22" t="s">
        <v>105</v>
      </c>
    </row>
    <row r="27" spans="1:16" ht="12.75" customHeight="1">
      <c r="A27" s="6" t="str">
        <f t="shared" si="0"/>
        <v>IBVS 5843 </v>
      </c>
      <c r="B27" s="3" t="str">
        <f t="shared" si="1"/>
        <v>II</v>
      </c>
      <c r="C27" s="6">
        <f t="shared" si="2"/>
        <v>53366.635300000002</v>
      </c>
      <c r="D27" t="str">
        <f t="shared" si="3"/>
        <v>vis</v>
      </c>
      <c r="E27">
        <f>VLOOKUP(C27,Active!C$21:E$967,3,FALSE)</f>
        <v>-1260.5041659066585</v>
      </c>
      <c r="F27" s="3" t="s">
        <v>76</v>
      </c>
      <c r="G27" t="str">
        <f t="shared" si="4"/>
        <v>53366.6353</v>
      </c>
      <c r="H27" s="6">
        <f t="shared" si="5"/>
        <v>2837.5</v>
      </c>
      <c r="I27" s="19" t="s">
        <v>153</v>
      </c>
      <c r="J27" s="20" t="s">
        <v>154</v>
      </c>
      <c r="K27" s="19" t="s">
        <v>155</v>
      </c>
      <c r="L27" s="19" t="s">
        <v>156</v>
      </c>
      <c r="M27" s="20" t="s">
        <v>102</v>
      </c>
      <c r="N27" s="20" t="s">
        <v>103</v>
      </c>
      <c r="O27" s="21" t="s">
        <v>104</v>
      </c>
      <c r="P27" s="22" t="s">
        <v>105</v>
      </c>
    </row>
    <row r="28" spans="1:16" ht="12.75" customHeight="1">
      <c r="A28" s="6" t="str">
        <f t="shared" si="0"/>
        <v>OEJV 0074 </v>
      </c>
      <c r="B28" s="3" t="str">
        <f t="shared" si="1"/>
        <v>I</v>
      </c>
      <c r="C28" s="6">
        <f t="shared" si="2"/>
        <v>53671.55315</v>
      </c>
      <c r="D28" t="str">
        <f t="shared" si="3"/>
        <v>vis</v>
      </c>
      <c r="E28">
        <f>VLOOKUP(C28,Active!C$21:E$967,3,FALSE)</f>
        <v>-261.9903874524075</v>
      </c>
      <c r="F28" s="3" t="s">
        <v>76</v>
      </c>
      <c r="G28" t="str">
        <f t="shared" si="4"/>
        <v>53671.55315</v>
      </c>
      <c r="H28" s="6">
        <f t="shared" si="5"/>
        <v>3836</v>
      </c>
      <c r="I28" s="19" t="s">
        <v>157</v>
      </c>
      <c r="J28" s="20" t="s">
        <v>158</v>
      </c>
      <c r="K28" s="19" t="s">
        <v>159</v>
      </c>
      <c r="L28" s="19" t="s">
        <v>160</v>
      </c>
      <c r="M28" s="20" t="s">
        <v>102</v>
      </c>
      <c r="N28" s="20" t="s">
        <v>76</v>
      </c>
      <c r="O28" s="21" t="s">
        <v>161</v>
      </c>
      <c r="P28" s="22" t="s">
        <v>162</v>
      </c>
    </row>
    <row r="29" spans="1:16" ht="12.75" customHeight="1">
      <c r="A29" s="6" t="str">
        <f t="shared" si="0"/>
        <v>OEJV 0074 </v>
      </c>
      <c r="B29" s="3" t="str">
        <f t="shared" si="1"/>
        <v>I</v>
      </c>
      <c r="C29" s="6">
        <f t="shared" si="2"/>
        <v>53671.55315</v>
      </c>
      <c r="D29" t="str">
        <f t="shared" si="3"/>
        <v>vis</v>
      </c>
      <c r="E29">
        <f>VLOOKUP(C29,Active!C$21:E$967,3,FALSE)</f>
        <v>-261.9903874524075</v>
      </c>
      <c r="F29" s="3" t="s">
        <v>76</v>
      </c>
      <c r="G29" t="str">
        <f t="shared" si="4"/>
        <v>53671.55315</v>
      </c>
      <c r="H29" s="6">
        <f t="shared" si="5"/>
        <v>3836</v>
      </c>
      <c r="I29" s="19" t="s">
        <v>157</v>
      </c>
      <c r="J29" s="20" t="s">
        <v>158</v>
      </c>
      <c r="K29" s="19" t="s">
        <v>159</v>
      </c>
      <c r="L29" s="19" t="s">
        <v>160</v>
      </c>
      <c r="M29" s="20" t="s">
        <v>102</v>
      </c>
      <c r="N29" s="20" t="s">
        <v>41</v>
      </c>
      <c r="O29" s="21" t="s">
        <v>161</v>
      </c>
      <c r="P29" s="22" t="s">
        <v>162</v>
      </c>
    </row>
    <row r="30" spans="1:16" ht="12.75" customHeight="1">
      <c r="A30" s="6" t="str">
        <f t="shared" si="0"/>
        <v>OEJV 0074 </v>
      </c>
      <c r="B30" s="3" t="str">
        <f t="shared" si="1"/>
        <v>I</v>
      </c>
      <c r="C30" s="6">
        <f t="shared" si="2"/>
        <v>53671.55384</v>
      </c>
      <c r="D30" t="str">
        <f t="shared" si="3"/>
        <v>vis</v>
      </c>
      <c r="E30">
        <f>VLOOKUP(C30,Active!C$21:E$967,3,FALSE)</f>
        <v>-261.98812791100028</v>
      </c>
      <c r="F30" s="3" t="s">
        <v>76</v>
      </c>
      <c r="G30" t="str">
        <f t="shared" si="4"/>
        <v>53671.55384</v>
      </c>
      <c r="H30" s="6">
        <f t="shared" si="5"/>
        <v>3836</v>
      </c>
      <c r="I30" s="19" t="s">
        <v>163</v>
      </c>
      <c r="J30" s="20" t="s">
        <v>164</v>
      </c>
      <c r="K30" s="19" t="s">
        <v>159</v>
      </c>
      <c r="L30" s="19" t="s">
        <v>165</v>
      </c>
      <c r="M30" s="20" t="s">
        <v>102</v>
      </c>
      <c r="N30" s="20" t="s">
        <v>166</v>
      </c>
      <c r="O30" s="21" t="s">
        <v>161</v>
      </c>
      <c r="P30" s="22" t="s">
        <v>162</v>
      </c>
    </row>
    <row r="31" spans="1:16" ht="12.75" customHeight="1">
      <c r="A31" s="6" t="str">
        <f t="shared" si="0"/>
        <v>BAVM 178 </v>
      </c>
      <c r="B31" s="3" t="str">
        <f t="shared" si="1"/>
        <v>I</v>
      </c>
      <c r="C31" s="6">
        <f t="shared" si="2"/>
        <v>53706.3658</v>
      </c>
      <c r="D31" t="str">
        <f t="shared" si="3"/>
        <v>vis</v>
      </c>
      <c r="E31">
        <f>VLOOKUP(C31,Active!C$21:E$967,3,FALSE)</f>
        <v>-147.98948298090659</v>
      </c>
      <c r="F31" s="3" t="s">
        <v>76</v>
      </c>
      <c r="G31" t="str">
        <f t="shared" si="4"/>
        <v>53706.3658</v>
      </c>
      <c r="H31" s="6">
        <f t="shared" si="5"/>
        <v>3950</v>
      </c>
      <c r="I31" s="19" t="s">
        <v>167</v>
      </c>
      <c r="J31" s="20" t="s">
        <v>168</v>
      </c>
      <c r="K31" s="19" t="s">
        <v>169</v>
      </c>
      <c r="L31" s="19" t="s">
        <v>132</v>
      </c>
      <c r="M31" s="20" t="s">
        <v>102</v>
      </c>
      <c r="N31" s="20">
        <v>0</v>
      </c>
      <c r="O31" s="21" t="s">
        <v>170</v>
      </c>
      <c r="P31" s="22" t="s">
        <v>171</v>
      </c>
    </row>
    <row r="32" spans="1:16" ht="12.75" customHeight="1">
      <c r="A32" s="6" t="str">
        <f t="shared" si="0"/>
        <v>OEJV 0074 </v>
      </c>
      <c r="B32" s="3" t="str">
        <f t="shared" si="1"/>
        <v>I</v>
      </c>
      <c r="C32" s="6">
        <f t="shared" si="2"/>
        <v>53758.27895</v>
      </c>
      <c r="D32" t="str">
        <f t="shared" si="3"/>
        <v>vis</v>
      </c>
      <c r="E32">
        <f>VLOOKUP(C32,Active!C$21:E$967,3,FALSE)</f>
        <v>22.010389305884605</v>
      </c>
      <c r="F32" s="3" t="s">
        <v>76</v>
      </c>
      <c r="G32" t="str">
        <f t="shared" si="4"/>
        <v>53758.27895</v>
      </c>
      <c r="H32" s="6">
        <f t="shared" si="5"/>
        <v>4120</v>
      </c>
      <c r="I32" s="19" t="s">
        <v>172</v>
      </c>
      <c r="J32" s="20" t="s">
        <v>173</v>
      </c>
      <c r="K32" s="19">
        <v>4120</v>
      </c>
      <c r="L32" s="19" t="s">
        <v>174</v>
      </c>
      <c r="M32" s="20" t="s">
        <v>102</v>
      </c>
      <c r="N32" s="20" t="s">
        <v>166</v>
      </c>
      <c r="O32" s="21" t="s">
        <v>175</v>
      </c>
      <c r="P32" s="22" t="s">
        <v>162</v>
      </c>
    </row>
    <row r="33" spans="1:16" ht="12.75" customHeight="1">
      <c r="A33" s="6" t="str">
        <f t="shared" si="0"/>
        <v>BAVM 183 </v>
      </c>
      <c r="B33" s="3" t="str">
        <f t="shared" si="1"/>
        <v>I</v>
      </c>
      <c r="C33" s="6">
        <f t="shared" si="2"/>
        <v>54083.498699999996</v>
      </c>
      <c r="D33" t="str">
        <f t="shared" si="3"/>
        <v>vis</v>
      </c>
      <c r="E33">
        <f>VLOOKUP(C33,Active!C$21:E$967,3,FALSE)</f>
        <v>1087.0067527540907</v>
      </c>
      <c r="F33" s="3" t="s">
        <v>76</v>
      </c>
      <c r="G33" t="str">
        <f t="shared" si="4"/>
        <v>54083.4987</v>
      </c>
      <c r="H33" s="6">
        <f t="shared" si="5"/>
        <v>5185</v>
      </c>
      <c r="I33" s="19" t="s">
        <v>176</v>
      </c>
      <c r="J33" s="20" t="s">
        <v>177</v>
      </c>
      <c r="K33" s="19">
        <v>5185</v>
      </c>
      <c r="L33" s="19" t="s">
        <v>178</v>
      </c>
      <c r="M33" s="20" t="s">
        <v>102</v>
      </c>
      <c r="N33" s="20" t="s">
        <v>179</v>
      </c>
      <c r="O33" s="21" t="s">
        <v>180</v>
      </c>
      <c r="P33" s="22" t="s">
        <v>181</v>
      </c>
    </row>
    <row r="34" spans="1:16" ht="12.75" customHeight="1">
      <c r="A34" s="6" t="str">
        <f t="shared" si="0"/>
        <v>IBVS 5943 </v>
      </c>
      <c r="B34" s="3" t="str">
        <f t="shared" si="1"/>
        <v>I</v>
      </c>
      <c r="C34" s="6">
        <f t="shared" si="2"/>
        <v>54426.431299999997</v>
      </c>
      <c r="D34" t="str">
        <f t="shared" si="3"/>
        <v>vis</v>
      </c>
      <c r="E34">
        <f>VLOOKUP(C34,Active!C$21:E$967,3,FALSE)</f>
        <v>2210.0073451469025</v>
      </c>
      <c r="F34" s="3" t="s">
        <v>76</v>
      </c>
      <c r="G34" t="str">
        <f t="shared" si="4"/>
        <v>54426.4313</v>
      </c>
      <c r="H34" s="6">
        <f t="shared" si="5"/>
        <v>6308</v>
      </c>
      <c r="I34" s="19" t="s">
        <v>182</v>
      </c>
      <c r="J34" s="20" t="s">
        <v>183</v>
      </c>
      <c r="K34" s="19">
        <v>6308</v>
      </c>
      <c r="L34" s="19" t="s">
        <v>184</v>
      </c>
      <c r="M34" s="20" t="s">
        <v>102</v>
      </c>
      <c r="N34" s="20" t="s">
        <v>185</v>
      </c>
      <c r="O34" s="21" t="s">
        <v>186</v>
      </c>
      <c r="P34" s="22" t="s">
        <v>187</v>
      </c>
    </row>
    <row r="35" spans="1:16" ht="12.75" customHeight="1">
      <c r="A35" s="6" t="str">
        <f t="shared" si="0"/>
        <v>IBVS 5943 </v>
      </c>
      <c r="B35" s="3" t="str">
        <f t="shared" si="1"/>
        <v>II</v>
      </c>
      <c r="C35" s="6">
        <f t="shared" si="2"/>
        <v>54426.5844</v>
      </c>
      <c r="D35" t="str">
        <f t="shared" si="3"/>
        <v>vis</v>
      </c>
      <c r="E35">
        <f>VLOOKUP(C35,Active!C$21:E$967,3,FALSE)</f>
        <v>2210.5087013629604</v>
      </c>
      <c r="F35" s="3" t="s">
        <v>76</v>
      </c>
      <c r="G35" t="str">
        <f t="shared" si="4"/>
        <v>54426.5844</v>
      </c>
      <c r="H35" s="6">
        <f t="shared" si="5"/>
        <v>6308.5</v>
      </c>
      <c r="I35" s="19" t="s">
        <v>188</v>
      </c>
      <c r="J35" s="20" t="s">
        <v>189</v>
      </c>
      <c r="K35" s="19">
        <v>6308.5</v>
      </c>
      <c r="L35" s="19" t="s">
        <v>190</v>
      </c>
      <c r="M35" s="20" t="s">
        <v>102</v>
      </c>
      <c r="N35" s="20" t="s">
        <v>185</v>
      </c>
      <c r="O35" s="21" t="s">
        <v>186</v>
      </c>
      <c r="P35" s="22" t="s">
        <v>187</v>
      </c>
    </row>
    <row r="36" spans="1:16" ht="12.75" customHeight="1">
      <c r="A36" s="6" t="str">
        <f t="shared" si="0"/>
        <v>IBVS 5943 </v>
      </c>
      <c r="B36" s="3" t="str">
        <f t="shared" si="1"/>
        <v>I</v>
      </c>
      <c r="C36" s="6">
        <f t="shared" si="2"/>
        <v>54438.340900000003</v>
      </c>
      <c r="D36" t="str">
        <f t="shared" si="3"/>
        <v>vis</v>
      </c>
      <c r="E36">
        <f>VLOOKUP(C36,Active!C$21:E$967,3,FALSE)</f>
        <v>2249.0076847330738</v>
      </c>
      <c r="F36" s="3" t="s">
        <v>76</v>
      </c>
      <c r="G36" t="str">
        <f t="shared" si="4"/>
        <v>54438.3409</v>
      </c>
      <c r="H36" s="6">
        <f t="shared" si="5"/>
        <v>6347</v>
      </c>
      <c r="I36" s="19" t="s">
        <v>191</v>
      </c>
      <c r="J36" s="20" t="s">
        <v>192</v>
      </c>
      <c r="K36" s="19">
        <v>6347</v>
      </c>
      <c r="L36" s="19" t="s">
        <v>140</v>
      </c>
      <c r="M36" s="20" t="s">
        <v>102</v>
      </c>
      <c r="N36" s="20" t="s">
        <v>185</v>
      </c>
      <c r="O36" s="21" t="s">
        <v>186</v>
      </c>
      <c r="P36" s="22" t="s">
        <v>187</v>
      </c>
    </row>
    <row r="37" spans="1:16" ht="12.75" customHeight="1">
      <c r="A37" s="6" t="str">
        <f t="shared" si="0"/>
        <v>IBVS 5943 </v>
      </c>
      <c r="B37" s="3" t="str">
        <f t="shared" si="1"/>
        <v>II</v>
      </c>
      <c r="C37" s="6">
        <f t="shared" si="2"/>
        <v>54438.493699999999</v>
      </c>
      <c r="D37" t="str">
        <f t="shared" si="3"/>
        <v>vis</v>
      </c>
      <c r="E37">
        <f>VLOOKUP(C37,Active!C$21:E$967,3,FALSE)</f>
        <v>2249.5080585398023</v>
      </c>
      <c r="F37" s="3" t="s">
        <v>76</v>
      </c>
      <c r="G37" t="str">
        <f t="shared" si="4"/>
        <v>54438.4937</v>
      </c>
      <c r="H37" s="6">
        <f t="shared" si="5"/>
        <v>6347.5</v>
      </c>
      <c r="I37" s="19" t="s">
        <v>193</v>
      </c>
      <c r="J37" s="20" t="s">
        <v>194</v>
      </c>
      <c r="K37" s="19">
        <v>6347.5</v>
      </c>
      <c r="L37" s="19" t="s">
        <v>195</v>
      </c>
      <c r="M37" s="20" t="s">
        <v>102</v>
      </c>
      <c r="N37" s="20" t="s">
        <v>185</v>
      </c>
      <c r="O37" s="21" t="s">
        <v>186</v>
      </c>
      <c r="P37" s="22" t="s">
        <v>187</v>
      </c>
    </row>
    <row r="38" spans="1:16" ht="12.75" customHeight="1">
      <c r="A38" s="6" t="str">
        <f t="shared" si="0"/>
        <v>BAVM 201 </v>
      </c>
      <c r="B38" s="3" t="str">
        <f t="shared" si="1"/>
        <v>I</v>
      </c>
      <c r="C38" s="6">
        <f t="shared" si="2"/>
        <v>54500.331299999998</v>
      </c>
      <c r="D38" t="str">
        <f t="shared" si="3"/>
        <v>vis</v>
      </c>
      <c r="E38">
        <f>VLOOKUP(C38,Active!C$21:E$967,3,FALSE)</f>
        <v>2452.0075042972148</v>
      </c>
      <c r="F38" s="3" t="s">
        <v>76</v>
      </c>
      <c r="G38" t="str">
        <f t="shared" si="4"/>
        <v>54500.3313</v>
      </c>
      <c r="H38" s="6">
        <f t="shared" si="5"/>
        <v>6550</v>
      </c>
      <c r="I38" s="19" t="s">
        <v>196</v>
      </c>
      <c r="J38" s="20" t="s">
        <v>197</v>
      </c>
      <c r="K38" s="19">
        <v>6550</v>
      </c>
      <c r="L38" s="19" t="s">
        <v>140</v>
      </c>
      <c r="M38" s="20" t="s">
        <v>102</v>
      </c>
      <c r="N38" s="20" t="s">
        <v>179</v>
      </c>
      <c r="O38" s="21" t="s">
        <v>198</v>
      </c>
      <c r="P38" s="22" t="s">
        <v>199</v>
      </c>
    </row>
    <row r="39" spans="1:16" ht="12.75" customHeight="1">
      <c r="A39" s="6" t="str">
        <f t="shared" si="0"/>
        <v>IBVS 5887 </v>
      </c>
      <c r="B39" s="3" t="str">
        <f t="shared" si="1"/>
        <v>II</v>
      </c>
      <c r="C39" s="6">
        <f t="shared" si="2"/>
        <v>54785.395199999999</v>
      </c>
      <c r="D39" t="str">
        <f t="shared" si="3"/>
        <v>vis</v>
      </c>
      <c r="E39">
        <f>VLOOKUP(C39,Active!C$21:E$967,3,FALSE)</f>
        <v>3385.5055985868985</v>
      </c>
      <c r="F39" s="3" t="s">
        <v>76</v>
      </c>
      <c r="G39" t="str">
        <f t="shared" si="4"/>
        <v>54785.3952</v>
      </c>
      <c r="H39" s="6">
        <f t="shared" si="5"/>
        <v>7483.5</v>
      </c>
      <c r="I39" s="19" t="s">
        <v>200</v>
      </c>
      <c r="J39" s="20" t="s">
        <v>201</v>
      </c>
      <c r="K39" s="19">
        <v>7483.5</v>
      </c>
      <c r="L39" s="19" t="s">
        <v>152</v>
      </c>
      <c r="M39" s="20" t="s">
        <v>102</v>
      </c>
      <c r="N39" s="20" t="s">
        <v>185</v>
      </c>
      <c r="O39" s="21" t="s">
        <v>202</v>
      </c>
      <c r="P39" s="22" t="s">
        <v>203</v>
      </c>
    </row>
    <row r="40" spans="1:16" ht="12.75" customHeight="1">
      <c r="A40" s="6" t="str">
        <f t="shared" si="0"/>
        <v>IBVS 5887 </v>
      </c>
      <c r="B40" s="3" t="str">
        <f t="shared" si="1"/>
        <v>II</v>
      </c>
      <c r="C40" s="6">
        <f t="shared" si="2"/>
        <v>54813.489099999999</v>
      </c>
      <c r="D40" t="str">
        <f t="shared" si="3"/>
        <v>vis</v>
      </c>
      <c r="E40">
        <f>VLOOKUP(C40,Active!C$21:E$967,3,FALSE)</f>
        <v>3477.5046279665034</v>
      </c>
      <c r="F40" s="3" t="s">
        <v>76</v>
      </c>
      <c r="G40" t="str">
        <f t="shared" si="4"/>
        <v>54813.4891</v>
      </c>
      <c r="H40" s="6">
        <f t="shared" si="5"/>
        <v>7575.5</v>
      </c>
      <c r="I40" s="19" t="s">
        <v>204</v>
      </c>
      <c r="J40" s="20" t="s">
        <v>205</v>
      </c>
      <c r="K40" s="19">
        <v>7575.5</v>
      </c>
      <c r="L40" s="19" t="s">
        <v>206</v>
      </c>
      <c r="M40" s="20" t="s">
        <v>102</v>
      </c>
      <c r="N40" s="20" t="s">
        <v>185</v>
      </c>
      <c r="O40" s="21" t="s">
        <v>207</v>
      </c>
      <c r="P40" s="22" t="s">
        <v>203</v>
      </c>
    </row>
    <row r="41" spans="1:16" ht="12.75" customHeight="1">
      <c r="A41" s="6" t="str">
        <f t="shared" si="0"/>
        <v>IBVS 5887 </v>
      </c>
      <c r="B41" s="3" t="str">
        <f t="shared" si="1"/>
        <v>II</v>
      </c>
      <c r="C41" s="6">
        <f t="shared" si="2"/>
        <v>54842.194000000003</v>
      </c>
      <c r="D41" t="str">
        <f t="shared" si="3"/>
        <v>vis</v>
      </c>
      <c r="E41">
        <f>VLOOKUP(C41,Active!C$21:E$967,3,FALSE)</f>
        <v>3571.5044976335494</v>
      </c>
      <c r="F41" s="3" t="s">
        <v>76</v>
      </c>
      <c r="G41" t="str">
        <f t="shared" si="4"/>
        <v>54842.1940</v>
      </c>
      <c r="H41" s="6">
        <f t="shared" si="5"/>
        <v>7669.5</v>
      </c>
      <c r="I41" s="19" t="s">
        <v>208</v>
      </c>
      <c r="J41" s="20" t="s">
        <v>209</v>
      </c>
      <c r="K41" s="19">
        <v>7669.5</v>
      </c>
      <c r="L41" s="19" t="s">
        <v>206</v>
      </c>
      <c r="M41" s="20" t="s">
        <v>102</v>
      </c>
      <c r="N41" s="20" t="s">
        <v>185</v>
      </c>
      <c r="O41" s="21" t="s">
        <v>210</v>
      </c>
      <c r="P41" s="22" t="s">
        <v>203</v>
      </c>
    </row>
    <row r="42" spans="1:16" ht="12.75" customHeight="1">
      <c r="A42" s="6" t="str">
        <f t="shared" si="0"/>
        <v>IBVS 5887 </v>
      </c>
      <c r="B42" s="3" t="str">
        <f t="shared" si="1"/>
        <v>I</v>
      </c>
      <c r="C42" s="6">
        <f t="shared" si="2"/>
        <v>54842.346400000002</v>
      </c>
      <c r="D42" t="str">
        <f t="shared" si="3"/>
        <v>vis</v>
      </c>
      <c r="E42">
        <f>VLOOKUP(C42,Active!C$21:E$967,3,FALSE)</f>
        <v>3572.0035615612123</v>
      </c>
      <c r="F42" s="3" t="s">
        <v>76</v>
      </c>
      <c r="G42" t="str">
        <f t="shared" si="4"/>
        <v>54842.3464</v>
      </c>
      <c r="H42" s="6">
        <f t="shared" si="5"/>
        <v>7670</v>
      </c>
      <c r="I42" s="19" t="s">
        <v>211</v>
      </c>
      <c r="J42" s="20" t="s">
        <v>212</v>
      </c>
      <c r="K42" s="19">
        <v>7670</v>
      </c>
      <c r="L42" s="19" t="s">
        <v>178</v>
      </c>
      <c r="M42" s="20" t="s">
        <v>102</v>
      </c>
      <c r="N42" s="20" t="s">
        <v>185</v>
      </c>
      <c r="O42" s="21" t="s">
        <v>213</v>
      </c>
      <c r="P42" s="22" t="s">
        <v>203</v>
      </c>
    </row>
    <row r="43" spans="1:16" ht="12.75" customHeight="1">
      <c r="A43" s="6" t="str">
        <f t="shared" ref="A43:A66" si="6">P43</f>
        <v>BAVM 214 </v>
      </c>
      <c r="B43" s="3" t="str">
        <f t="shared" ref="B43:B66" si="7">IF(H43=INT(H43),"I","II")</f>
        <v>I</v>
      </c>
      <c r="C43" s="6">
        <f t="shared" ref="C43:C66" si="8">1*G43</f>
        <v>54847.232400000001</v>
      </c>
      <c r="D43" t="str">
        <f t="shared" ref="D43:D66" si="9">VLOOKUP(F43,I$1:J$5,2,FALSE)</f>
        <v>vis</v>
      </c>
      <c r="E43">
        <f>VLOOKUP(C43,Active!C$21:E$967,3,FALSE)</f>
        <v>3588.0037344652455</v>
      </c>
      <c r="F43" s="3" t="s">
        <v>76</v>
      </c>
      <c r="G43" t="str">
        <f t="shared" ref="G43:G66" si="10">MID(I43,3,LEN(I43)-3)</f>
        <v>54847.2324</v>
      </c>
      <c r="H43" s="6">
        <f t="shared" ref="H43:H66" si="11">1*K43</f>
        <v>7686</v>
      </c>
      <c r="I43" s="19" t="s">
        <v>214</v>
      </c>
      <c r="J43" s="20" t="s">
        <v>215</v>
      </c>
      <c r="K43" s="19">
        <v>7686</v>
      </c>
      <c r="L43" s="19" t="s">
        <v>178</v>
      </c>
      <c r="M43" s="20" t="s">
        <v>102</v>
      </c>
      <c r="N43" s="20" t="s">
        <v>216</v>
      </c>
      <c r="O43" s="21" t="s">
        <v>217</v>
      </c>
      <c r="P43" s="22" t="s">
        <v>218</v>
      </c>
    </row>
    <row r="44" spans="1:16" ht="12.75" customHeight="1">
      <c r="A44" s="6" t="str">
        <f t="shared" si="6"/>
        <v>IBVS 5943 </v>
      </c>
      <c r="B44" s="3" t="str">
        <f t="shared" si="7"/>
        <v>II</v>
      </c>
      <c r="C44" s="6">
        <f t="shared" si="8"/>
        <v>55127.411</v>
      </c>
      <c r="D44" t="str">
        <f t="shared" si="9"/>
        <v>vis</v>
      </c>
      <c r="E44">
        <f>VLOOKUP(C44,Active!C$21:E$967,3,FALSE)</f>
        <v>4505.5039481392669</v>
      </c>
      <c r="F44" s="3" t="s">
        <v>76</v>
      </c>
      <c r="G44" t="str">
        <f t="shared" si="10"/>
        <v>55127.4110</v>
      </c>
      <c r="H44" s="6">
        <f t="shared" si="11"/>
        <v>8603.5</v>
      </c>
      <c r="I44" s="19" t="s">
        <v>219</v>
      </c>
      <c r="J44" s="20" t="s">
        <v>220</v>
      </c>
      <c r="K44" s="19" t="s">
        <v>221</v>
      </c>
      <c r="L44" s="19" t="s">
        <v>222</v>
      </c>
      <c r="M44" s="20" t="s">
        <v>102</v>
      </c>
      <c r="N44" s="20" t="s">
        <v>185</v>
      </c>
      <c r="O44" s="21" t="s">
        <v>186</v>
      </c>
      <c r="P44" s="22" t="s">
        <v>187</v>
      </c>
    </row>
    <row r="45" spans="1:16" ht="12.75" customHeight="1">
      <c r="A45" s="6" t="str">
        <f t="shared" si="6"/>
        <v>OEJV 0160 </v>
      </c>
      <c r="B45" s="3" t="str">
        <f t="shared" si="7"/>
        <v>I</v>
      </c>
      <c r="C45" s="6">
        <f t="shared" si="8"/>
        <v>55822.589720000004</v>
      </c>
      <c r="D45" t="str">
        <f t="shared" si="9"/>
        <v>vis</v>
      </c>
      <c r="E45">
        <f>VLOOKUP(C45,Active!C$21:E$967,3,FALSE)</f>
        <v>6782.0040953369398</v>
      </c>
      <c r="F45" s="3" t="s">
        <v>76</v>
      </c>
      <c r="G45" t="str">
        <f t="shared" si="10"/>
        <v>55822.58972</v>
      </c>
      <c r="H45" s="6">
        <f t="shared" si="11"/>
        <v>10880</v>
      </c>
      <c r="I45" s="19" t="s">
        <v>223</v>
      </c>
      <c r="J45" s="20" t="s">
        <v>224</v>
      </c>
      <c r="K45" s="19" t="s">
        <v>225</v>
      </c>
      <c r="L45" s="19" t="s">
        <v>226</v>
      </c>
      <c r="M45" s="20" t="s">
        <v>102</v>
      </c>
      <c r="N45" s="20" t="s">
        <v>166</v>
      </c>
      <c r="O45" s="21" t="s">
        <v>227</v>
      </c>
      <c r="P45" s="22" t="s">
        <v>228</v>
      </c>
    </row>
    <row r="46" spans="1:16" ht="12.75" customHeight="1">
      <c r="A46" s="6" t="str">
        <f t="shared" si="6"/>
        <v>OEJV 0160 </v>
      </c>
      <c r="B46" s="3" t="str">
        <f t="shared" si="7"/>
        <v>II</v>
      </c>
      <c r="C46" s="6">
        <f t="shared" si="8"/>
        <v>55869.464650000002</v>
      </c>
      <c r="D46" t="str">
        <f t="shared" si="9"/>
        <v>vis</v>
      </c>
      <c r="E46">
        <f>VLOOKUP(C46,Active!C$21:E$967,3,FALSE)</f>
        <v>6935.5053202376039</v>
      </c>
      <c r="F46" s="3" t="s">
        <v>76</v>
      </c>
      <c r="G46" t="str">
        <f t="shared" si="10"/>
        <v>55869.46465</v>
      </c>
      <c r="H46" s="6">
        <f t="shared" si="11"/>
        <v>11033.5</v>
      </c>
      <c r="I46" s="19" t="s">
        <v>229</v>
      </c>
      <c r="J46" s="20" t="s">
        <v>230</v>
      </c>
      <c r="K46" s="19" t="s">
        <v>231</v>
      </c>
      <c r="L46" s="19" t="s">
        <v>232</v>
      </c>
      <c r="M46" s="20" t="s">
        <v>102</v>
      </c>
      <c r="N46" s="20" t="s">
        <v>166</v>
      </c>
      <c r="O46" s="21" t="s">
        <v>233</v>
      </c>
      <c r="P46" s="22" t="s">
        <v>228</v>
      </c>
    </row>
    <row r="47" spans="1:16" ht="12.75" customHeight="1">
      <c r="A47" s="6" t="str">
        <f t="shared" si="6"/>
        <v>OEJV 0160 </v>
      </c>
      <c r="B47" s="3" t="str">
        <f t="shared" si="7"/>
        <v>II</v>
      </c>
      <c r="C47" s="6">
        <f t="shared" si="8"/>
        <v>55869.465150000004</v>
      </c>
      <c r="D47" t="str">
        <f t="shared" si="9"/>
        <v>vis</v>
      </c>
      <c r="E47">
        <f>VLOOKUP(C47,Active!C$21:E$967,3,FALSE)</f>
        <v>6935.5069575864545</v>
      </c>
      <c r="F47" s="3" t="s">
        <v>76</v>
      </c>
      <c r="G47" t="str">
        <f t="shared" si="10"/>
        <v>55869.46515</v>
      </c>
      <c r="H47" s="6">
        <f t="shared" si="11"/>
        <v>11033.5</v>
      </c>
      <c r="I47" s="19" t="s">
        <v>234</v>
      </c>
      <c r="J47" s="20" t="s">
        <v>230</v>
      </c>
      <c r="K47" s="19" t="s">
        <v>231</v>
      </c>
      <c r="L47" s="19" t="s">
        <v>235</v>
      </c>
      <c r="M47" s="20" t="s">
        <v>102</v>
      </c>
      <c r="N47" s="20" t="s">
        <v>76</v>
      </c>
      <c r="O47" s="21" t="s">
        <v>233</v>
      </c>
      <c r="P47" s="22" t="s">
        <v>228</v>
      </c>
    </row>
    <row r="48" spans="1:16" ht="12.75" customHeight="1">
      <c r="A48" s="6" t="str">
        <f t="shared" si="6"/>
        <v>OEJV 0160 </v>
      </c>
      <c r="B48" s="3" t="str">
        <f t="shared" si="7"/>
        <v>I</v>
      </c>
      <c r="C48" s="6">
        <f t="shared" si="8"/>
        <v>55894.352299999999</v>
      </c>
      <c r="D48" t="str">
        <f t="shared" si="9"/>
        <v>vis</v>
      </c>
      <c r="E48">
        <f>VLOOKUP(C48,Active!C$21:E$967,3,FALSE)</f>
        <v>7017.0048501547408</v>
      </c>
      <c r="F48" s="3" t="s">
        <v>76</v>
      </c>
      <c r="G48" t="str">
        <f t="shared" si="10"/>
        <v>55894.3523</v>
      </c>
      <c r="H48" s="6">
        <f t="shared" si="11"/>
        <v>11115</v>
      </c>
      <c r="I48" s="19" t="s">
        <v>236</v>
      </c>
      <c r="J48" s="20" t="s">
        <v>237</v>
      </c>
      <c r="K48" s="19" t="s">
        <v>238</v>
      </c>
      <c r="L48" s="19" t="s">
        <v>239</v>
      </c>
      <c r="M48" s="20" t="s">
        <v>102</v>
      </c>
      <c r="N48" s="20" t="s">
        <v>82</v>
      </c>
      <c r="O48" s="21" t="s">
        <v>233</v>
      </c>
      <c r="P48" s="22" t="s">
        <v>228</v>
      </c>
    </row>
    <row r="49" spans="1:16" ht="12.75" customHeight="1">
      <c r="A49" s="6" t="str">
        <f t="shared" si="6"/>
        <v> JAAVSO 40;975 </v>
      </c>
      <c r="B49" s="3" t="str">
        <f t="shared" si="7"/>
        <v>I</v>
      </c>
      <c r="C49" s="6">
        <f t="shared" si="8"/>
        <v>55923.361900000004</v>
      </c>
      <c r="D49" t="str">
        <f t="shared" si="9"/>
        <v>vis</v>
      </c>
      <c r="E49">
        <f>VLOOKUP(C49,Active!C$21:E$967,3,FALSE)</f>
        <v>7112.0025202073512</v>
      </c>
      <c r="F49" s="3" t="s">
        <v>76</v>
      </c>
      <c r="G49" t="str">
        <f t="shared" si="10"/>
        <v>55923.3619</v>
      </c>
      <c r="H49" s="6">
        <f t="shared" si="11"/>
        <v>11210</v>
      </c>
      <c r="I49" s="19" t="s">
        <v>240</v>
      </c>
      <c r="J49" s="20" t="s">
        <v>241</v>
      </c>
      <c r="K49" s="19" t="s">
        <v>242</v>
      </c>
      <c r="L49" s="19" t="s">
        <v>190</v>
      </c>
      <c r="M49" s="20" t="s">
        <v>102</v>
      </c>
      <c r="N49" s="20" t="s">
        <v>166</v>
      </c>
      <c r="O49" s="21" t="s">
        <v>243</v>
      </c>
      <c r="P49" s="21" t="s">
        <v>244</v>
      </c>
    </row>
    <row r="50" spans="1:16" ht="12.75" customHeight="1">
      <c r="A50" s="6" t="str">
        <f t="shared" si="6"/>
        <v> JAAVSO 40;975 </v>
      </c>
      <c r="B50" s="3" t="str">
        <f t="shared" si="7"/>
        <v>II</v>
      </c>
      <c r="C50" s="6">
        <f t="shared" si="8"/>
        <v>55923.515399999997</v>
      </c>
      <c r="D50" t="str">
        <f t="shared" si="9"/>
        <v>vis</v>
      </c>
      <c r="E50">
        <f>VLOOKUP(C50,Active!C$21:E$967,3,FALSE)</f>
        <v>7112.5051863024519</v>
      </c>
      <c r="F50" s="3" t="s">
        <v>76</v>
      </c>
      <c r="G50" t="str">
        <f t="shared" si="10"/>
        <v>55923.5154</v>
      </c>
      <c r="H50" s="6">
        <f t="shared" si="11"/>
        <v>11210.5</v>
      </c>
      <c r="I50" s="19" t="s">
        <v>245</v>
      </c>
      <c r="J50" s="20" t="s">
        <v>246</v>
      </c>
      <c r="K50" s="19" t="s">
        <v>247</v>
      </c>
      <c r="L50" s="19" t="s">
        <v>248</v>
      </c>
      <c r="M50" s="20" t="s">
        <v>102</v>
      </c>
      <c r="N50" s="20" t="s">
        <v>166</v>
      </c>
      <c r="O50" s="21" t="s">
        <v>243</v>
      </c>
      <c r="P50" s="21" t="s">
        <v>244</v>
      </c>
    </row>
    <row r="51" spans="1:16" ht="12.75" customHeight="1">
      <c r="A51" s="6" t="str">
        <f t="shared" si="6"/>
        <v>BAVM 228 </v>
      </c>
      <c r="B51" s="3" t="str">
        <f t="shared" si="7"/>
        <v>I</v>
      </c>
      <c r="C51" s="6">
        <f t="shared" si="8"/>
        <v>55942.295400000003</v>
      </c>
      <c r="D51" t="str">
        <f t="shared" si="9"/>
        <v>vis</v>
      </c>
      <c r="E51">
        <f>VLOOKUP(C51,Active!C$21:E$967,3,FALSE)</f>
        <v>7174.0040088849173</v>
      </c>
      <c r="F51" s="3" t="s">
        <v>76</v>
      </c>
      <c r="G51" t="str">
        <f t="shared" si="10"/>
        <v>55942.2954</v>
      </c>
      <c r="H51" s="6">
        <f t="shared" si="11"/>
        <v>11272</v>
      </c>
      <c r="I51" s="19" t="s">
        <v>249</v>
      </c>
      <c r="J51" s="20" t="s">
        <v>250</v>
      </c>
      <c r="K51" s="19" t="s">
        <v>251</v>
      </c>
      <c r="L51" s="19" t="s">
        <v>252</v>
      </c>
      <c r="M51" s="20" t="s">
        <v>102</v>
      </c>
      <c r="N51" s="20" t="s">
        <v>179</v>
      </c>
      <c r="O51" s="21" t="s">
        <v>198</v>
      </c>
      <c r="P51" s="22" t="s">
        <v>253</v>
      </c>
    </row>
    <row r="52" spans="1:16" ht="12.75" customHeight="1">
      <c r="A52" s="6" t="str">
        <f t="shared" si="6"/>
        <v>BAVM 228 </v>
      </c>
      <c r="B52" s="3" t="str">
        <f t="shared" si="7"/>
        <v>II</v>
      </c>
      <c r="C52" s="6">
        <f t="shared" si="8"/>
        <v>55942.447800000002</v>
      </c>
      <c r="D52" t="str">
        <f t="shared" si="9"/>
        <v>vis</v>
      </c>
      <c r="E52">
        <f>VLOOKUP(C52,Active!C$21:E$967,3,FALSE)</f>
        <v>7174.5030728125803</v>
      </c>
      <c r="F52" s="3" t="s">
        <v>76</v>
      </c>
      <c r="G52" t="str">
        <f t="shared" si="10"/>
        <v>55942.4478</v>
      </c>
      <c r="H52" s="6">
        <f t="shared" si="11"/>
        <v>11272.5</v>
      </c>
      <c r="I52" s="19" t="s">
        <v>254</v>
      </c>
      <c r="J52" s="20" t="s">
        <v>255</v>
      </c>
      <c r="K52" s="19" t="s">
        <v>256</v>
      </c>
      <c r="L52" s="19" t="s">
        <v>124</v>
      </c>
      <c r="M52" s="20" t="s">
        <v>102</v>
      </c>
      <c r="N52" s="20" t="s">
        <v>179</v>
      </c>
      <c r="O52" s="21" t="s">
        <v>198</v>
      </c>
      <c r="P52" s="22" t="s">
        <v>253</v>
      </c>
    </row>
    <row r="53" spans="1:16" ht="12.75" customHeight="1">
      <c r="A53" s="6" t="str">
        <f t="shared" si="6"/>
        <v>BAVM 232 </v>
      </c>
      <c r="B53" s="3" t="str">
        <f t="shared" si="7"/>
        <v>II</v>
      </c>
      <c r="C53" s="6">
        <f t="shared" si="8"/>
        <v>56218.503199999999</v>
      </c>
      <c r="D53" t="str">
        <f t="shared" si="9"/>
        <v>vis</v>
      </c>
      <c r="E53">
        <f>VLOOKUP(C53,Active!C$21:E$967,3,FALSE)</f>
        <v>8078.5010529790379</v>
      </c>
      <c r="F53" s="3" t="s">
        <v>76</v>
      </c>
      <c r="G53" t="str">
        <f t="shared" si="10"/>
        <v>56218.5032</v>
      </c>
      <c r="H53" s="6">
        <f t="shared" si="11"/>
        <v>12176.5</v>
      </c>
      <c r="I53" s="19" t="s">
        <v>257</v>
      </c>
      <c r="J53" s="20" t="s">
        <v>258</v>
      </c>
      <c r="K53" s="19" t="s">
        <v>259</v>
      </c>
      <c r="L53" s="19" t="s">
        <v>148</v>
      </c>
      <c r="M53" s="20" t="s">
        <v>102</v>
      </c>
      <c r="N53" s="20" t="s">
        <v>166</v>
      </c>
      <c r="O53" s="21" t="s">
        <v>260</v>
      </c>
      <c r="P53" s="22" t="s">
        <v>261</v>
      </c>
    </row>
    <row r="54" spans="1:16" ht="12.75" customHeight="1">
      <c r="A54" s="6" t="str">
        <f t="shared" si="6"/>
        <v>IBVS 6114 </v>
      </c>
      <c r="B54" s="3" t="str">
        <f t="shared" si="7"/>
        <v>I</v>
      </c>
      <c r="C54" s="6">
        <f t="shared" si="8"/>
        <v>56292.250899999999</v>
      </c>
      <c r="D54" t="str">
        <f t="shared" si="9"/>
        <v>vis</v>
      </c>
      <c r="E54">
        <f>VLOOKUP(C54,Active!C$21:E$967,3,FALSE)</f>
        <v>8320.0024756714483</v>
      </c>
      <c r="F54" s="3" t="s">
        <v>76</v>
      </c>
      <c r="G54" t="str">
        <f t="shared" si="10"/>
        <v>56292.2509</v>
      </c>
      <c r="H54" s="6">
        <f t="shared" si="11"/>
        <v>12418</v>
      </c>
      <c r="I54" s="19" t="s">
        <v>262</v>
      </c>
      <c r="J54" s="20" t="s">
        <v>263</v>
      </c>
      <c r="K54" s="19" t="s">
        <v>264</v>
      </c>
      <c r="L54" s="19" t="s">
        <v>252</v>
      </c>
      <c r="M54" s="20" t="s">
        <v>102</v>
      </c>
      <c r="N54" s="20" t="s">
        <v>82</v>
      </c>
      <c r="O54" s="21" t="s">
        <v>265</v>
      </c>
      <c r="P54" s="22" t="s">
        <v>266</v>
      </c>
    </row>
    <row r="55" spans="1:16" ht="12.75" customHeight="1">
      <c r="A55" s="6" t="str">
        <f t="shared" si="6"/>
        <v>IBVS 6114 </v>
      </c>
      <c r="B55" s="3" t="str">
        <f t="shared" si="7"/>
        <v>II</v>
      </c>
      <c r="C55" s="6">
        <f t="shared" si="8"/>
        <v>56292.404130000003</v>
      </c>
      <c r="D55" t="str">
        <f t="shared" si="9"/>
        <v>vis</v>
      </c>
      <c r="E55">
        <f>VLOOKUP(C55,Active!C$21:E$967,3,FALSE)</f>
        <v>8320.5042575982061</v>
      </c>
      <c r="F55" s="3" t="s">
        <v>76</v>
      </c>
      <c r="G55" t="str">
        <f t="shared" si="10"/>
        <v>56292.40413</v>
      </c>
      <c r="H55" s="6">
        <f t="shared" si="11"/>
        <v>12418.5</v>
      </c>
      <c r="I55" s="19" t="s">
        <v>267</v>
      </c>
      <c r="J55" s="20" t="s">
        <v>268</v>
      </c>
      <c r="K55" s="19" t="s">
        <v>269</v>
      </c>
      <c r="L55" s="19" t="s">
        <v>270</v>
      </c>
      <c r="M55" s="20" t="s">
        <v>102</v>
      </c>
      <c r="N55" s="20" t="s">
        <v>82</v>
      </c>
      <c r="O55" s="21" t="s">
        <v>265</v>
      </c>
      <c r="P55" s="22" t="s">
        <v>266</v>
      </c>
    </row>
    <row r="56" spans="1:16" ht="12.75" customHeight="1">
      <c r="A56" s="6" t="str">
        <f t="shared" si="6"/>
        <v>IBVS 6114 </v>
      </c>
      <c r="B56" s="3" t="str">
        <f t="shared" si="7"/>
        <v>I</v>
      </c>
      <c r="C56" s="6">
        <f t="shared" si="8"/>
        <v>56566.472759999997</v>
      </c>
      <c r="D56" t="str">
        <f t="shared" si="9"/>
        <v>vis</v>
      </c>
      <c r="E56">
        <f>VLOOKUP(C56,Active!C$21:E$967,3,FALSE)</f>
        <v>9217.9961666388754</v>
      </c>
      <c r="F56" s="3" t="s">
        <v>76</v>
      </c>
      <c r="G56" t="str">
        <f t="shared" si="10"/>
        <v>56566.47276</v>
      </c>
      <c r="H56" s="6">
        <f t="shared" si="11"/>
        <v>13316</v>
      </c>
      <c r="I56" s="19" t="s">
        <v>271</v>
      </c>
      <c r="J56" s="20" t="s">
        <v>272</v>
      </c>
      <c r="K56" s="19" t="s">
        <v>273</v>
      </c>
      <c r="L56" s="19" t="s">
        <v>274</v>
      </c>
      <c r="M56" s="20" t="s">
        <v>102</v>
      </c>
      <c r="N56" s="20" t="s">
        <v>82</v>
      </c>
      <c r="O56" s="21" t="s">
        <v>265</v>
      </c>
      <c r="P56" s="22" t="s">
        <v>266</v>
      </c>
    </row>
    <row r="57" spans="1:16" ht="12.75" customHeight="1">
      <c r="A57" s="6" t="str">
        <f t="shared" si="6"/>
        <v>IBVS 6114 </v>
      </c>
      <c r="B57" s="3" t="str">
        <f t="shared" si="7"/>
        <v>II</v>
      </c>
      <c r="C57" s="6">
        <f t="shared" si="8"/>
        <v>56566.627110000001</v>
      </c>
      <c r="D57" t="str">
        <f t="shared" si="9"/>
        <v>vis</v>
      </c>
      <c r="E57">
        <f>VLOOKUP(C57,Active!C$21:E$967,3,FALSE)</f>
        <v>9218.5016162270476</v>
      </c>
      <c r="F57" s="3" t="s">
        <v>76</v>
      </c>
      <c r="G57" t="str">
        <f t="shared" si="10"/>
        <v>56566.62711</v>
      </c>
      <c r="H57" s="6">
        <f t="shared" si="11"/>
        <v>13316.5</v>
      </c>
      <c r="I57" s="19" t="s">
        <v>275</v>
      </c>
      <c r="J57" s="20" t="s">
        <v>276</v>
      </c>
      <c r="K57" s="19" t="s">
        <v>277</v>
      </c>
      <c r="L57" s="19" t="s">
        <v>278</v>
      </c>
      <c r="M57" s="20" t="s">
        <v>102</v>
      </c>
      <c r="N57" s="20" t="s">
        <v>82</v>
      </c>
      <c r="O57" s="21" t="s">
        <v>265</v>
      </c>
      <c r="P57" s="22" t="s">
        <v>266</v>
      </c>
    </row>
    <row r="58" spans="1:16" ht="12.75" customHeight="1">
      <c r="A58" s="6" t="str">
        <f t="shared" si="6"/>
        <v>IBVS 5672 </v>
      </c>
      <c r="B58" s="3" t="str">
        <f t="shared" si="7"/>
        <v>II</v>
      </c>
      <c r="C58" s="6">
        <f t="shared" si="8"/>
        <v>53707.740599999997</v>
      </c>
      <c r="D58" t="str">
        <f t="shared" si="9"/>
        <v>vis</v>
      </c>
      <c r="E58" t="e">
        <f>VLOOKUP(C58,Active!C$21:E$967,3,FALSE)</f>
        <v>#N/A</v>
      </c>
      <c r="F58" s="3" t="s">
        <v>76</v>
      </c>
      <c r="G58" t="str">
        <f t="shared" si="10"/>
        <v>53707.7406</v>
      </c>
      <c r="H58" s="6">
        <f t="shared" si="11"/>
        <v>3954.5</v>
      </c>
      <c r="I58" s="19" t="s">
        <v>279</v>
      </c>
      <c r="J58" s="20" t="s">
        <v>280</v>
      </c>
      <c r="K58" s="19">
        <v>3954.5</v>
      </c>
      <c r="L58" s="19" t="s">
        <v>281</v>
      </c>
      <c r="M58" s="20" t="s">
        <v>90</v>
      </c>
      <c r="N58" s="20" t="s">
        <v>91</v>
      </c>
      <c r="O58" s="21" t="s">
        <v>282</v>
      </c>
      <c r="P58" s="22" t="s">
        <v>283</v>
      </c>
    </row>
    <row r="59" spans="1:16" ht="12.75" customHeight="1">
      <c r="A59" s="6" t="str">
        <f t="shared" si="6"/>
        <v>VSB 50 </v>
      </c>
      <c r="B59" s="3" t="str">
        <f t="shared" si="7"/>
        <v>II</v>
      </c>
      <c r="C59" s="6">
        <f t="shared" si="8"/>
        <v>55186.042600000001</v>
      </c>
      <c r="D59" t="str">
        <f t="shared" si="9"/>
        <v>vis</v>
      </c>
      <c r="E59">
        <f>VLOOKUP(C59,Active!C$21:E$967,3,FALSE)</f>
        <v>4697.5047131086494</v>
      </c>
      <c r="F59" s="3" t="s">
        <v>76</v>
      </c>
      <c r="G59" t="str">
        <f t="shared" si="10"/>
        <v>55186.0426</v>
      </c>
      <c r="H59" s="6">
        <f t="shared" si="11"/>
        <v>8795.5</v>
      </c>
      <c r="I59" s="19" t="s">
        <v>284</v>
      </c>
      <c r="J59" s="20" t="s">
        <v>285</v>
      </c>
      <c r="K59" s="19" t="s">
        <v>286</v>
      </c>
      <c r="L59" s="19" t="s">
        <v>140</v>
      </c>
      <c r="M59" s="20" t="s">
        <v>102</v>
      </c>
      <c r="N59" s="20" t="s">
        <v>76</v>
      </c>
      <c r="O59" s="21" t="s">
        <v>287</v>
      </c>
      <c r="P59" s="22" t="s">
        <v>53</v>
      </c>
    </row>
    <row r="60" spans="1:16" ht="12.75" customHeight="1">
      <c r="A60" s="6" t="str">
        <f t="shared" si="6"/>
        <v>VSB 50 </v>
      </c>
      <c r="B60" s="3" t="str">
        <f t="shared" si="7"/>
        <v>I</v>
      </c>
      <c r="C60" s="6">
        <f t="shared" si="8"/>
        <v>55186.195500000002</v>
      </c>
      <c r="D60" t="str">
        <f t="shared" si="9"/>
        <v>vis</v>
      </c>
      <c r="E60">
        <f>VLOOKUP(C60,Active!C$21:E$967,3,FALSE)</f>
        <v>4698.0054143851621</v>
      </c>
      <c r="F60" s="3" t="s">
        <v>76</v>
      </c>
      <c r="G60" t="str">
        <f t="shared" si="10"/>
        <v>55186.1955</v>
      </c>
      <c r="H60" s="6">
        <f t="shared" si="11"/>
        <v>8796</v>
      </c>
      <c r="I60" s="19" t="s">
        <v>288</v>
      </c>
      <c r="J60" s="20" t="s">
        <v>289</v>
      </c>
      <c r="K60" s="19" t="s">
        <v>290</v>
      </c>
      <c r="L60" s="19" t="s">
        <v>190</v>
      </c>
      <c r="M60" s="20" t="s">
        <v>102</v>
      </c>
      <c r="N60" s="20" t="s">
        <v>76</v>
      </c>
      <c r="O60" s="21" t="s">
        <v>287</v>
      </c>
      <c r="P60" s="22" t="s">
        <v>53</v>
      </c>
    </row>
    <row r="61" spans="1:16" ht="12.75" customHeight="1">
      <c r="A61" s="6" t="str">
        <f t="shared" si="6"/>
        <v>OEJV 0137 </v>
      </c>
      <c r="B61" s="3" t="str">
        <f t="shared" si="7"/>
        <v>II</v>
      </c>
      <c r="C61" s="6">
        <f t="shared" si="8"/>
        <v>55476.450599999996</v>
      </c>
      <c r="D61" t="str">
        <f t="shared" si="9"/>
        <v>vis</v>
      </c>
      <c r="E61" t="e">
        <f>VLOOKUP(C61,Active!C$21:E$967,3,FALSE)</f>
        <v>#N/A</v>
      </c>
      <c r="F61" s="3" t="s">
        <v>76</v>
      </c>
      <c r="G61" t="str">
        <f t="shared" si="10"/>
        <v>55476.4506</v>
      </c>
      <c r="H61" s="6">
        <f t="shared" si="11"/>
        <v>9746.5</v>
      </c>
      <c r="I61" s="19" t="s">
        <v>291</v>
      </c>
      <c r="J61" s="20" t="s">
        <v>292</v>
      </c>
      <c r="K61" s="19" t="s">
        <v>293</v>
      </c>
      <c r="L61" s="19" t="s">
        <v>132</v>
      </c>
      <c r="M61" s="20" t="s">
        <v>102</v>
      </c>
      <c r="N61" s="20" t="s">
        <v>41</v>
      </c>
      <c r="O61" s="21" t="s">
        <v>233</v>
      </c>
      <c r="P61" s="22" t="s">
        <v>294</v>
      </c>
    </row>
    <row r="62" spans="1:16" ht="12.75" customHeight="1">
      <c r="A62" s="6" t="str">
        <f t="shared" si="6"/>
        <v>VSB 53 </v>
      </c>
      <c r="B62" s="3" t="str">
        <f t="shared" si="7"/>
        <v>II</v>
      </c>
      <c r="C62" s="6">
        <f t="shared" si="8"/>
        <v>55578.4447</v>
      </c>
      <c r="D62" t="str">
        <f t="shared" si="9"/>
        <v>vis</v>
      </c>
      <c r="E62">
        <f>VLOOKUP(C62,Active!C$21:E$967,3,FALSE)</f>
        <v>5982.5029627827325</v>
      </c>
      <c r="F62" s="3" t="s">
        <v>76</v>
      </c>
      <c r="G62" t="str">
        <f t="shared" si="10"/>
        <v>55578.4447</v>
      </c>
      <c r="H62" s="6">
        <f t="shared" si="11"/>
        <v>10080.5</v>
      </c>
      <c r="I62" s="19" t="s">
        <v>295</v>
      </c>
      <c r="J62" s="20" t="s">
        <v>296</v>
      </c>
      <c r="K62" s="19" t="s">
        <v>297</v>
      </c>
      <c r="L62" s="19" t="s">
        <v>140</v>
      </c>
      <c r="M62" s="20" t="s">
        <v>102</v>
      </c>
      <c r="N62" s="20" t="s">
        <v>76</v>
      </c>
      <c r="O62" s="21" t="s">
        <v>298</v>
      </c>
      <c r="P62" s="22" t="s">
        <v>55</v>
      </c>
    </row>
    <row r="63" spans="1:16" ht="12.75" customHeight="1">
      <c r="A63" s="6" t="str">
        <f t="shared" si="6"/>
        <v>VSB 53 </v>
      </c>
      <c r="B63" s="3" t="str">
        <f t="shared" si="7"/>
        <v>I</v>
      </c>
      <c r="C63" s="6">
        <f t="shared" si="8"/>
        <v>55595.392999999996</v>
      </c>
      <c r="D63" t="str">
        <f t="shared" si="9"/>
        <v>vis</v>
      </c>
      <c r="E63">
        <f>VLOOKUP(C63,Active!C$21:E$967,3,FALSE)</f>
        <v>6038.0035216098813</v>
      </c>
      <c r="F63" s="3" t="s">
        <v>76</v>
      </c>
      <c r="G63" t="str">
        <f t="shared" si="10"/>
        <v>55595.3930</v>
      </c>
      <c r="H63" s="6">
        <f t="shared" si="11"/>
        <v>10136</v>
      </c>
      <c r="I63" s="19" t="s">
        <v>299</v>
      </c>
      <c r="J63" s="20" t="s">
        <v>300</v>
      </c>
      <c r="K63" s="19" t="s">
        <v>301</v>
      </c>
      <c r="L63" s="19" t="s">
        <v>148</v>
      </c>
      <c r="M63" s="20" t="s">
        <v>102</v>
      </c>
      <c r="N63" s="20" t="s">
        <v>76</v>
      </c>
      <c r="O63" s="21" t="s">
        <v>298</v>
      </c>
      <c r="P63" s="22" t="s">
        <v>55</v>
      </c>
    </row>
    <row r="64" spans="1:16" ht="12.75" customHeight="1">
      <c r="A64" s="6" t="str">
        <f t="shared" si="6"/>
        <v>VSB 53 </v>
      </c>
      <c r="B64" s="3" t="str">
        <f t="shared" si="7"/>
        <v>II</v>
      </c>
      <c r="C64" s="6">
        <f t="shared" si="8"/>
        <v>55861.2183</v>
      </c>
      <c r="D64" t="str">
        <f t="shared" si="9"/>
        <v>vis</v>
      </c>
      <c r="E64">
        <f>VLOOKUP(C64,Active!C$21:E$967,3,FALSE)</f>
        <v>6908.5010169573679</v>
      </c>
      <c r="F64" s="3" t="s">
        <v>76</v>
      </c>
      <c r="G64" t="str">
        <f t="shared" si="10"/>
        <v>55861.2183</v>
      </c>
      <c r="H64" s="6">
        <f t="shared" si="11"/>
        <v>11006.5</v>
      </c>
      <c r="I64" s="19" t="s">
        <v>302</v>
      </c>
      <c r="J64" s="20" t="s">
        <v>303</v>
      </c>
      <c r="K64" s="19" t="s">
        <v>304</v>
      </c>
      <c r="L64" s="19" t="s">
        <v>152</v>
      </c>
      <c r="M64" s="20" t="s">
        <v>102</v>
      </c>
      <c r="N64" s="20" t="s">
        <v>76</v>
      </c>
      <c r="O64" s="21" t="s">
        <v>287</v>
      </c>
      <c r="P64" s="22" t="s">
        <v>55</v>
      </c>
    </row>
    <row r="65" spans="1:16" ht="12.75" customHeight="1">
      <c r="A65" s="6" t="str">
        <f t="shared" si="6"/>
        <v>BAVM 241 (=IBVS 6157) </v>
      </c>
      <c r="B65" s="3" t="str">
        <f t="shared" si="7"/>
        <v>I</v>
      </c>
      <c r="C65" s="6">
        <f t="shared" si="8"/>
        <v>56986.357400000001</v>
      </c>
      <c r="D65" t="str">
        <f t="shared" si="9"/>
        <v>vis</v>
      </c>
      <c r="E65">
        <f>VLOOKUP(C65,Active!C$21:E$967,3,FALSE)</f>
        <v>10592.991426513985</v>
      </c>
      <c r="F65" s="3" t="s">
        <v>76</v>
      </c>
      <c r="G65" t="str">
        <f t="shared" si="10"/>
        <v>56986.3574</v>
      </c>
      <c r="H65" s="6">
        <f t="shared" si="11"/>
        <v>14691</v>
      </c>
      <c r="I65" s="19" t="s">
        <v>305</v>
      </c>
      <c r="J65" s="20" t="s">
        <v>306</v>
      </c>
      <c r="K65" s="19" t="s">
        <v>307</v>
      </c>
      <c r="L65" s="19" t="s">
        <v>308</v>
      </c>
      <c r="M65" s="20" t="s">
        <v>102</v>
      </c>
      <c r="N65" s="20" t="s">
        <v>76</v>
      </c>
      <c r="O65" s="21" t="s">
        <v>309</v>
      </c>
      <c r="P65" s="22" t="s">
        <v>310</v>
      </c>
    </row>
    <row r="66" spans="1:16" ht="12.75" customHeight="1">
      <c r="A66" s="6" t="str">
        <f t="shared" si="6"/>
        <v> JAAVSO 43-1 </v>
      </c>
      <c r="B66" s="3" t="str">
        <f t="shared" si="7"/>
        <v>II</v>
      </c>
      <c r="C66" s="6">
        <f t="shared" si="8"/>
        <v>57072.3194</v>
      </c>
      <c r="D66" t="str">
        <f t="shared" si="9"/>
        <v>vis</v>
      </c>
      <c r="E66">
        <f>VLOOKUP(C66,Active!C$21:E$967,3,FALSE)</f>
        <v>10874.490989178106</v>
      </c>
      <c r="F66" s="3" t="s">
        <v>76</v>
      </c>
      <c r="G66" t="str">
        <f t="shared" si="10"/>
        <v>57072.3194</v>
      </c>
      <c r="H66" s="6">
        <f t="shared" si="11"/>
        <v>14972.5</v>
      </c>
      <c r="I66" s="19" t="s">
        <v>311</v>
      </c>
      <c r="J66" s="20" t="s">
        <v>312</v>
      </c>
      <c r="K66" s="19" t="s">
        <v>313</v>
      </c>
      <c r="L66" s="19" t="s">
        <v>308</v>
      </c>
      <c r="M66" s="20" t="s">
        <v>102</v>
      </c>
      <c r="N66" s="20" t="s">
        <v>76</v>
      </c>
      <c r="O66" s="21" t="s">
        <v>243</v>
      </c>
      <c r="P66" s="21" t="s">
        <v>66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  <hyperlink ref="P28" r:id="rId18" xr:uid="{00000000-0004-0000-0100-000011000000}"/>
    <hyperlink ref="P29" r:id="rId19" xr:uid="{00000000-0004-0000-0100-000012000000}"/>
    <hyperlink ref="P30" r:id="rId20" xr:uid="{00000000-0004-0000-0100-000013000000}"/>
    <hyperlink ref="P31" r:id="rId21" xr:uid="{00000000-0004-0000-0100-000014000000}"/>
    <hyperlink ref="P32" r:id="rId22" xr:uid="{00000000-0004-0000-0100-000015000000}"/>
    <hyperlink ref="P33" r:id="rId23" xr:uid="{00000000-0004-0000-0100-000016000000}"/>
    <hyperlink ref="P34" r:id="rId24" xr:uid="{00000000-0004-0000-0100-000017000000}"/>
    <hyperlink ref="P35" r:id="rId25" xr:uid="{00000000-0004-0000-0100-000018000000}"/>
    <hyperlink ref="P36" r:id="rId26" xr:uid="{00000000-0004-0000-0100-000019000000}"/>
    <hyperlink ref="P37" r:id="rId27" xr:uid="{00000000-0004-0000-0100-00001A000000}"/>
    <hyperlink ref="P38" r:id="rId28" xr:uid="{00000000-0004-0000-0100-00001B000000}"/>
    <hyperlink ref="P39" r:id="rId29" xr:uid="{00000000-0004-0000-0100-00001C000000}"/>
    <hyperlink ref="P40" r:id="rId30" xr:uid="{00000000-0004-0000-0100-00001D000000}"/>
    <hyperlink ref="P41" r:id="rId31" xr:uid="{00000000-0004-0000-0100-00001E000000}"/>
    <hyperlink ref="P42" r:id="rId32" xr:uid="{00000000-0004-0000-0100-00001F000000}"/>
    <hyperlink ref="P43" r:id="rId33" xr:uid="{00000000-0004-0000-0100-000020000000}"/>
    <hyperlink ref="P44" r:id="rId34" xr:uid="{00000000-0004-0000-0100-000021000000}"/>
    <hyperlink ref="P45" r:id="rId35" xr:uid="{00000000-0004-0000-0100-000022000000}"/>
    <hyperlink ref="P46" r:id="rId36" xr:uid="{00000000-0004-0000-0100-000023000000}"/>
    <hyperlink ref="P47" r:id="rId37" xr:uid="{00000000-0004-0000-0100-000024000000}"/>
    <hyperlink ref="P48" r:id="rId38" xr:uid="{00000000-0004-0000-0100-000025000000}"/>
    <hyperlink ref="P51" r:id="rId39" xr:uid="{00000000-0004-0000-0100-000026000000}"/>
    <hyperlink ref="P52" r:id="rId40" xr:uid="{00000000-0004-0000-0100-000027000000}"/>
    <hyperlink ref="P53" r:id="rId41" xr:uid="{00000000-0004-0000-0100-000028000000}"/>
    <hyperlink ref="P54" r:id="rId42" xr:uid="{00000000-0004-0000-0100-000029000000}"/>
    <hyperlink ref="P55" r:id="rId43" xr:uid="{00000000-0004-0000-0100-00002A000000}"/>
    <hyperlink ref="P56" r:id="rId44" xr:uid="{00000000-0004-0000-0100-00002B000000}"/>
    <hyperlink ref="P57" r:id="rId45" xr:uid="{00000000-0004-0000-0100-00002C000000}"/>
    <hyperlink ref="P58" r:id="rId46" xr:uid="{00000000-0004-0000-0100-00002D000000}"/>
    <hyperlink ref="P59" r:id="rId47" xr:uid="{00000000-0004-0000-0100-00002E000000}"/>
    <hyperlink ref="P60" r:id="rId48" xr:uid="{00000000-0004-0000-0100-00002F000000}"/>
    <hyperlink ref="P61" r:id="rId49" xr:uid="{00000000-0004-0000-0100-000030000000}"/>
    <hyperlink ref="P62" r:id="rId50" xr:uid="{00000000-0004-0000-0100-000031000000}"/>
    <hyperlink ref="P63" r:id="rId51" xr:uid="{00000000-0004-0000-0100-000032000000}"/>
    <hyperlink ref="P64" r:id="rId52" xr:uid="{00000000-0004-0000-0100-000033000000}"/>
    <hyperlink ref="P65" r:id="rId53" xr:uid="{00000000-0004-0000-0100-000034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2022-03-31T07:04:12Z</dcterms:created>
  <dcterms:modified xsi:type="dcterms:W3CDTF">2024-10-18T04:56:21Z</dcterms:modified>
</cp:coreProperties>
</file>