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49EABAF-ED33-4122-9B16-5C3E2F168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7" i="1" l="1"/>
  <c r="F117" i="1"/>
  <c r="G117" i="1" s="1"/>
  <c r="K117" i="1" s="1"/>
  <c r="Q117" i="1"/>
  <c r="E118" i="1"/>
  <c r="F118" i="1"/>
  <c r="G118" i="1" s="1"/>
  <c r="K118" i="1" s="1"/>
  <c r="Q118" i="1"/>
  <c r="F14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/>
  <c r="G116" i="1" s="1"/>
  <c r="K116" i="1" s="1"/>
  <c r="Q116" i="1"/>
  <c r="F2" i="1"/>
  <c r="C9" i="1"/>
  <c r="D9" i="1"/>
  <c r="C17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 s="1"/>
  <c r="U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/>
  <c r="G87" i="1" s="1"/>
  <c r="K87" i="1" s="1"/>
  <c r="Q87" i="1"/>
  <c r="E88" i="1"/>
  <c r="F88" i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/>
  <c r="G96" i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Q21" i="1"/>
  <c r="E21" i="1"/>
  <c r="F21" i="1" s="1"/>
  <c r="G21" i="1" s="1"/>
  <c r="H21" i="1" s="1"/>
  <c r="C11" i="1"/>
  <c r="C12" i="1"/>
  <c r="O118" i="1" l="1"/>
  <c r="O117" i="1"/>
  <c r="F15" i="1"/>
  <c r="O116" i="1"/>
  <c r="O115" i="1"/>
  <c r="O114" i="1"/>
  <c r="C16" i="1"/>
  <c r="D18" i="1" s="1"/>
  <c r="O31" i="1"/>
  <c r="O102" i="1"/>
  <c r="O54" i="1"/>
  <c r="O97" i="1"/>
  <c r="O30" i="1"/>
  <c r="O49" i="1"/>
  <c r="O29" i="1"/>
  <c r="O100" i="1"/>
  <c r="O44" i="1"/>
  <c r="O103" i="1"/>
  <c r="O91" i="1"/>
  <c r="O47" i="1"/>
  <c r="O66" i="1"/>
  <c r="O107" i="1"/>
  <c r="O84" i="1"/>
  <c r="O37" i="1"/>
  <c r="O74" i="1"/>
  <c r="O106" i="1"/>
  <c r="O58" i="1"/>
  <c r="O101" i="1"/>
  <c r="O77" i="1"/>
  <c r="O53" i="1"/>
  <c r="O32" i="1"/>
  <c r="O104" i="1"/>
  <c r="O48" i="1"/>
  <c r="O111" i="1"/>
  <c r="O95" i="1"/>
  <c r="O51" i="1"/>
  <c r="O34" i="1"/>
  <c r="O109" i="1"/>
  <c r="O80" i="1"/>
  <c r="O56" i="1"/>
  <c r="O59" i="1"/>
  <c r="O38" i="1"/>
  <c r="O113" i="1"/>
  <c r="O65" i="1"/>
  <c r="O75" i="1"/>
  <c r="O63" i="1"/>
  <c r="O42" i="1"/>
  <c r="O88" i="1"/>
  <c r="O78" i="1"/>
  <c r="O110" i="1"/>
  <c r="O62" i="1"/>
  <c r="O105" i="1"/>
  <c r="O81" i="1"/>
  <c r="O57" i="1"/>
  <c r="O76" i="1"/>
  <c r="O108" i="1"/>
  <c r="O52" i="1"/>
  <c r="O24" i="1"/>
  <c r="O99" i="1"/>
  <c r="O55" i="1"/>
  <c r="O61" i="1"/>
  <c r="O28" i="1"/>
  <c r="O73" i="1"/>
  <c r="O79" i="1"/>
  <c r="O82" i="1"/>
  <c r="O85" i="1"/>
  <c r="O112" i="1"/>
  <c r="O33" i="1"/>
  <c r="O60" i="1"/>
  <c r="O71" i="1"/>
  <c r="O67" i="1"/>
  <c r="O23" i="1"/>
  <c r="O94" i="1"/>
  <c r="O46" i="1"/>
  <c r="O89" i="1"/>
  <c r="O22" i="1"/>
  <c r="O41" i="1"/>
  <c r="O21" i="1"/>
  <c r="O92" i="1"/>
  <c r="O36" i="1"/>
  <c r="O68" i="1"/>
  <c r="O83" i="1"/>
  <c r="O39" i="1"/>
  <c r="O27" i="1"/>
  <c r="O50" i="1"/>
  <c r="O93" i="1"/>
  <c r="O26" i="1"/>
  <c r="O45" i="1"/>
  <c r="O25" i="1"/>
  <c r="O96" i="1"/>
  <c r="O72" i="1"/>
  <c r="O87" i="1"/>
  <c r="O70" i="1"/>
  <c r="C15" i="1"/>
  <c r="O90" i="1"/>
  <c r="O69" i="1"/>
  <c r="O35" i="1"/>
  <c r="O98" i="1"/>
  <c r="O40" i="1"/>
  <c r="O43" i="1"/>
  <c r="O86" i="1"/>
  <c r="O6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<sst xmlns="http://schemas.openxmlformats.org/spreadsheetml/2006/main" count="248" uniqueCount="64">
  <si>
    <t>BX Tri / GSC 2314-0530</t>
  </si>
  <si>
    <t>System Type:</t>
  </si>
  <si>
    <t>EW</t>
  </si>
  <si>
    <t>BX Tri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</si>
  <si>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</si>
  <si>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</si>
  <si>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</si>
  <si>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</si>
  <si>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</si>
  <si>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</si>
  <si>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BRNO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</si>
  <si>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</si>
  <si>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</si>
  <si>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</si>
  <si>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</si>
  <si>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</si>
  <si>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</si>
  <si>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</si>
  <si>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</si>
  <si>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</si>
  <si>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</si>
  <si>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</si>
  <si>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</si>
  <si>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</si>
  <si>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</si>
  <si>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</si>
  <si>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</si>
  <si>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</si>
  <si>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</si>
  <si>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</si>
  <si>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</si>
  <si>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</si>
  <si>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</si>
  <si>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</si>
  <si>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</si>
  <si>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</si>
  <si>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</si>
  <si>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</si>
  <si>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</si>
  <si>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</si>
  <si>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</si>
  <si>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</si>
  <si>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</si>
  <si>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</si>
  <si>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</si>
  <si>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OEJV 0160</t>
  </si>
  <si>
    <t>I</t>
  </si>
  <si>
    <t>IBVS 6070</t>
  </si>
  <si>
    <t>II</t>
  </si>
  <si>
    <t>OEJV 0165</t>
  </si>
  <si>
    <t>OEJV 0168</t>
  </si>
  <si>
    <t>IBVS 6157</t>
  </si>
  <si>
    <t>OEJV 0179</t>
  </si>
  <si>
    <t>IBVS 6196</t>
  </si>
  <si>
    <t>JAVSO..44..164</t>
  </si>
  <si>
    <t>OEJV 0211</t>
  </si>
  <si>
    <t>VSB, 108</t>
  </si>
  <si>
    <t>JBAV 96</t>
  </si>
  <si>
    <t xml:space="preserve">Mag </t>
  </si>
  <si>
    <t>Next ToM-P</t>
  </si>
  <si>
    <t>Next ToM-S</t>
  </si>
  <si>
    <t>13.25-13.44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</si>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</sst>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6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166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4" xfId="0" applyBorder="1">
      <alignment vertical="top"/>
    </xf>
    <xf numFmtId="0" fontId="16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top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Tri - O-C Diagr.</a:t>
            </a:r>
          </a:p>
        </c:rich>
      </c:tx>
      <c:layout>
        <c:manualLayout>
          <c:xMode val="edge"/>
          <c:yMode val="edge"/>
          <c:x val="0.3853076611300648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229460073113"/>
          <c:y val="0.14814877869995979"/>
          <c:w val="0.79760182900675647"/>
          <c:h val="0.63563721201516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Active!$H$21:$H$1130</c:f>
              <c:numCache>
                <c:formatCode>General</c:formatCode>
                <c:ptCount val="1110"/>
                <c:pt idx="0">
                  <c:v>-5.8442000081413426E-3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9-4BC5-943B-8C47D0093D9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Active!$I$21:$I$1130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9-4BC5-943B-8C47D0093D9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Active!$J$21:$J$1130</c:f>
              <c:numCache>
                <c:formatCode>General</c:formatCode>
                <c:ptCount val="1110"/>
                <c:pt idx="3">
                  <c:v>2.6261299994075671E-2</c:v>
                </c:pt>
                <c:pt idx="4">
                  <c:v>2.494394999666838E-2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9-4BC5-943B-8C47D0093D9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Active!$K$21:$K$1130</c:f>
              <c:numCache>
                <c:formatCode>General</c:formatCode>
                <c:ptCount val="1110"/>
                <c:pt idx="1">
                  <c:v>2.2467999995569699E-2</c:v>
                </c:pt>
                <c:pt idx="2">
                  <c:v>2.3167999992438126E-2</c:v>
                </c:pt>
                <c:pt idx="5">
                  <c:v>2.1465599995281082E-2</c:v>
                </c:pt>
                <c:pt idx="6">
                  <c:v>2.4148249998688698E-2</c:v>
                </c:pt>
                <c:pt idx="7">
                  <c:v>2.2157999992487021E-2</c:v>
                </c:pt>
                <c:pt idx="8">
                  <c:v>2.4699149995285552E-2</c:v>
                </c:pt>
                <c:pt idx="9">
                  <c:v>2.4591800000052899E-2</c:v>
                </c:pt>
                <c:pt idx="10">
                  <c:v>2.586699999665143E-2</c:v>
                </c:pt>
                <c:pt idx="12">
                  <c:v>2.4980349997349549E-2</c:v>
                </c:pt>
                <c:pt idx="13">
                  <c:v>2.5230349994671997E-2</c:v>
                </c:pt>
                <c:pt idx="14">
                  <c:v>2.6070349995279685E-2</c:v>
                </c:pt>
                <c:pt idx="15">
                  <c:v>2.6966199991875328E-2</c:v>
                </c:pt>
                <c:pt idx="16">
                  <c:v>2.7216199996473733E-2</c:v>
                </c:pt>
                <c:pt idx="17">
                  <c:v>2.3428849992342293E-2</c:v>
                </c:pt>
                <c:pt idx="18">
                  <c:v>2.5728849992447067E-2</c:v>
                </c:pt>
                <c:pt idx="19">
                  <c:v>2.6839799997105729E-2</c:v>
                </c:pt>
                <c:pt idx="20">
                  <c:v>2.7159799996297807E-2</c:v>
                </c:pt>
                <c:pt idx="21">
                  <c:v>2.4882449994038325E-2</c:v>
                </c:pt>
                <c:pt idx="22">
                  <c:v>2.6022449994343333E-2</c:v>
                </c:pt>
                <c:pt idx="23">
                  <c:v>2.54750999956741E-2</c:v>
                </c:pt>
                <c:pt idx="24">
                  <c:v>2.6085099998454098E-2</c:v>
                </c:pt>
                <c:pt idx="25">
                  <c:v>2.5502399999822956E-2</c:v>
                </c:pt>
                <c:pt idx="26">
                  <c:v>2.6192400000581983E-2</c:v>
                </c:pt>
                <c:pt idx="27">
                  <c:v>2.6748899996164255E-2</c:v>
                </c:pt>
                <c:pt idx="28">
                  <c:v>2.7768899999500718E-2</c:v>
                </c:pt>
                <c:pt idx="29">
                  <c:v>2.36415500039584E-2</c:v>
                </c:pt>
                <c:pt idx="30">
                  <c:v>2.3711549998552073E-2</c:v>
                </c:pt>
                <c:pt idx="31">
                  <c:v>2.4795349992928095E-2</c:v>
                </c:pt>
                <c:pt idx="32">
                  <c:v>2.535534999333322E-2</c:v>
                </c:pt>
                <c:pt idx="33">
                  <c:v>2.5497999995423015E-2</c:v>
                </c:pt>
                <c:pt idx="34">
                  <c:v>2.5817999994615093E-2</c:v>
                </c:pt>
                <c:pt idx="35">
                  <c:v>2.5974499993026257E-2</c:v>
                </c:pt>
                <c:pt idx="36">
                  <c:v>2.6434499995957594E-2</c:v>
                </c:pt>
                <c:pt idx="37">
                  <c:v>2.535879999777535E-2</c:v>
                </c:pt>
                <c:pt idx="38">
                  <c:v>2.5638799997977912E-2</c:v>
                </c:pt>
                <c:pt idx="39">
                  <c:v>2.2051449996070005E-2</c:v>
                </c:pt>
                <c:pt idx="40">
                  <c:v>2.3651449999306351E-2</c:v>
                </c:pt>
                <c:pt idx="41">
                  <c:v>2.3880950000602752E-2</c:v>
                </c:pt>
                <c:pt idx="42">
                  <c:v>2.5343599998450372E-2</c:v>
                </c:pt>
                <c:pt idx="43">
                  <c:v>2.6346599996031728E-2</c:v>
                </c:pt>
                <c:pt idx="44">
                  <c:v>2.6687899997341447E-2</c:v>
                </c:pt>
                <c:pt idx="45">
                  <c:v>2.6747900003101677E-2</c:v>
                </c:pt>
                <c:pt idx="46">
                  <c:v>2.6344400001107715E-2</c:v>
                </c:pt>
                <c:pt idx="47">
                  <c:v>2.7114399999845773E-2</c:v>
                </c:pt>
                <c:pt idx="48">
                  <c:v>2.3730049993901048E-2</c:v>
                </c:pt>
                <c:pt idx="49">
                  <c:v>2.5880049994157162E-2</c:v>
                </c:pt>
                <c:pt idx="50">
                  <c:v>2.4717849992157426E-2</c:v>
                </c:pt>
                <c:pt idx="51">
                  <c:v>2.5797849993978161E-2</c:v>
                </c:pt>
                <c:pt idx="53">
                  <c:v>1.9532450001861434E-2</c:v>
                </c:pt>
                <c:pt idx="54">
                  <c:v>2.0602450000296813E-2</c:v>
                </c:pt>
                <c:pt idx="55">
                  <c:v>2.5342699998873286E-2</c:v>
                </c:pt>
                <c:pt idx="56">
                  <c:v>2.4540300000808202E-2</c:v>
                </c:pt>
                <c:pt idx="57">
                  <c:v>2.024754999729339E-2</c:v>
                </c:pt>
                <c:pt idx="58">
                  <c:v>2.4130199999490287E-2</c:v>
                </c:pt>
                <c:pt idx="59">
                  <c:v>2.4640999996336177E-2</c:v>
                </c:pt>
                <c:pt idx="60">
                  <c:v>2.103365000220947E-2</c:v>
                </c:pt>
                <c:pt idx="61">
                  <c:v>2.2053649998269975E-2</c:v>
                </c:pt>
                <c:pt idx="62">
                  <c:v>2.4310099994181655E-2</c:v>
                </c:pt>
                <c:pt idx="63">
                  <c:v>2.3029199997836258E-2</c:v>
                </c:pt>
                <c:pt idx="64">
                  <c:v>2.3439199998392724E-2</c:v>
                </c:pt>
                <c:pt idx="65">
                  <c:v>2.3619199993845541E-2</c:v>
                </c:pt>
                <c:pt idx="66">
                  <c:v>2.0880349999060854E-2</c:v>
                </c:pt>
                <c:pt idx="67">
                  <c:v>2.3772999993525445E-2</c:v>
                </c:pt>
                <c:pt idx="68">
                  <c:v>2.0775649994902778E-2</c:v>
                </c:pt>
                <c:pt idx="69">
                  <c:v>1.8109249998815358E-2</c:v>
                </c:pt>
                <c:pt idx="70">
                  <c:v>2.3271899997780565E-2</c:v>
                </c:pt>
                <c:pt idx="71">
                  <c:v>2.236214999720687E-2</c:v>
                </c:pt>
                <c:pt idx="72">
                  <c:v>2.3814799998945091E-2</c:v>
                </c:pt>
                <c:pt idx="73">
                  <c:v>2.2809199996117968E-2</c:v>
                </c:pt>
                <c:pt idx="74">
                  <c:v>2.305559999513207E-2</c:v>
                </c:pt>
                <c:pt idx="75">
                  <c:v>2.2073749998526182E-2</c:v>
                </c:pt>
                <c:pt idx="76">
                  <c:v>2.3255099833477288E-2</c:v>
                </c:pt>
                <c:pt idx="77">
                  <c:v>2.3140200115449261E-2</c:v>
                </c:pt>
                <c:pt idx="78">
                  <c:v>2.0812850081711076E-2</c:v>
                </c:pt>
                <c:pt idx="79">
                  <c:v>2.2435499857238028E-2</c:v>
                </c:pt>
                <c:pt idx="80">
                  <c:v>2.0648950056056492E-2</c:v>
                </c:pt>
                <c:pt idx="81">
                  <c:v>2.3391900016576983E-2</c:v>
                </c:pt>
                <c:pt idx="82">
                  <c:v>2.0328949845861644E-2</c:v>
                </c:pt>
                <c:pt idx="83">
                  <c:v>2.1401600082754157E-2</c:v>
                </c:pt>
                <c:pt idx="84">
                  <c:v>2.2993600054178387E-2</c:v>
                </c:pt>
                <c:pt idx="85">
                  <c:v>2.1316249847586732E-2</c:v>
                </c:pt>
                <c:pt idx="86">
                  <c:v>2.3496599889767822E-2</c:v>
                </c:pt>
                <c:pt idx="87">
                  <c:v>2.3636600024474319E-2</c:v>
                </c:pt>
                <c:pt idx="88">
                  <c:v>2.232924983400153E-2</c:v>
                </c:pt>
                <c:pt idx="89">
                  <c:v>2.295924997451948E-2</c:v>
                </c:pt>
                <c:pt idx="90">
                  <c:v>2.1207849997153971E-2</c:v>
                </c:pt>
                <c:pt idx="91">
                  <c:v>2.3620500200195238E-2</c:v>
                </c:pt>
                <c:pt idx="92">
                  <c:v>2.1833150087331887E-2</c:v>
                </c:pt>
                <c:pt idx="93">
                  <c:v>2.9083099783747457E-2</c:v>
                </c:pt>
                <c:pt idx="94">
                  <c:v>2.556574999471195E-2</c:v>
                </c:pt>
                <c:pt idx="95">
                  <c:v>3.2543400215217844E-2</c:v>
                </c:pt>
                <c:pt idx="96">
                  <c:v>2.9076399914629292E-2</c:v>
                </c:pt>
                <c:pt idx="97">
                  <c:v>2.9224699814221822E-2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9-4BC5-943B-8C47D0093D9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Active!$L$21:$L$1130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9-4BC5-943B-8C47D0093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Active!$M$21:$M$1130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9-4BC5-943B-8C47D0093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9-4BC5-943B-8C47D0093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Active!$O$21:$O$1130</c:f>
              <c:numCache>
                <c:formatCode>General</c:formatCode>
                <c:ptCount val="1110"/>
                <c:pt idx="0">
                  <c:v>2.303450643121998E-2</c:v>
                </c:pt>
                <c:pt idx="1">
                  <c:v>2.3978231808690534E-2</c:v>
                </c:pt>
                <c:pt idx="2">
                  <c:v>2.3978231808690534E-2</c:v>
                </c:pt>
                <c:pt idx="3">
                  <c:v>2.3984760114343744E-2</c:v>
                </c:pt>
                <c:pt idx="4">
                  <c:v>2.3984780388584901E-2</c:v>
                </c:pt>
                <c:pt idx="5">
                  <c:v>2.3986017117295602E-2</c:v>
                </c:pt>
                <c:pt idx="6">
                  <c:v>2.3986037391536763E-2</c:v>
                </c:pt>
                <c:pt idx="7">
                  <c:v>2.4006615746313176E-2</c:v>
                </c:pt>
                <c:pt idx="8">
                  <c:v>2.4044954336344904E-2</c:v>
                </c:pt>
                <c:pt idx="9">
                  <c:v>2.4044974610586065E-2</c:v>
                </c:pt>
                <c:pt idx="10">
                  <c:v>2.4121367951273291E-2</c:v>
                </c:pt>
                <c:pt idx="11">
                  <c:v>2.4121367951273291E-2</c:v>
                </c:pt>
                <c:pt idx="12">
                  <c:v>2.4130268343142105E-2</c:v>
                </c:pt>
                <c:pt idx="13">
                  <c:v>2.4130268343142105E-2</c:v>
                </c:pt>
                <c:pt idx="14">
                  <c:v>2.4130268343142105E-2</c:v>
                </c:pt>
                <c:pt idx="15">
                  <c:v>2.4148292143532483E-2</c:v>
                </c:pt>
                <c:pt idx="16">
                  <c:v>2.4148292143532483E-2</c:v>
                </c:pt>
                <c:pt idx="17">
                  <c:v>2.4148312417773644E-2</c:v>
                </c:pt>
                <c:pt idx="18">
                  <c:v>2.4148312417773644E-2</c:v>
                </c:pt>
                <c:pt idx="19">
                  <c:v>2.4156888421783911E-2</c:v>
                </c:pt>
                <c:pt idx="20">
                  <c:v>2.4156888421783911E-2</c:v>
                </c:pt>
                <c:pt idx="21">
                  <c:v>2.4156908696025072E-2</c:v>
                </c:pt>
                <c:pt idx="22">
                  <c:v>2.4156908696025072E-2</c:v>
                </c:pt>
                <c:pt idx="23">
                  <c:v>2.415692897026623E-2</c:v>
                </c:pt>
                <c:pt idx="24">
                  <c:v>2.415692897026623E-2</c:v>
                </c:pt>
                <c:pt idx="25">
                  <c:v>2.4158591458041272E-2</c:v>
                </c:pt>
                <c:pt idx="26">
                  <c:v>2.4158591458041272E-2</c:v>
                </c:pt>
                <c:pt idx="27">
                  <c:v>2.415879420045286E-2</c:v>
                </c:pt>
                <c:pt idx="28">
                  <c:v>2.415879420045286E-2</c:v>
                </c:pt>
                <c:pt idx="29">
                  <c:v>2.4158814474694021E-2</c:v>
                </c:pt>
                <c:pt idx="30">
                  <c:v>2.4158814474694021E-2</c:v>
                </c:pt>
                <c:pt idx="31">
                  <c:v>2.4160679704880651E-2</c:v>
                </c:pt>
                <c:pt idx="32">
                  <c:v>2.4160679704880651E-2</c:v>
                </c:pt>
                <c:pt idx="33">
                  <c:v>2.4160699979121812E-2</c:v>
                </c:pt>
                <c:pt idx="34">
                  <c:v>2.4160699979121812E-2</c:v>
                </c:pt>
                <c:pt idx="35">
                  <c:v>2.41609027215334E-2</c:v>
                </c:pt>
                <c:pt idx="36">
                  <c:v>2.41609027215334E-2</c:v>
                </c:pt>
                <c:pt idx="37">
                  <c:v>2.4162159724485259E-2</c:v>
                </c:pt>
                <c:pt idx="38">
                  <c:v>2.4162159724485259E-2</c:v>
                </c:pt>
                <c:pt idx="39">
                  <c:v>2.416217999872642E-2</c:v>
                </c:pt>
                <c:pt idx="40">
                  <c:v>2.416217999872642E-2</c:v>
                </c:pt>
                <c:pt idx="41">
                  <c:v>2.4162788225961192E-2</c:v>
                </c:pt>
                <c:pt idx="42">
                  <c:v>2.4162808500202349E-2</c:v>
                </c:pt>
                <c:pt idx="43">
                  <c:v>2.4163213985025529E-2</c:v>
                </c:pt>
                <c:pt idx="44">
                  <c:v>2.4164065503154211E-2</c:v>
                </c:pt>
                <c:pt idx="45">
                  <c:v>2.4164065503154211E-2</c:v>
                </c:pt>
                <c:pt idx="46">
                  <c:v>2.4164268245565799E-2</c:v>
                </c:pt>
                <c:pt idx="47">
                  <c:v>2.4164268245565799E-2</c:v>
                </c:pt>
                <c:pt idx="48">
                  <c:v>2.416469400463014E-2</c:v>
                </c:pt>
                <c:pt idx="49">
                  <c:v>2.416469400463014E-2</c:v>
                </c:pt>
                <c:pt idx="50">
                  <c:v>2.4165748265170407E-2</c:v>
                </c:pt>
                <c:pt idx="51">
                  <c:v>2.4165748265170407E-2</c:v>
                </c:pt>
                <c:pt idx="52">
                  <c:v>2.4211243662331274E-2</c:v>
                </c:pt>
                <c:pt idx="53">
                  <c:v>2.4233950812429388E-2</c:v>
                </c:pt>
                <c:pt idx="54">
                  <c:v>2.4233950812429388E-2</c:v>
                </c:pt>
                <c:pt idx="55">
                  <c:v>2.4274195181130064E-2</c:v>
                </c:pt>
                <c:pt idx="56">
                  <c:v>2.4281980489735133E-2</c:v>
                </c:pt>
                <c:pt idx="57">
                  <c:v>2.4285325739526371E-2</c:v>
                </c:pt>
                <c:pt idx="58">
                  <c:v>2.4285346013767532E-2</c:v>
                </c:pt>
                <c:pt idx="59">
                  <c:v>2.4286805759130982E-2</c:v>
                </c:pt>
                <c:pt idx="60">
                  <c:v>2.4286826033372139E-2</c:v>
                </c:pt>
                <c:pt idx="61">
                  <c:v>2.4286826033372139E-2</c:v>
                </c:pt>
                <c:pt idx="62">
                  <c:v>2.4288711537799931E-2</c:v>
                </c:pt>
                <c:pt idx="63">
                  <c:v>2.4290617316468879E-2</c:v>
                </c:pt>
                <c:pt idx="64">
                  <c:v>2.4290617316468879E-2</c:v>
                </c:pt>
                <c:pt idx="65">
                  <c:v>2.4290617316468879E-2</c:v>
                </c:pt>
                <c:pt idx="66">
                  <c:v>2.4292462272414349E-2</c:v>
                </c:pt>
                <c:pt idx="67">
                  <c:v>2.429248254665551E-2</c:v>
                </c:pt>
                <c:pt idx="68">
                  <c:v>2.4292502820896667E-2</c:v>
                </c:pt>
                <c:pt idx="69">
                  <c:v>2.4301099099148099E-2</c:v>
                </c:pt>
                <c:pt idx="70">
                  <c:v>2.4301119373389257E-2</c:v>
                </c:pt>
                <c:pt idx="71">
                  <c:v>2.4304870108003678E-2</c:v>
                </c:pt>
                <c:pt idx="72">
                  <c:v>2.4304890382244836E-2</c:v>
                </c:pt>
                <c:pt idx="73">
                  <c:v>2.4351440039945969E-2</c:v>
                </c:pt>
                <c:pt idx="74">
                  <c:v>2.4355008306389959E-2</c:v>
                </c:pt>
                <c:pt idx="75">
                  <c:v>2.4287515357571548E-2</c:v>
                </c:pt>
                <c:pt idx="76">
                  <c:v>2.4371835926551955E-2</c:v>
                </c:pt>
                <c:pt idx="77">
                  <c:v>2.4374552674867263E-2</c:v>
                </c:pt>
                <c:pt idx="78">
                  <c:v>2.4374572949108424E-2</c:v>
                </c:pt>
                <c:pt idx="79">
                  <c:v>2.4374593223349582E-2</c:v>
                </c:pt>
                <c:pt idx="80">
                  <c:v>2.4376073242954193E-2</c:v>
                </c:pt>
                <c:pt idx="81">
                  <c:v>2.4378161489793573E-2</c:v>
                </c:pt>
                <c:pt idx="82">
                  <c:v>2.4388237787649612E-2</c:v>
                </c:pt>
                <c:pt idx="83">
                  <c:v>2.438825806189077E-2</c:v>
                </c:pt>
                <c:pt idx="84">
                  <c:v>2.4442593028196971E-2</c:v>
                </c:pt>
                <c:pt idx="85">
                  <c:v>2.4442613302438132E-2</c:v>
                </c:pt>
                <c:pt idx="86">
                  <c:v>2.445516305771557E-2</c:v>
                </c:pt>
                <c:pt idx="87">
                  <c:v>2.445516305771557E-2</c:v>
                </c:pt>
                <c:pt idx="88">
                  <c:v>2.4455183331956731E-2</c:v>
                </c:pt>
                <c:pt idx="89">
                  <c:v>2.4455183331956731E-2</c:v>
                </c:pt>
                <c:pt idx="90">
                  <c:v>2.4457697337860448E-2</c:v>
                </c:pt>
                <c:pt idx="91">
                  <c:v>2.4457717612101609E-2</c:v>
                </c:pt>
                <c:pt idx="92">
                  <c:v>2.4457737886342767E-2</c:v>
                </c:pt>
                <c:pt idx="93">
                  <c:v>2.4759479417512619E-2</c:v>
                </c:pt>
                <c:pt idx="94">
                  <c:v>2.475949969175378E-2</c:v>
                </c:pt>
                <c:pt idx="95">
                  <c:v>2.4765602238342649E-2</c:v>
                </c:pt>
                <c:pt idx="96">
                  <c:v>2.4911982259510849E-2</c:v>
                </c:pt>
                <c:pt idx="97">
                  <c:v>2.4924592837511764E-2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9-4BC5-943B-8C47D0093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Active!$F$21:$F$1130</c:f>
              <c:numCache>
                <c:formatCode>General</c:formatCode>
                <c:ptCount val="1110"/>
                <c:pt idx="0">
                  <c:v>-1114</c:v>
                </c:pt>
                <c:pt idx="1">
                  <c:v>22160</c:v>
                </c:pt>
                <c:pt idx="2">
                  <c:v>22160</c:v>
                </c:pt>
                <c:pt idx="3">
                  <c:v>22321</c:v>
                </c:pt>
                <c:pt idx="4">
                  <c:v>22321.5</c:v>
                </c:pt>
                <c:pt idx="5">
                  <c:v>22352</c:v>
                </c:pt>
                <c:pt idx="6">
                  <c:v>22352.5</c:v>
                </c:pt>
                <c:pt idx="7">
                  <c:v>22860</c:v>
                </c:pt>
                <c:pt idx="8">
                  <c:v>23805.5</c:v>
                </c:pt>
                <c:pt idx="9">
                  <c:v>23806</c:v>
                </c:pt>
                <c:pt idx="10">
                  <c:v>25690</c:v>
                </c:pt>
                <c:pt idx="11">
                  <c:v>25690</c:v>
                </c:pt>
                <c:pt idx="12">
                  <c:v>25909.5</c:v>
                </c:pt>
                <c:pt idx="13">
                  <c:v>25909.5</c:v>
                </c:pt>
                <c:pt idx="14">
                  <c:v>25909.5</c:v>
                </c:pt>
                <c:pt idx="15">
                  <c:v>26354</c:v>
                </c:pt>
                <c:pt idx="16">
                  <c:v>26354</c:v>
                </c:pt>
                <c:pt idx="17">
                  <c:v>26354.5</c:v>
                </c:pt>
                <c:pt idx="18">
                  <c:v>26354.5</c:v>
                </c:pt>
                <c:pt idx="19">
                  <c:v>26566</c:v>
                </c:pt>
                <c:pt idx="20">
                  <c:v>26566</c:v>
                </c:pt>
                <c:pt idx="21">
                  <c:v>26566.5</c:v>
                </c:pt>
                <c:pt idx="22">
                  <c:v>26566.5</c:v>
                </c:pt>
                <c:pt idx="23">
                  <c:v>26567</c:v>
                </c:pt>
                <c:pt idx="24">
                  <c:v>26567</c:v>
                </c:pt>
                <c:pt idx="25">
                  <c:v>26608</c:v>
                </c:pt>
                <c:pt idx="26">
                  <c:v>26608</c:v>
                </c:pt>
                <c:pt idx="27">
                  <c:v>26613</c:v>
                </c:pt>
                <c:pt idx="28">
                  <c:v>26613</c:v>
                </c:pt>
                <c:pt idx="29">
                  <c:v>26613.5</c:v>
                </c:pt>
                <c:pt idx="30">
                  <c:v>26613.5</c:v>
                </c:pt>
                <c:pt idx="31">
                  <c:v>26659.5</c:v>
                </c:pt>
                <c:pt idx="32">
                  <c:v>26659.5</c:v>
                </c:pt>
                <c:pt idx="33">
                  <c:v>26660</c:v>
                </c:pt>
                <c:pt idx="34">
                  <c:v>26660</c:v>
                </c:pt>
                <c:pt idx="35">
                  <c:v>26665</c:v>
                </c:pt>
                <c:pt idx="36">
                  <c:v>26665</c:v>
                </c:pt>
                <c:pt idx="37">
                  <c:v>26696</c:v>
                </c:pt>
                <c:pt idx="38">
                  <c:v>26696</c:v>
                </c:pt>
                <c:pt idx="39">
                  <c:v>26696.5</c:v>
                </c:pt>
                <c:pt idx="40">
                  <c:v>26696.5</c:v>
                </c:pt>
                <c:pt idx="41">
                  <c:v>26711.5</c:v>
                </c:pt>
                <c:pt idx="42">
                  <c:v>26712</c:v>
                </c:pt>
                <c:pt idx="43">
                  <c:v>26722</c:v>
                </c:pt>
                <c:pt idx="44">
                  <c:v>26743</c:v>
                </c:pt>
                <c:pt idx="45">
                  <c:v>26743</c:v>
                </c:pt>
                <c:pt idx="46">
                  <c:v>26748</c:v>
                </c:pt>
                <c:pt idx="47">
                  <c:v>26748</c:v>
                </c:pt>
                <c:pt idx="48">
                  <c:v>26758.5</c:v>
                </c:pt>
                <c:pt idx="49">
                  <c:v>26758.5</c:v>
                </c:pt>
                <c:pt idx="50">
                  <c:v>26784.5</c:v>
                </c:pt>
                <c:pt idx="51">
                  <c:v>26784.5</c:v>
                </c:pt>
                <c:pt idx="52">
                  <c:v>27906.5</c:v>
                </c:pt>
                <c:pt idx="53">
                  <c:v>28466.5</c:v>
                </c:pt>
                <c:pt idx="54">
                  <c:v>28466.5</c:v>
                </c:pt>
                <c:pt idx="55">
                  <c:v>29459</c:v>
                </c:pt>
                <c:pt idx="56">
                  <c:v>29651</c:v>
                </c:pt>
                <c:pt idx="57">
                  <c:v>29733.5</c:v>
                </c:pt>
                <c:pt idx="58">
                  <c:v>29734</c:v>
                </c:pt>
                <c:pt idx="59">
                  <c:v>29770</c:v>
                </c:pt>
                <c:pt idx="60">
                  <c:v>29770.5</c:v>
                </c:pt>
                <c:pt idx="61">
                  <c:v>29770.5</c:v>
                </c:pt>
                <c:pt idx="62">
                  <c:v>29817</c:v>
                </c:pt>
                <c:pt idx="63">
                  <c:v>29864</c:v>
                </c:pt>
                <c:pt idx="64">
                  <c:v>29864</c:v>
                </c:pt>
                <c:pt idx="65">
                  <c:v>29864</c:v>
                </c:pt>
                <c:pt idx="66">
                  <c:v>29909.5</c:v>
                </c:pt>
                <c:pt idx="67">
                  <c:v>29910</c:v>
                </c:pt>
                <c:pt idx="68">
                  <c:v>29910.5</c:v>
                </c:pt>
                <c:pt idx="69">
                  <c:v>30122.5</c:v>
                </c:pt>
                <c:pt idx="70">
                  <c:v>30123</c:v>
                </c:pt>
                <c:pt idx="71">
                  <c:v>30215.5</c:v>
                </c:pt>
                <c:pt idx="72">
                  <c:v>30216</c:v>
                </c:pt>
                <c:pt idx="73">
                  <c:v>31364</c:v>
                </c:pt>
                <c:pt idx="74">
                  <c:v>31452</c:v>
                </c:pt>
                <c:pt idx="75">
                  <c:v>29787.5</c:v>
                </c:pt>
                <c:pt idx="76">
                  <c:v>31867</c:v>
                </c:pt>
                <c:pt idx="77">
                  <c:v>31934</c:v>
                </c:pt>
                <c:pt idx="78">
                  <c:v>31934.5</c:v>
                </c:pt>
                <c:pt idx="79">
                  <c:v>31935</c:v>
                </c:pt>
                <c:pt idx="80">
                  <c:v>31971.5</c:v>
                </c:pt>
                <c:pt idx="81">
                  <c:v>32023</c:v>
                </c:pt>
                <c:pt idx="82">
                  <c:v>32271.5</c:v>
                </c:pt>
                <c:pt idx="83">
                  <c:v>32272</c:v>
                </c:pt>
                <c:pt idx="84">
                  <c:v>33612</c:v>
                </c:pt>
                <c:pt idx="85">
                  <c:v>33612.5</c:v>
                </c:pt>
                <c:pt idx="86">
                  <c:v>33922</c:v>
                </c:pt>
                <c:pt idx="87">
                  <c:v>33922</c:v>
                </c:pt>
                <c:pt idx="88">
                  <c:v>33922.5</c:v>
                </c:pt>
                <c:pt idx="89">
                  <c:v>33922.5</c:v>
                </c:pt>
                <c:pt idx="90">
                  <c:v>33984.5</c:v>
                </c:pt>
                <c:pt idx="91">
                  <c:v>33985</c:v>
                </c:pt>
                <c:pt idx="92">
                  <c:v>33985.5</c:v>
                </c:pt>
                <c:pt idx="93">
                  <c:v>41427</c:v>
                </c:pt>
                <c:pt idx="94">
                  <c:v>41427.5</c:v>
                </c:pt>
                <c:pt idx="95">
                  <c:v>41578</c:v>
                </c:pt>
                <c:pt idx="96">
                  <c:v>45188</c:v>
                </c:pt>
                <c:pt idx="97">
                  <c:v>45499</c:v>
                </c:pt>
              </c:numCache>
            </c:numRef>
          </c:xVal>
          <c:yVal>
            <c:numRef>
              <c:f>Active!$U$21:$U$1130</c:f>
              <c:numCache>
                <c:formatCode>General</c:formatCode>
                <c:ptCount val="1110"/>
                <c:pt idx="11">
                  <c:v>3.0916999996406958E-2</c:v>
                </c:pt>
                <c:pt idx="52">
                  <c:v>-4.0855550003470853E-2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9-4BC5-943B-8C47D009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99712"/>
        <c:axId val="1"/>
      </c:scatterChart>
      <c:valAx>
        <c:axId val="54039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99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40645425318836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9E58B2-5772-30C6-7E5E-E0DB10641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8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V104" sqref="V104"/>
    </sheetView>
  </sheetViews>
  <sheetFormatPr defaultColWidth="10.28515625" defaultRowHeight="12.75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  <c r="E2" t="s">
        <v>3</v>
      </c>
      <c r="F2" s="1" t="e">
        <f>NA()</f>
        <v>#N/A</v>
      </c>
    </row>
    <row r="4" spans="1:6">
      <c r="A4" s="4" t="s">
        <v>4</v>
      </c>
      <c r="C4" s="5" t="s">
        <v>5</v>
      </c>
      <c r="D4" s="6" t="s">
        <v>5</v>
      </c>
    </row>
    <row r="5" spans="1:6">
      <c r="A5" s="7" t="s">
        <v>6</v>
      </c>
      <c r="B5"/>
      <c r="C5" s="8">
        <v>-9.5</v>
      </c>
      <c r="D5" t="s">
        <v>7</v>
      </c>
    </row>
    <row r="6" spans="1:6">
      <c r="A6" s="4" t="s">
        <v>8</v>
      </c>
      <c r="E6" s="57" t="s">
        <v>63</v>
      </c>
      <c r="F6" s="58"/>
    </row>
    <row r="7" spans="1:6">
      <c r="A7" s="1" t="s">
        <v>9</v>
      </c>
      <c r="C7" s="44">
        <v>51566.662900000003</v>
      </c>
      <c r="D7" s="10" t="s">
        <v>62</v>
      </c>
      <c r="E7" s="59">
        <v>51352.061999999998</v>
      </c>
      <c r="F7" s="60" t="s">
        <v>10</v>
      </c>
    </row>
    <row r="8" spans="1:6">
      <c r="A8" s="1" t="s">
        <v>11</v>
      </c>
      <c r="C8" s="44">
        <v>0.19263469999999999</v>
      </c>
      <c r="D8" s="10" t="s">
        <v>62</v>
      </c>
      <c r="E8" s="61">
        <v>0.1926359</v>
      </c>
      <c r="F8" s="62" t="s">
        <v>10</v>
      </c>
    </row>
    <row r="9" spans="1:6">
      <c r="A9" s="11" t="s">
        <v>12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>
      <c r="A10"/>
      <c r="B10"/>
      <c r="C10" s="15" t="s">
        <v>13</v>
      </c>
      <c r="D10" s="15" t="s">
        <v>14</v>
      </c>
      <c r="E10"/>
    </row>
    <row r="11" spans="1:6">
      <c r="A11" t="s">
        <v>15</v>
      </c>
      <c r="B11"/>
      <c r="C11" s="16">
        <f ca="1">INTERCEPT(INDIRECT($D$9):G992,INDIRECT($C$9):F992)</f>
        <v>2.3079677440522299E-2</v>
      </c>
      <c r="D11" s="3"/>
      <c r="E11"/>
    </row>
    <row r="12" spans="1:6">
      <c r="A12" t="s">
        <v>16</v>
      </c>
      <c r="B12"/>
      <c r="C12" s="16">
        <f ca="1">SLOPE(INDIRECT($D$9):G992,INDIRECT($C$9):F992)</f>
        <v>4.0548482318061191E-8</v>
      </c>
      <c r="D12" s="3"/>
      <c r="E12" s="51" t="s">
        <v>58</v>
      </c>
      <c r="F12" s="52" t="s">
        <v>61</v>
      </c>
    </row>
    <row r="13" spans="1:6">
      <c r="A13" t="s">
        <v>17</v>
      </c>
      <c r="B13"/>
      <c r="C13" s="3" t="s">
        <v>18</v>
      </c>
      <c r="E13" s="49" t="s">
        <v>20</v>
      </c>
      <c r="F13" s="53">
        <v>1</v>
      </c>
    </row>
    <row r="14" spans="1:6">
      <c r="A14"/>
      <c r="B14"/>
      <c r="C14"/>
      <c r="E14" s="49" t="s">
        <v>22</v>
      </c>
      <c r="F14" s="54">
        <f ca="1">NOW()+15018.5+$C$5/24</f>
        <v>60685.686472453701</v>
      </c>
    </row>
    <row r="15" spans="1:6">
      <c r="A15" s="17" t="s">
        <v>19</v>
      </c>
      <c r="B15"/>
      <c r="C15" s="18">
        <f ca="1">(C7+C11)+(C8+C12)*INT(MAX(F21:F3533))</f>
        <v>60331.374039892842</v>
      </c>
      <c r="E15" s="49" t="s">
        <v>24</v>
      </c>
      <c r="F15" s="54">
        <f ca="1">ROUND(2*($F$14-$C$7)/$C$8,0)/2+$F$13</f>
        <v>47339.5</v>
      </c>
    </row>
    <row r="16" spans="1:6">
      <c r="A16" s="17" t="s">
        <v>21</v>
      </c>
      <c r="B16"/>
      <c r="C16" s="18">
        <f ca="1">+C8+C12</f>
        <v>0.19263474054848231</v>
      </c>
      <c r="E16" s="49" t="s">
        <v>26</v>
      </c>
      <c r="F16" s="54">
        <f ca="1">ROUND(2*($F$14-$C$15)/$C$16,0)/2+$F$13</f>
        <v>1840.5</v>
      </c>
    </row>
    <row r="17" spans="1:21">
      <c r="A17" s="11" t="s">
        <v>23</v>
      </c>
      <c r="B17"/>
      <c r="C17">
        <f>COUNT(C21:C2191)</f>
        <v>98</v>
      </c>
      <c r="E17" s="49" t="s">
        <v>59</v>
      </c>
      <c r="F17" s="55">
        <f ca="1">+$C$15+$C$16*$F$16-15018.5-$C$5/24</f>
        <v>45667.814113205663</v>
      </c>
    </row>
    <row r="18" spans="1:21">
      <c r="A18" s="17" t="s">
        <v>25</v>
      </c>
      <c r="B18"/>
      <c r="C18" s="19">
        <f ca="1">+C15</f>
        <v>60331.374039892842</v>
      </c>
      <c r="D18" s="48">
        <f ca="1">+C16</f>
        <v>0.19263474054848231</v>
      </c>
      <c r="E18" s="50" t="s">
        <v>60</v>
      </c>
      <c r="F18" s="56">
        <f ca="1">+($C$15+$C$16*$F$16)-($C$16/2)-15018.5-$C$5/24</f>
        <v>45667.717795835386</v>
      </c>
    </row>
    <row r="19" spans="1:21">
      <c r="E19" s="11"/>
      <c r="F19" s="20"/>
    </row>
    <row r="20" spans="1:21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38</v>
      </c>
      <c r="M20" s="21" t="s">
        <v>39</v>
      </c>
      <c r="N20" s="21" t="s">
        <v>40</v>
      </c>
      <c r="O20" s="21" t="s">
        <v>41</v>
      </c>
      <c r="P20" s="21" t="s">
        <v>42</v>
      </c>
      <c r="Q20" s="15" t="s">
        <v>43</v>
      </c>
      <c r="U20" s="22" t="s">
        <v>44</v>
      </c>
    </row>
    <row r="21" spans="1:21">
      <c r="A21" s="1" t="s">
        <v>10</v>
      </c>
      <c r="C21" s="9">
        <v>51352.061999999998</v>
      </c>
      <c r="D21" s="9" t="s">
        <v>18</v>
      </c>
      <c r="E21" s="1">
        <f t="shared" ref="E21:E52" si="0">+(C21-C$7)/C$8</f>
        <v>-1114.030338251649</v>
      </c>
      <c r="F21" s="1">
        <f t="shared" ref="F21:F52" si="1">ROUND(2*E21,0)/2</f>
        <v>-1114</v>
      </c>
      <c r="G21" s="1">
        <f t="shared" ref="G21:G31" si="2">+C21-(C$7+F21*C$8)</f>
        <v>-5.8442000081413426E-3</v>
      </c>
      <c r="H21" s="1">
        <f>+G21</f>
        <v>-5.8442000081413426E-3</v>
      </c>
      <c r="O21" s="1">
        <f t="shared" ref="O21:O52" ca="1" si="3">+C$11+C$12*$F21</f>
        <v>2.303450643121998E-2</v>
      </c>
      <c r="Q21" s="40">
        <f t="shared" ref="Q21:Q52" si="4">+C21-15018.5</f>
        <v>36333.561999999998</v>
      </c>
    </row>
    <row r="22" spans="1:21">
      <c r="A22" s="23" t="s">
        <v>45</v>
      </c>
      <c r="B22" s="24" t="s">
        <v>46</v>
      </c>
      <c r="C22" s="25">
        <v>55835.47032</v>
      </c>
      <c r="D22" s="25">
        <v>1.6000000000000001E-3</v>
      </c>
      <c r="E22" s="1">
        <f t="shared" si="0"/>
        <v>22160.116635268711</v>
      </c>
      <c r="F22" s="1">
        <f t="shared" si="1"/>
        <v>22160</v>
      </c>
      <c r="G22" s="1">
        <f t="shared" si="2"/>
        <v>2.2467999995569699E-2</v>
      </c>
      <c r="K22" s="1">
        <f>+G22</f>
        <v>2.2467999995569699E-2</v>
      </c>
      <c r="O22" s="1">
        <f t="shared" ca="1" si="3"/>
        <v>2.3978231808690534E-2</v>
      </c>
      <c r="Q22" s="40">
        <f t="shared" si="4"/>
        <v>40816.97032</v>
      </c>
    </row>
    <row r="23" spans="1:21">
      <c r="A23" s="23" t="s">
        <v>45</v>
      </c>
      <c r="B23" s="24" t="s">
        <v>46</v>
      </c>
      <c r="C23" s="25">
        <v>55835.471019999997</v>
      </c>
      <c r="D23" s="25">
        <v>1.6000000000000001E-3</v>
      </c>
      <c r="E23" s="1">
        <f t="shared" si="0"/>
        <v>22160.120269089599</v>
      </c>
      <c r="F23" s="1">
        <f t="shared" si="1"/>
        <v>22160</v>
      </c>
      <c r="G23" s="1">
        <f t="shared" si="2"/>
        <v>2.3167999992438126E-2</v>
      </c>
      <c r="K23" s="1">
        <f>+G23</f>
        <v>2.3167999992438126E-2</v>
      </c>
      <c r="O23" s="1">
        <f t="shared" ca="1" si="3"/>
        <v>2.3978231808690534E-2</v>
      </c>
      <c r="Q23" s="40">
        <f t="shared" si="4"/>
        <v>40816.971019999997</v>
      </c>
    </row>
    <row r="24" spans="1:21">
      <c r="A24" s="23" t="s">
        <v>47</v>
      </c>
      <c r="B24" s="24" t="s">
        <v>46</v>
      </c>
      <c r="C24" s="25">
        <v>55866.488299999997</v>
      </c>
      <c r="D24" s="25">
        <v>4.0000000000000002E-4</v>
      </c>
      <c r="E24" s="1">
        <f t="shared" si="0"/>
        <v>22321.136326944183</v>
      </c>
      <c r="F24" s="1">
        <f t="shared" si="1"/>
        <v>22321</v>
      </c>
      <c r="G24" s="1">
        <f t="shared" si="2"/>
        <v>2.6261299994075671E-2</v>
      </c>
      <c r="J24" s="1">
        <f>+G24</f>
        <v>2.6261299994075671E-2</v>
      </c>
      <c r="O24" s="1">
        <f t="shared" ca="1" si="3"/>
        <v>2.3984760114343744E-2</v>
      </c>
      <c r="Q24" s="40">
        <f t="shared" si="4"/>
        <v>40847.988299999997</v>
      </c>
    </row>
    <row r="25" spans="1:21">
      <c r="A25" s="23" t="s">
        <v>47</v>
      </c>
      <c r="B25" s="24" t="s">
        <v>46</v>
      </c>
      <c r="C25" s="25">
        <v>55866.583299999998</v>
      </c>
      <c r="D25" s="25">
        <v>4.0000000000000002E-4</v>
      </c>
      <c r="E25" s="1">
        <f t="shared" si="0"/>
        <v>22321.629488352803</v>
      </c>
      <c r="F25" s="1">
        <f t="shared" si="1"/>
        <v>22321.5</v>
      </c>
      <c r="G25" s="1">
        <f t="shared" si="2"/>
        <v>2.494394999666838E-2</v>
      </c>
      <c r="J25" s="1">
        <f>+G25</f>
        <v>2.494394999666838E-2</v>
      </c>
      <c r="O25" s="1">
        <f t="shared" ca="1" si="3"/>
        <v>2.3984780388584901E-2</v>
      </c>
      <c r="Q25" s="40">
        <f t="shared" si="4"/>
        <v>40848.083299999998</v>
      </c>
    </row>
    <row r="26" spans="1:21">
      <c r="A26" s="23" t="s">
        <v>45</v>
      </c>
      <c r="B26" s="24" t="s">
        <v>46</v>
      </c>
      <c r="C26" s="25">
        <v>55872.455179999997</v>
      </c>
      <c r="D26" s="25">
        <v>5.9999999999999995E-4</v>
      </c>
      <c r="E26" s="1">
        <f t="shared" si="0"/>
        <v>22352.111431637157</v>
      </c>
      <c r="F26" s="1">
        <f t="shared" si="1"/>
        <v>22352</v>
      </c>
      <c r="G26" s="1">
        <f t="shared" si="2"/>
        <v>2.1465599995281082E-2</v>
      </c>
      <c r="K26" s="1">
        <f t="shared" ref="K26:K31" si="5">+G26</f>
        <v>2.1465599995281082E-2</v>
      </c>
      <c r="O26" s="1">
        <f t="shared" ca="1" si="3"/>
        <v>2.3986017117295602E-2</v>
      </c>
      <c r="Q26" s="40">
        <f t="shared" si="4"/>
        <v>40853.955179999997</v>
      </c>
    </row>
    <row r="27" spans="1:21">
      <c r="A27" s="23" t="s">
        <v>45</v>
      </c>
      <c r="B27" s="24" t="s">
        <v>48</v>
      </c>
      <c r="C27" s="25">
        <v>55872.554179999999</v>
      </c>
      <c r="D27" s="25">
        <v>2.9999999999999997E-4</v>
      </c>
      <c r="E27" s="1">
        <f t="shared" si="0"/>
        <v>22352.62535773667</v>
      </c>
      <c r="F27" s="1">
        <f t="shared" si="1"/>
        <v>22352.5</v>
      </c>
      <c r="G27" s="1">
        <f t="shared" si="2"/>
        <v>2.4148249998688698E-2</v>
      </c>
      <c r="K27" s="1">
        <f t="shared" si="5"/>
        <v>2.4148249998688698E-2</v>
      </c>
      <c r="O27" s="1">
        <f t="shared" ca="1" si="3"/>
        <v>2.3986037391536763E-2</v>
      </c>
      <c r="Q27" s="40">
        <f t="shared" si="4"/>
        <v>40854.054179999999</v>
      </c>
    </row>
    <row r="28" spans="1:21">
      <c r="A28" s="23" t="s">
        <v>45</v>
      </c>
      <c r="B28" s="24" t="s">
        <v>46</v>
      </c>
      <c r="C28" s="25">
        <v>55970.314299999998</v>
      </c>
      <c r="D28" s="25">
        <v>5.0000000000000001E-4</v>
      </c>
      <c r="E28" s="1">
        <f t="shared" si="0"/>
        <v>22860.115026005155</v>
      </c>
      <c r="F28" s="1">
        <f t="shared" si="1"/>
        <v>22860</v>
      </c>
      <c r="G28" s="1">
        <f t="shared" si="2"/>
        <v>2.2157999992487021E-2</v>
      </c>
      <c r="K28" s="1">
        <f t="shared" si="5"/>
        <v>2.2157999992487021E-2</v>
      </c>
      <c r="O28" s="1">
        <f t="shared" ca="1" si="3"/>
        <v>2.4006615746313176E-2</v>
      </c>
      <c r="Q28" s="40">
        <f t="shared" si="4"/>
        <v>40951.814299999998</v>
      </c>
    </row>
    <row r="29" spans="1:21">
      <c r="A29" s="23" t="s">
        <v>45</v>
      </c>
      <c r="B29" s="24" t="s">
        <v>48</v>
      </c>
      <c r="C29" s="25">
        <v>56152.452949999999</v>
      </c>
      <c r="D29" s="25">
        <v>2E-3</v>
      </c>
      <c r="E29" s="1">
        <f t="shared" si="0"/>
        <v>23805.628217553724</v>
      </c>
      <c r="F29" s="1">
        <f t="shared" si="1"/>
        <v>23805.5</v>
      </c>
      <c r="G29" s="1">
        <f t="shared" si="2"/>
        <v>2.4699149995285552E-2</v>
      </c>
      <c r="K29" s="1">
        <f t="shared" si="5"/>
        <v>2.4699149995285552E-2</v>
      </c>
      <c r="O29" s="1">
        <f t="shared" ca="1" si="3"/>
        <v>2.4044954336344904E-2</v>
      </c>
      <c r="Q29" s="40">
        <f t="shared" si="4"/>
        <v>41133.952949999999</v>
      </c>
    </row>
    <row r="30" spans="1:21">
      <c r="A30" s="23" t="s">
        <v>45</v>
      </c>
      <c r="B30" s="24" t="s">
        <v>46</v>
      </c>
      <c r="C30" s="25">
        <v>56152.549160000002</v>
      </c>
      <c r="D30" s="25">
        <v>1.1000000000000001E-3</v>
      </c>
      <c r="E30" s="1">
        <f t="shared" si="0"/>
        <v>23806.127660281349</v>
      </c>
      <c r="F30" s="1">
        <f t="shared" si="1"/>
        <v>23806</v>
      </c>
      <c r="G30" s="1">
        <f t="shared" si="2"/>
        <v>2.4591800000052899E-2</v>
      </c>
      <c r="K30" s="1">
        <f t="shared" si="5"/>
        <v>2.4591800000052899E-2</v>
      </c>
      <c r="O30" s="1">
        <f t="shared" ca="1" si="3"/>
        <v>2.4044974610586065E-2</v>
      </c>
      <c r="Q30" s="40">
        <f t="shared" si="4"/>
        <v>41134.049160000002</v>
      </c>
    </row>
    <row r="31" spans="1:21">
      <c r="A31" s="25" t="s">
        <v>49</v>
      </c>
      <c r="B31" s="24"/>
      <c r="C31" s="25">
        <v>56515.47421</v>
      </c>
      <c r="D31" s="25">
        <v>1.7000000000000001E-4</v>
      </c>
      <c r="E31" s="1">
        <f t="shared" si="0"/>
        <v>25690.134280064794</v>
      </c>
      <c r="F31" s="1">
        <f t="shared" si="1"/>
        <v>25690</v>
      </c>
      <c r="G31" s="1">
        <f t="shared" si="2"/>
        <v>2.586699999665143E-2</v>
      </c>
      <c r="K31" s="1">
        <f t="shared" si="5"/>
        <v>2.586699999665143E-2</v>
      </c>
      <c r="O31" s="1">
        <f t="shared" ca="1" si="3"/>
        <v>2.4121367951273291E-2</v>
      </c>
      <c r="Q31" s="40">
        <f t="shared" si="4"/>
        <v>41496.97421</v>
      </c>
    </row>
    <row r="32" spans="1:21">
      <c r="A32" s="23" t="s">
        <v>45</v>
      </c>
      <c r="B32" s="24" t="s">
        <v>46</v>
      </c>
      <c r="C32" s="25">
        <v>56515.47926</v>
      </c>
      <c r="D32" s="25">
        <v>2.0000000000000001E-4</v>
      </c>
      <c r="E32" s="1">
        <f t="shared" si="0"/>
        <v>25690.160495487038</v>
      </c>
      <c r="F32" s="1">
        <f t="shared" si="1"/>
        <v>25690</v>
      </c>
      <c r="O32" s="1">
        <f t="shared" ca="1" si="3"/>
        <v>2.4121367951273291E-2</v>
      </c>
      <c r="Q32" s="40">
        <f t="shared" si="4"/>
        <v>41496.97926</v>
      </c>
      <c r="U32" s="1">
        <f>+C32-(C$7+F32*C$8)</f>
        <v>3.0916999996406958E-2</v>
      </c>
    </row>
    <row r="33" spans="1:17">
      <c r="A33" s="25" t="s">
        <v>50</v>
      </c>
      <c r="B33" s="24" t="s">
        <v>48</v>
      </c>
      <c r="C33" s="26">
        <v>56557.75664</v>
      </c>
      <c r="D33" s="25">
        <v>8.0000000000000004E-4</v>
      </c>
      <c r="E33" s="1">
        <f t="shared" si="0"/>
        <v>25909.629677311495</v>
      </c>
      <c r="F33" s="1">
        <f t="shared" si="1"/>
        <v>25909.5</v>
      </c>
      <c r="G33" s="1">
        <f t="shared" ref="G33:G72" si="6">+C33-(C$7+F33*C$8)</f>
        <v>2.4980349997349549E-2</v>
      </c>
      <c r="K33" s="1">
        <f t="shared" ref="K33:K72" si="7">+G33</f>
        <v>2.4980349997349549E-2</v>
      </c>
      <c r="O33" s="1">
        <f t="shared" ca="1" si="3"/>
        <v>2.4130268343142105E-2</v>
      </c>
      <c r="Q33" s="40">
        <f t="shared" si="4"/>
        <v>41539.25664</v>
      </c>
    </row>
    <row r="34" spans="1:17">
      <c r="A34" s="25" t="s">
        <v>50</v>
      </c>
      <c r="B34" s="24" t="s">
        <v>48</v>
      </c>
      <c r="C34" s="26">
        <v>56557.756889999997</v>
      </c>
      <c r="D34" s="25">
        <v>5.9999999999999995E-4</v>
      </c>
      <c r="E34" s="1">
        <f t="shared" si="0"/>
        <v>25909.630975104661</v>
      </c>
      <c r="F34" s="1">
        <f t="shared" si="1"/>
        <v>25909.5</v>
      </c>
      <c r="G34" s="1">
        <f t="shared" si="6"/>
        <v>2.5230349994671997E-2</v>
      </c>
      <c r="K34" s="1">
        <f t="shared" si="7"/>
        <v>2.5230349994671997E-2</v>
      </c>
      <c r="O34" s="1">
        <f t="shared" ca="1" si="3"/>
        <v>2.4130268343142105E-2</v>
      </c>
      <c r="Q34" s="40">
        <f t="shared" si="4"/>
        <v>41539.256889999997</v>
      </c>
    </row>
    <row r="35" spans="1:17">
      <c r="A35" s="25" t="s">
        <v>50</v>
      </c>
      <c r="B35" s="24" t="s">
        <v>48</v>
      </c>
      <c r="C35" s="26">
        <v>56557.757729999998</v>
      </c>
      <c r="D35" s="25">
        <v>8.0000000000000004E-4</v>
      </c>
      <c r="E35" s="1">
        <f t="shared" si="0"/>
        <v>25909.635335689753</v>
      </c>
      <c r="F35" s="1">
        <f t="shared" si="1"/>
        <v>25909.5</v>
      </c>
      <c r="G35" s="1">
        <f t="shared" si="6"/>
        <v>2.6070349995279685E-2</v>
      </c>
      <c r="K35" s="1">
        <f t="shared" si="7"/>
        <v>2.6070349995279685E-2</v>
      </c>
      <c r="O35" s="1">
        <f t="shared" ca="1" si="3"/>
        <v>2.4130268343142105E-2</v>
      </c>
      <c r="Q35" s="40">
        <f t="shared" si="4"/>
        <v>41539.257729999998</v>
      </c>
    </row>
    <row r="36" spans="1:17">
      <c r="A36" s="25" t="s">
        <v>50</v>
      </c>
      <c r="B36" s="24" t="s">
        <v>46</v>
      </c>
      <c r="C36" s="26">
        <v>56643.384749999997</v>
      </c>
      <c r="D36" s="25">
        <v>2.9999999999999997E-4</v>
      </c>
      <c r="E36" s="1">
        <f t="shared" si="0"/>
        <v>26354.139986201833</v>
      </c>
      <c r="F36" s="1">
        <f t="shared" si="1"/>
        <v>26354</v>
      </c>
      <c r="G36" s="1">
        <f t="shared" si="6"/>
        <v>2.6966199991875328E-2</v>
      </c>
      <c r="K36" s="1">
        <f t="shared" si="7"/>
        <v>2.6966199991875328E-2</v>
      </c>
      <c r="O36" s="1">
        <f t="shared" ca="1" si="3"/>
        <v>2.4148292143532483E-2</v>
      </c>
      <c r="Q36" s="40">
        <f t="shared" si="4"/>
        <v>41624.884749999997</v>
      </c>
    </row>
    <row r="37" spans="1:17">
      <c r="A37" s="25" t="s">
        <v>50</v>
      </c>
      <c r="B37" s="24" t="s">
        <v>46</v>
      </c>
      <c r="C37" s="26">
        <v>56643.385000000002</v>
      </c>
      <c r="D37" s="25">
        <v>2.9999999999999997E-4</v>
      </c>
      <c r="E37" s="1">
        <f t="shared" si="0"/>
        <v>26354.141283995039</v>
      </c>
      <c r="F37" s="1">
        <f t="shared" si="1"/>
        <v>26354</v>
      </c>
      <c r="G37" s="1">
        <f t="shared" si="6"/>
        <v>2.7216199996473733E-2</v>
      </c>
      <c r="K37" s="1">
        <f t="shared" si="7"/>
        <v>2.7216199996473733E-2</v>
      </c>
      <c r="O37" s="1">
        <f t="shared" ca="1" si="3"/>
        <v>2.4148292143532483E-2</v>
      </c>
      <c r="Q37" s="40">
        <f t="shared" si="4"/>
        <v>41624.885000000002</v>
      </c>
    </row>
    <row r="38" spans="1:17">
      <c r="A38" s="25" t="s">
        <v>50</v>
      </c>
      <c r="B38" s="24" t="s">
        <v>48</v>
      </c>
      <c r="C38" s="26">
        <v>56643.477529999996</v>
      </c>
      <c r="D38" s="25">
        <v>4.0000000000000002E-4</v>
      </c>
      <c r="E38" s="1">
        <f t="shared" si="0"/>
        <v>26354.621623207</v>
      </c>
      <c r="F38" s="1">
        <f t="shared" si="1"/>
        <v>26354.5</v>
      </c>
      <c r="G38" s="1">
        <f t="shared" si="6"/>
        <v>2.3428849992342293E-2</v>
      </c>
      <c r="K38" s="1">
        <f t="shared" si="7"/>
        <v>2.3428849992342293E-2</v>
      </c>
      <c r="O38" s="1">
        <f t="shared" ca="1" si="3"/>
        <v>2.4148312417773644E-2</v>
      </c>
      <c r="Q38" s="40">
        <f t="shared" si="4"/>
        <v>41624.977529999996</v>
      </c>
    </row>
    <row r="39" spans="1:17">
      <c r="A39" s="25" t="s">
        <v>50</v>
      </c>
      <c r="B39" s="24" t="s">
        <v>48</v>
      </c>
      <c r="C39" s="26">
        <v>56643.479829999997</v>
      </c>
      <c r="D39" s="25">
        <v>8.9999999999999998E-4</v>
      </c>
      <c r="E39" s="1">
        <f t="shared" si="0"/>
        <v>26354.633562904262</v>
      </c>
      <c r="F39" s="1">
        <f t="shared" si="1"/>
        <v>26354.5</v>
      </c>
      <c r="G39" s="1">
        <f t="shared" si="6"/>
        <v>2.5728849992447067E-2</v>
      </c>
      <c r="K39" s="1">
        <f t="shared" si="7"/>
        <v>2.5728849992447067E-2</v>
      </c>
      <c r="O39" s="1">
        <f t="shared" ca="1" si="3"/>
        <v>2.4148312417773644E-2</v>
      </c>
      <c r="Q39" s="40">
        <f t="shared" si="4"/>
        <v>41624.979829999997</v>
      </c>
    </row>
    <row r="40" spans="1:17">
      <c r="A40" s="25" t="s">
        <v>50</v>
      </c>
      <c r="B40" s="24" t="s">
        <v>46</v>
      </c>
      <c r="C40" s="26">
        <v>56684.223180000001</v>
      </c>
      <c r="D40" s="25">
        <v>2.0000000000000001E-4</v>
      </c>
      <c r="E40" s="1">
        <f t="shared" si="0"/>
        <v>26566.139330037622</v>
      </c>
      <c r="F40" s="1">
        <f t="shared" si="1"/>
        <v>26566</v>
      </c>
      <c r="G40" s="1">
        <f t="shared" si="6"/>
        <v>2.6839799997105729E-2</v>
      </c>
      <c r="K40" s="1">
        <f t="shared" si="7"/>
        <v>2.6839799997105729E-2</v>
      </c>
      <c r="O40" s="1">
        <f t="shared" ca="1" si="3"/>
        <v>2.4156888421783911E-2</v>
      </c>
      <c r="Q40" s="40">
        <f t="shared" si="4"/>
        <v>41665.723180000001</v>
      </c>
    </row>
    <row r="41" spans="1:17">
      <c r="A41" s="25" t="s">
        <v>50</v>
      </c>
      <c r="B41" s="24" t="s">
        <v>46</v>
      </c>
      <c r="C41" s="26">
        <v>56684.2235</v>
      </c>
      <c r="D41" s="25">
        <v>5.0000000000000001E-4</v>
      </c>
      <c r="E41" s="1">
        <f t="shared" si="0"/>
        <v>26566.140991212887</v>
      </c>
      <c r="F41" s="1">
        <f t="shared" si="1"/>
        <v>26566</v>
      </c>
      <c r="G41" s="1">
        <f t="shared" si="6"/>
        <v>2.7159799996297807E-2</v>
      </c>
      <c r="K41" s="1">
        <f t="shared" si="7"/>
        <v>2.7159799996297807E-2</v>
      </c>
      <c r="O41" s="1">
        <f t="shared" ca="1" si="3"/>
        <v>2.4156888421783911E-2</v>
      </c>
      <c r="Q41" s="40">
        <f t="shared" si="4"/>
        <v>41665.7235</v>
      </c>
    </row>
    <row r="42" spans="1:17">
      <c r="A42" s="25" t="s">
        <v>50</v>
      </c>
      <c r="B42" s="24" t="s">
        <v>48</v>
      </c>
      <c r="C42" s="26">
        <v>56684.317539999996</v>
      </c>
      <c r="D42" s="25">
        <v>4.0000000000000002E-4</v>
      </c>
      <c r="E42" s="1">
        <f t="shared" si="0"/>
        <v>26566.629169095671</v>
      </c>
      <c r="F42" s="1">
        <f t="shared" si="1"/>
        <v>26566.5</v>
      </c>
      <c r="G42" s="1">
        <f t="shared" si="6"/>
        <v>2.4882449994038325E-2</v>
      </c>
      <c r="K42" s="1">
        <f t="shared" si="7"/>
        <v>2.4882449994038325E-2</v>
      </c>
      <c r="O42" s="1">
        <f t="shared" ca="1" si="3"/>
        <v>2.4156908696025072E-2</v>
      </c>
      <c r="Q42" s="40">
        <f t="shared" si="4"/>
        <v>41665.817539999996</v>
      </c>
    </row>
    <row r="43" spans="1:17">
      <c r="A43" s="25" t="s">
        <v>50</v>
      </c>
      <c r="B43" s="24" t="s">
        <v>48</v>
      </c>
      <c r="C43" s="26">
        <v>56684.318679999997</v>
      </c>
      <c r="D43" s="25">
        <v>4.0000000000000002E-4</v>
      </c>
      <c r="E43" s="1">
        <f t="shared" si="0"/>
        <v>26566.635087032573</v>
      </c>
      <c r="F43" s="1">
        <f t="shared" si="1"/>
        <v>26566.5</v>
      </c>
      <c r="G43" s="1">
        <f t="shared" si="6"/>
        <v>2.6022449994343333E-2</v>
      </c>
      <c r="K43" s="1">
        <f t="shared" si="7"/>
        <v>2.6022449994343333E-2</v>
      </c>
      <c r="O43" s="1">
        <f t="shared" ca="1" si="3"/>
        <v>2.4156908696025072E-2</v>
      </c>
      <c r="Q43" s="40">
        <f t="shared" si="4"/>
        <v>41665.818679999997</v>
      </c>
    </row>
    <row r="44" spans="1:17">
      <c r="A44" s="25" t="s">
        <v>50</v>
      </c>
      <c r="B44" s="24" t="s">
        <v>46</v>
      </c>
      <c r="C44" s="26">
        <v>56684.414449999997</v>
      </c>
      <c r="D44" s="25">
        <v>5.9999999999999995E-4</v>
      </c>
      <c r="E44" s="1">
        <f t="shared" si="0"/>
        <v>26567.132245644185</v>
      </c>
      <c r="F44" s="1">
        <f t="shared" si="1"/>
        <v>26567</v>
      </c>
      <c r="G44" s="1">
        <f t="shared" si="6"/>
        <v>2.54750999956741E-2</v>
      </c>
      <c r="K44" s="1">
        <f t="shared" si="7"/>
        <v>2.54750999956741E-2</v>
      </c>
      <c r="O44" s="1">
        <f t="shared" ca="1" si="3"/>
        <v>2.415692897026623E-2</v>
      </c>
      <c r="Q44" s="40">
        <f t="shared" si="4"/>
        <v>41665.914449999997</v>
      </c>
    </row>
    <row r="45" spans="1:17">
      <c r="A45" s="25" t="s">
        <v>50</v>
      </c>
      <c r="B45" s="24" t="s">
        <v>46</v>
      </c>
      <c r="C45" s="26">
        <v>56684.415059999999</v>
      </c>
      <c r="D45" s="25">
        <v>2.0000000000000001E-4</v>
      </c>
      <c r="E45" s="1">
        <f t="shared" si="0"/>
        <v>26567.135412259559</v>
      </c>
      <c r="F45" s="1">
        <f t="shared" si="1"/>
        <v>26567</v>
      </c>
      <c r="G45" s="1">
        <f t="shared" si="6"/>
        <v>2.6085099998454098E-2</v>
      </c>
      <c r="K45" s="1">
        <f t="shared" si="7"/>
        <v>2.6085099998454098E-2</v>
      </c>
      <c r="O45" s="1">
        <f t="shared" ca="1" si="3"/>
        <v>2.415692897026623E-2</v>
      </c>
      <c r="Q45" s="40">
        <f t="shared" si="4"/>
        <v>41665.915059999999</v>
      </c>
    </row>
    <row r="46" spans="1:17">
      <c r="A46" s="25" t="s">
        <v>50</v>
      </c>
      <c r="B46" s="24" t="s">
        <v>46</v>
      </c>
      <c r="C46" s="26">
        <v>56692.3125</v>
      </c>
      <c r="D46" s="25">
        <v>2.9999999999999997E-4</v>
      </c>
      <c r="E46" s="1">
        <f t="shared" si="0"/>
        <v>26608.132387363217</v>
      </c>
      <c r="F46" s="1">
        <f t="shared" si="1"/>
        <v>26608</v>
      </c>
      <c r="G46" s="1">
        <f t="shared" si="6"/>
        <v>2.5502399999822956E-2</v>
      </c>
      <c r="K46" s="1">
        <f t="shared" si="7"/>
        <v>2.5502399999822956E-2</v>
      </c>
      <c r="O46" s="1">
        <f t="shared" ca="1" si="3"/>
        <v>2.4158591458041272E-2</v>
      </c>
      <c r="Q46" s="40">
        <f t="shared" si="4"/>
        <v>41673.8125</v>
      </c>
    </row>
    <row r="47" spans="1:17">
      <c r="A47" s="25" t="s">
        <v>50</v>
      </c>
      <c r="B47" s="24" t="s">
        <v>46</v>
      </c>
      <c r="C47" s="26">
        <v>56692.313190000001</v>
      </c>
      <c r="D47" s="25">
        <v>2.0000000000000001E-4</v>
      </c>
      <c r="E47" s="1">
        <f t="shared" si="0"/>
        <v>26608.1359692724</v>
      </c>
      <c r="F47" s="1">
        <f t="shared" si="1"/>
        <v>26608</v>
      </c>
      <c r="G47" s="1">
        <f t="shared" si="6"/>
        <v>2.6192400000581983E-2</v>
      </c>
      <c r="K47" s="1">
        <f t="shared" si="7"/>
        <v>2.6192400000581983E-2</v>
      </c>
      <c r="O47" s="1">
        <f t="shared" ca="1" si="3"/>
        <v>2.4158591458041272E-2</v>
      </c>
      <c r="Q47" s="40">
        <f t="shared" si="4"/>
        <v>41673.813190000001</v>
      </c>
    </row>
    <row r="48" spans="1:17">
      <c r="A48" s="25" t="s">
        <v>50</v>
      </c>
      <c r="B48" s="24" t="s">
        <v>46</v>
      </c>
      <c r="C48" s="26">
        <v>56693.276919999997</v>
      </c>
      <c r="D48" s="25">
        <v>2.0000000000000001E-4</v>
      </c>
      <c r="E48" s="1">
        <f t="shared" si="0"/>
        <v>26613.138858159997</v>
      </c>
      <c r="F48" s="1">
        <f t="shared" si="1"/>
        <v>26613</v>
      </c>
      <c r="G48" s="1">
        <f t="shared" si="6"/>
        <v>2.6748899996164255E-2</v>
      </c>
      <c r="K48" s="1">
        <f t="shared" si="7"/>
        <v>2.6748899996164255E-2</v>
      </c>
      <c r="O48" s="1">
        <f t="shared" ca="1" si="3"/>
        <v>2.415879420045286E-2</v>
      </c>
      <c r="Q48" s="40">
        <f t="shared" si="4"/>
        <v>41674.776919999997</v>
      </c>
    </row>
    <row r="49" spans="1:17">
      <c r="A49" s="25" t="s">
        <v>50</v>
      </c>
      <c r="B49" s="24" t="s">
        <v>46</v>
      </c>
      <c r="C49" s="26">
        <v>56693.27794</v>
      </c>
      <c r="D49" s="25">
        <v>2.9999999999999997E-4</v>
      </c>
      <c r="E49" s="1">
        <f t="shared" si="0"/>
        <v>26613.144153156194</v>
      </c>
      <c r="F49" s="1">
        <f t="shared" si="1"/>
        <v>26613</v>
      </c>
      <c r="G49" s="1">
        <f t="shared" si="6"/>
        <v>2.7768899999500718E-2</v>
      </c>
      <c r="K49" s="1">
        <f t="shared" si="7"/>
        <v>2.7768899999500718E-2</v>
      </c>
      <c r="O49" s="1">
        <f t="shared" ca="1" si="3"/>
        <v>2.415879420045286E-2</v>
      </c>
      <c r="Q49" s="40">
        <f t="shared" si="4"/>
        <v>41674.77794</v>
      </c>
    </row>
    <row r="50" spans="1:17">
      <c r="A50" s="25" t="s">
        <v>50</v>
      </c>
      <c r="B50" s="24" t="s">
        <v>48</v>
      </c>
      <c r="C50" s="26">
        <v>56693.370130000003</v>
      </c>
      <c r="D50" s="25">
        <v>6.9999999999999999E-4</v>
      </c>
      <c r="E50" s="1">
        <f t="shared" si="0"/>
        <v>26613.622727369471</v>
      </c>
      <c r="F50" s="1">
        <f t="shared" si="1"/>
        <v>26613.5</v>
      </c>
      <c r="G50" s="1">
        <f t="shared" si="6"/>
        <v>2.36415500039584E-2</v>
      </c>
      <c r="K50" s="1">
        <f t="shared" si="7"/>
        <v>2.36415500039584E-2</v>
      </c>
      <c r="O50" s="1">
        <f t="shared" ca="1" si="3"/>
        <v>2.4158814474694021E-2</v>
      </c>
      <c r="Q50" s="40">
        <f t="shared" si="4"/>
        <v>41674.870130000003</v>
      </c>
    </row>
    <row r="51" spans="1:17">
      <c r="A51" s="25" t="s">
        <v>50</v>
      </c>
      <c r="B51" s="24" t="s">
        <v>48</v>
      </c>
      <c r="C51" s="26">
        <v>56693.370199999998</v>
      </c>
      <c r="D51" s="25">
        <v>4.0000000000000002E-4</v>
      </c>
      <c r="E51" s="1">
        <f t="shared" si="0"/>
        <v>26613.623090751535</v>
      </c>
      <c r="F51" s="1">
        <f t="shared" si="1"/>
        <v>26613.5</v>
      </c>
      <c r="G51" s="1">
        <f t="shared" si="6"/>
        <v>2.3711549998552073E-2</v>
      </c>
      <c r="K51" s="1">
        <f t="shared" si="7"/>
        <v>2.3711549998552073E-2</v>
      </c>
      <c r="O51" s="1">
        <f t="shared" ca="1" si="3"/>
        <v>2.4158814474694021E-2</v>
      </c>
      <c r="Q51" s="40">
        <f t="shared" si="4"/>
        <v>41674.870199999998</v>
      </c>
    </row>
    <row r="52" spans="1:17">
      <c r="A52" s="25" t="s">
        <v>50</v>
      </c>
      <c r="B52" s="24" t="s">
        <v>48</v>
      </c>
      <c r="C52" s="26">
        <v>56702.232479999999</v>
      </c>
      <c r="D52" s="25">
        <v>2.9999999999999997E-4</v>
      </c>
      <c r="E52" s="1">
        <f t="shared" si="0"/>
        <v>26659.628716944539</v>
      </c>
      <c r="F52" s="1">
        <f t="shared" si="1"/>
        <v>26659.5</v>
      </c>
      <c r="G52" s="1">
        <f t="shared" si="6"/>
        <v>2.4795349992928095E-2</v>
      </c>
      <c r="K52" s="1">
        <f t="shared" si="7"/>
        <v>2.4795349992928095E-2</v>
      </c>
      <c r="O52" s="1">
        <f t="shared" ca="1" si="3"/>
        <v>2.4160679704880651E-2</v>
      </c>
      <c r="Q52" s="40">
        <f t="shared" si="4"/>
        <v>41683.732479999999</v>
      </c>
    </row>
    <row r="53" spans="1:17">
      <c r="A53" s="25" t="s">
        <v>50</v>
      </c>
      <c r="B53" s="24" t="s">
        <v>48</v>
      </c>
      <c r="C53" s="26">
        <v>56702.233039999999</v>
      </c>
      <c r="D53" s="25">
        <v>2.9999999999999997E-4</v>
      </c>
      <c r="E53" s="1">
        <f t="shared" ref="E53:E84" si="8">+(C53-C$7)/C$8</f>
        <v>26659.631624001264</v>
      </c>
      <c r="F53" s="1">
        <f t="shared" ref="F53:F84" si="9">ROUND(2*E53,0)/2</f>
        <v>26659.5</v>
      </c>
      <c r="G53" s="1">
        <f t="shared" si="6"/>
        <v>2.535534999333322E-2</v>
      </c>
      <c r="K53" s="1">
        <f t="shared" si="7"/>
        <v>2.535534999333322E-2</v>
      </c>
      <c r="O53" s="1">
        <f t="shared" ref="O53:O84" ca="1" si="10">+C$11+C$12*$F53</f>
        <v>2.4160679704880651E-2</v>
      </c>
      <c r="Q53" s="40">
        <f t="shared" ref="Q53:Q84" si="11">+C53-15018.5</f>
        <v>41683.733039999999</v>
      </c>
    </row>
    <row r="54" spans="1:17">
      <c r="A54" s="25" t="s">
        <v>50</v>
      </c>
      <c r="B54" s="24" t="s">
        <v>46</v>
      </c>
      <c r="C54" s="26">
        <v>56702.3295</v>
      </c>
      <c r="D54" s="25">
        <v>1E-4</v>
      </c>
      <c r="E54" s="1">
        <f t="shared" si="8"/>
        <v>26660.132364522058</v>
      </c>
      <c r="F54" s="1">
        <f t="shared" si="9"/>
        <v>26660</v>
      </c>
      <c r="G54" s="1">
        <f t="shared" si="6"/>
        <v>2.5497999995423015E-2</v>
      </c>
      <c r="K54" s="1">
        <f t="shared" si="7"/>
        <v>2.5497999995423015E-2</v>
      </c>
      <c r="O54" s="1">
        <f t="shared" ca="1" si="10"/>
        <v>2.4160699979121812E-2</v>
      </c>
      <c r="Q54" s="40">
        <f t="shared" si="11"/>
        <v>41683.8295</v>
      </c>
    </row>
    <row r="55" spans="1:17">
      <c r="A55" s="25" t="s">
        <v>50</v>
      </c>
      <c r="B55" s="24" t="s">
        <v>46</v>
      </c>
      <c r="C55" s="26">
        <v>56702.329819999999</v>
      </c>
      <c r="D55" s="25">
        <v>2.9999999999999997E-4</v>
      </c>
      <c r="E55" s="1">
        <f t="shared" si="8"/>
        <v>26660.134025697324</v>
      </c>
      <c r="F55" s="1">
        <f t="shared" si="9"/>
        <v>26660</v>
      </c>
      <c r="G55" s="1">
        <f t="shared" si="6"/>
        <v>2.5817999994615093E-2</v>
      </c>
      <c r="K55" s="1">
        <f t="shared" si="7"/>
        <v>2.5817999994615093E-2</v>
      </c>
      <c r="O55" s="1">
        <f t="shared" ca="1" si="10"/>
        <v>2.4160699979121812E-2</v>
      </c>
      <c r="Q55" s="40">
        <f t="shared" si="11"/>
        <v>41683.829819999999</v>
      </c>
    </row>
    <row r="56" spans="1:17">
      <c r="A56" s="25" t="s">
        <v>50</v>
      </c>
      <c r="B56" s="24" t="s">
        <v>46</v>
      </c>
      <c r="C56" s="26">
        <v>56703.293149999998</v>
      </c>
      <c r="D56" s="25">
        <v>2.0000000000000001E-4</v>
      </c>
      <c r="E56" s="1">
        <f t="shared" si="8"/>
        <v>26665.13483811585</v>
      </c>
      <c r="F56" s="1">
        <f t="shared" si="9"/>
        <v>26665</v>
      </c>
      <c r="G56" s="1">
        <f t="shared" si="6"/>
        <v>2.5974499993026257E-2</v>
      </c>
      <c r="K56" s="1">
        <f t="shared" si="7"/>
        <v>2.5974499993026257E-2</v>
      </c>
      <c r="O56" s="1">
        <f t="shared" ca="1" si="10"/>
        <v>2.41609027215334E-2</v>
      </c>
      <c r="Q56" s="40">
        <f t="shared" si="11"/>
        <v>41684.793149999998</v>
      </c>
    </row>
    <row r="57" spans="1:17">
      <c r="A57" s="25" t="s">
        <v>50</v>
      </c>
      <c r="B57" s="24" t="s">
        <v>46</v>
      </c>
      <c r="C57" s="26">
        <v>56703.293610000001</v>
      </c>
      <c r="D57" s="25">
        <v>1E-4</v>
      </c>
      <c r="E57" s="1">
        <f t="shared" si="8"/>
        <v>26665.137226055314</v>
      </c>
      <c r="F57" s="1">
        <f t="shared" si="9"/>
        <v>26665</v>
      </c>
      <c r="G57" s="1">
        <f t="shared" si="6"/>
        <v>2.6434499995957594E-2</v>
      </c>
      <c r="K57" s="1">
        <f t="shared" si="7"/>
        <v>2.6434499995957594E-2</v>
      </c>
      <c r="O57" s="1">
        <f t="shared" ca="1" si="10"/>
        <v>2.41609027215334E-2</v>
      </c>
      <c r="Q57" s="40">
        <f t="shared" si="11"/>
        <v>41684.793610000001</v>
      </c>
    </row>
    <row r="58" spans="1:17">
      <c r="A58" s="25" t="s">
        <v>50</v>
      </c>
      <c r="B58" s="24" t="s">
        <v>46</v>
      </c>
      <c r="C58" s="26">
        <v>56709.264210000001</v>
      </c>
      <c r="D58" s="25">
        <v>2.9999999999999997E-4</v>
      </c>
      <c r="E58" s="1">
        <f t="shared" si="8"/>
        <v>26696.131641910823</v>
      </c>
      <c r="F58" s="1">
        <f t="shared" si="9"/>
        <v>26696</v>
      </c>
      <c r="G58" s="1">
        <f t="shared" si="6"/>
        <v>2.535879999777535E-2</v>
      </c>
      <c r="K58" s="1">
        <f t="shared" si="7"/>
        <v>2.535879999777535E-2</v>
      </c>
      <c r="O58" s="1">
        <f t="shared" ca="1" si="10"/>
        <v>2.4162159724485259E-2</v>
      </c>
      <c r="Q58" s="40">
        <f t="shared" si="11"/>
        <v>41690.764210000001</v>
      </c>
    </row>
    <row r="59" spans="1:17">
      <c r="A59" s="25" t="s">
        <v>50</v>
      </c>
      <c r="B59" s="24" t="s">
        <v>46</v>
      </c>
      <c r="C59" s="26">
        <v>56709.264490000001</v>
      </c>
      <c r="D59" s="25">
        <v>5.0000000000000001E-4</v>
      </c>
      <c r="E59" s="1">
        <f t="shared" si="8"/>
        <v>26696.133095439185</v>
      </c>
      <c r="F59" s="1">
        <f t="shared" si="9"/>
        <v>26696</v>
      </c>
      <c r="G59" s="1">
        <f t="shared" si="6"/>
        <v>2.5638799997977912E-2</v>
      </c>
      <c r="K59" s="1">
        <f t="shared" si="7"/>
        <v>2.5638799997977912E-2</v>
      </c>
      <c r="O59" s="1">
        <f t="shared" ca="1" si="10"/>
        <v>2.4162159724485259E-2</v>
      </c>
      <c r="Q59" s="40">
        <f t="shared" si="11"/>
        <v>41690.764490000001</v>
      </c>
    </row>
    <row r="60" spans="1:17">
      <c r="A60" s="25" t="s">
        <v>50</v>
      </c>
      <c r="B60" s="24" t="s">
        <v>48</v>
      </c>
      <c r="C60" s="26">
        <v>56709.357219999998</v>
      </c>
      <c r="D60" s="25">
        <v>6.9999999999999999E-4</v>
      </c>
      <c r="E60" s="1">
        <f t="shared" si="8"/>
        <v>26696.614472885703</v>
      </c>
      <c r="F60" s="1">
        <f t="shared" si="9"/>
        <v>26696.5</v>
      </c>
      <c r="G60" s="1">
        <f t="shared" si="6"/>
        <v>2.2051449996070005E-2</v>
      </c>
      <c r="K60" s="1">
        <f t="shared" si="7"/>
        <v>2.2051449996070005E-2</v>
      </c>
      <c r="O60" s="1">
        <f t="shared" ca="1" si="10"/>
        <v>2.416217999872642E-2</v>
      </c>
      <c r="Q60" s="40">
        <f t="shared" si="11"/>
        <v>41690.857219999998</v>
      </c>
    </row>
    <row r="61" spans="1:17">
      <c r="A61" s="25" t="s">
        <v>50</v>
      </c>
      <c r="B61" s="24" t="s">
        <v>48</v>
      </c>
      <c r="C61" s="26">
        <v>56709.358820000001</v>
      </c>
      <c r="D61" s="25">
        <v>5.0000000000000001E-4</v>
      </c>
      <c r="E61" s="1">
        <f t="shared" si="8"/>
        <v>26696.622778762074</v>
      </c>
      <c r="F61" s="1">
        <f t="shared" si="9"/>
        <v>26696.5</v>
      </c>
      <c r="G61" s="1">
        <f t="shared" si="6"/>
        <v>2.3651449999306351E-2</v>
      </c>
      <c r="K61" s="1">
        <f t="shared" si="7"/>
        <v>2.3651449999306351E-2</v>
      </c>
      <c r="O61" s="1">
        <f t="shared" ca="1" si="10"/>
        <v>2.416217999872642E-2</v>
      </c>
      <c r="Q61" s="40">
        <f t="shared" si="11"/>
        <v>41690.858820000001</v>
      </c>
    </row>
    <row r="62" spans="1:17">
      <c r="A62" s="25" t="s">
        <v>50</v>
      </c>
      <c r="B62" s="24" t="s">
        <v>48</v>
      </c>
      <c r="C62" s="26">
        <v>56712.248570000003</v>
      </c>
      <c r="D62" s="25">
        <v>4.0000000000000002E-4</v>
      </c>
      <c r="E62" s="1">
        <f t="shared" si="8"/>
        <v>26711.623970136225</v>
      </c>
      <c r="F62" s="1">
        <f t="shared" si="9"/>
        <v>26711.5</v>
      </c>
      <c r="G62" s="1">
        <f t="shared" si="6"/>
        <v>2.3880950000602752E-2</v>
      </c>
      <c r="K62" s="1">
        <f t="shared" si="7"/>
        <v>2.3880950000602752E-2</v>
      </c>
      <c r="O62" s="1">
        <f t="shared" ca="1" si="10"/>
        <v>2.4162788225961192E-2</v>
      </c>
      <c r="Q62" s="40">
        <f t="shared" si="11"/>
        <v>41693.748570000003</v>
      </c>
    </row>
    <row r="63" spans="1:17">
      <c r="A63" s="25" t="s">
        <v>50</v>
      </c>
      <c r="B63" s="24" t="s">
        <v>46</v>
      </c>
      <c r="C63" s="26">
        <v>56712.34635</v>
      </c>
      <c r="D63" s="25">
        <v>2.9999999999999997E-4</v>
      </c>
      <c r="E63" s="1">
        <f t="shared" si="8"/>
        <v>26712.131563004987</v>
      </c>
      <c r="F63" s="1">
        <f t="shared" si="9"/>
        <v>26712</v>
      </c>
      <c r="G63" s="1">
        <f t="shared" si="6"/>
        <v>2.5343599998450372E-2</v>
      </c>
      <c r="K63" s="1">
        <f t="shared" si="7"/>
        <v>2.5343599998450372E-2</v>
      </c>
      <c r="O63" s="1">
        <f t="shared" ca="1" si="10"/>
        <v>2.4162808500202349E-2</v>
      </c>
      <c r="Q63" s="40">
        <f t="shared" si="11"/>
        <v>41693.84635</v>
      </c>
    </row>
    <row r="64" spans="1:17">
      <c r="A64" s="25" t="s">
        <v>50</v>
      </c>
      <c r="B64" s="24" t="s">
        <v>46</v>
      </c>
      <c r="C64" s="26">
        <v>56714.273699999998</v>
      </c>
      <c r="D64" s="25">
        <v>4.0000000000000002E-4</v>
      </c>
      <c r="E64" s="1">
        <f t="shared" si="8"/>
        <v>26722.136769751218</v>
      </c>
      <c r="F64" s="1">
        <f t="shared" si="9"/>
        <v>26722</v>
      </c>
      <c r="G64" s="1">
        <f t="shared" si="6"/>
        <v>2.6346599996031728E-2</v>
      </c>
      <c r="K64" s="1">
        <f t="shared" si="7"/>
        <v>2.6346599996031728E-2</v>
      </c>
      <c r="O64" s="1">
        <f t="shared" ca="1" si="10"/>
        <v>2.4163213985025529E-2</v>
      </c>
      <c r="Q64" s="40">
        <f t="shared" si="11"/>
        <v>41695.773699999998</v>
      </c>
    </row>
    <row r="65" spans="1:21">
      <c r="A65" s="25" t="s">
        <v>50</v>
      </c>
      <c r="B65" s="24" t="s">
        <v>46</v>
      </c>
      <c r="C65" s="26">
        <v>56718.319369999997</v>
      </c>
      <c r="D65" s="25">
        <v>2.9999999999999997E-4</v>
      </c>
      <c r="E65" s="1">
        <f t="shared" si="8"/>
        <v>26743.138541498465</v>
      </c>
      <c r="F65" s="1">
        <f t="shared" si="9"/>
        <v>26743</v>
      </c>
      <c r="G65" s="1">
        <f t="shared" si="6"/>
        <v>2.6687899997341447E-2</v>
      </c>
      <c r="K65" s="1">
        <f t="shared" si="7"/>
        <v>2.6687899997341447E-2</v>
      </c>
      <c r="O65" s="1">
        <f t="shared" ca="1" si="10"/>
        <v>2.4164065503154211E-2</v>
      </c>
      <c r="Q65" s="40">
        <f t="shared" si="11"/>
        <v>41699.819369999997</v>
      </c>
    </row>
    <row r="66" spans="1:21">
      <c r="A66" s="25" t="s">
        <v>50</v>
      </c>
      <c r="B66" s="24" t="s">
        <v>46</v>
      </c>
      <c r="C66" s="26">
        <v>56718.319430000003</v>
      </c>
      <c r="D66" s="25">
        <v>1E-4</v>
      </c>
      <c r="E66" s="1">
        <f t="shared" si="8"/>
        <v>26743.138852968859</v>
      </c>
      <c r="F66" s="1">
        <f t="shared" si="9"/>
        <v>26743</v>
      </c>
      <c r="G66" s="1">
        <f t="shared" si="6"/>
        <v>2.6747900003101677E-2</v>
      </c>
      <c r="K66" s="1">
        <f t="shared" si="7"/>
        <v>2.6747900003101677E-2</v>
      </c>
      <c r="O66" s="1">
        <f t="shared" ca="1" si="10"/>
        <v>2.4164065503154211E-2</v>
      </c>
      <c r="Q66" s="40">
        <f t="shared" si="11"/>
        <v>41699.819430000003</v>
      </c>
    </row>
    <row r="67" spans="1:21">
      <c r="A67" s="25" t="s">
        <v>50</v>
      </c>
      <c r="B67" s="24" t="s">
        <v>46</v>
      </c>
      <c r="C67" s="26">
        <v>56719.282200000001</v>
      </c>
      <c r="D67" s="25">
        <v>5.0000000000000001E-4</v>
      </c>
      <c r="E67" s="1">
        <f t="shared" si="8"/>
        <v>26748.136758330656</v>
      </c>
      <c r="F67" s="1">
        <f t="shared" si="9"/>
        <v>26748</v>
      </c>
      <c r="G67" s="1">
        <f t="shared" si="6"/>
        <v>2.6344400001107715E-2</v>
      </c>
      <c r="K67" s="1">
        <f t="shared" si="7"/>
        <v>2.6344400001107715E-2</v>
      </c>
      <c r="O67" s="1">
        <f t="shared" ca="1" si="10"/>
        <v>2.4164268245565799E-2</v>
      </c>
      <c r="Q67" s="40">
        <f t="shared" si="11"/>
        <v>41700.782200000001</v>
      </c>
    </row>
    <row r="68" spans="1:21">
      <c r="A68" s="25" t="s">
        <v>50</v>
      </c>
      <c r="B68" s="24" t="s">
        <v>46</v>
      </c>
      <c r="C68" s="26">
        <v>56719.28297</v>
      </c>
      <c r="D68" s="25">
        <v>2.9999999999999997E-4</v>
      </c>
      <c r="E68" s="1">
        <f t="shared" si="8"/>
        <v>26748.140755533648</v>
      </c>
      <c r="F68" s="1">
        <f t="shared" si="9"/>
        <v>26748</v>
      </c>
      <c r="G68" s="1">
        <f t="shared" si="6"/>
        <v>2.7114399999845773E-2</v>
      </c>
      <c r="K68" s="1">
        <f t="shared" si="7"/>
        <v>2.7114399999845773E-2</v>
      </c>
      <c r="O68" s="1">
        <f t="shared" ca="1" si="10"/>
        <v>2.4164268245565799E-2</v>
      </c>
      <c r="Q68" s="40">
        <f t="shared" si="11"/>
        <v>41700.78297</v>
      </c>
    </row>
    <row r="69" spans="1:21">
      <c r="A69" s="25" t="s">
        <v>50</v>
      </c>
      <c r="B69" s="24" t="s">
        <v>48</v>
      </c>
      <c r="C69" s="26">
        <v>56721.302250000001</v>
      </c>
      <c r="D69" s="25">
        <v>6.9999999999999999E-4</v>
      </c>
      <c r="E69" s="1">
        <f t="shared" si="8"/>
        <v>26758.623186788245</v>
      </c>
      <c r="F69" s="1">
        <f t="shared" si="9"/>
        <v>26758.5</v>
      </c>
      <c r="G69" s="1">
        <f t="shared" si="6"/>
        <v>2.3730049993901048E-2</v>
      </c>
      <c r="K69" s="1">
        <f t="shared" si="7"/>
        <v>2.3730049993901048E-2</v>
      </c>
      <c r="O69" s="1">
        <f t="shared" ca="1" si="10"/>
        <v>2.416469400463014E-2</v>
      </c>
      <c r="Q69" s="40">
        <f t="shared" si="11"/>
        <v>41702.802250000001</v>
      </c>
    </row>
    <row r="70" spans="1:21">
      <c r="A70" s="25" t="s">
        <v>50</v>
      </c>
      <c r="B70" s="24" t="s">
        <v>48</v>
      </c>
      <c r="C70" s="26">
        <v>56721.304400000001</v>
      </c>
      <c r="D70" s="25">
        <v>5.9999999999999995E-4</v>
      </c>
      <c r="E70" s="1">
        <f t="shared" si="8"/>
        <v>26758.634347809602</v>
      </c>
      <c r="F70" s="1">
        <f t="shared" si="9"/>
        <v>26758.5</v>
      </c>
      <c r="G70" s="1">
        <f t="shared" si="6"/>
        <v>2.5880049994157162E-2</v>
      </c>
      <c r="K70" s="1">
        <f t="shared" si="7"/>
        <v>2.5880049994157162E-2</v>
      </c>
      <c r="O70" s="1">
        <f t="shared" ca="1" si="10"/>
        <v>2.416469400463014E-2</v>
      </c>
      <c r="Q70" s="40">
        <f t="shared" si="11"/>
        <v>41702.804400000001</v>
      </c>
    </row>
    <row r="71" spans="1:21">
      <c r="A71" s="25" t="s">
        <v>50</v>
      </c>
      <c r="B71" s="24" t="s">
        <v>48</v>
      </c>
      <c r="C71" s="26">
        <v>56726.311739999997</v>
      </c>
      <c r="D71" s="25">
        <v>4.0000000000000002E-4</v>
      </c>
      <c r="E71" s="1">
        <f t="shared" si="8"/>
        <v>26784.628314628644</v>
      </c>
      <c r="F71" s="1">
        <f t="shared" si="9"/>
        <v>26784.5</v>
      </c>
      <c r="G71" s="1">
        <f t="shared" si="6"/>
        <v>2.4717849992157426E-2</v>
      </c>
      <c r="K71" s="1">
        <f t="shared" si="7"/>
        <v>2.4717849992157426E-2</v>
      </c>
      <c r="O71" s="1">
        <f t="shared" ca="1" si="10"/>
        <v>2.4165748265170407E-2</v>
      </c>
      <c r="Q71" s="40">
        <f t="shared" si="11"/>
        <v>41707.811739999997</v>
      </c>
    </row>
    <row r="72" spans="1:21">
      <c r="A72" s="25" t="s">
        <v>50</v>
      </c>
      <c r="B72" s="24" t="s">
        <v>48</v>
      </c>
      <c r="C72" s="26">
        <v>56726.312819999999</v>
      </c>
      <c r="D72" s="25">
        <v>4.0000000000000002E-4</v>
      </c>
      <c r="E72" s="1">
        <f t="shared" si="8"/>
        <v>26784.633921095196</v>
      </c>
      <c r="F72" s="1">
        <f t="shared" si="9"/>
        <v>26784.5</v>
      </c>
      <c r="G72" s="1">
        <f t="shared" si="6"/>
        <v>2.5797849993978161E-2</v>
      </c>
      <c r="K72" s="1">
        <f t="shared" si="7"/>
        <v>2.5797849993978161E-2</v>
      </c>
      <c r="O72" s="1">
        <f t="shared" ca="1" si="10"/>
        <v>2.4165748265170407E-2</v>
      </c>
      <c r="Q72" s="40">
        <f t="shared" si="11"/>
        <v>41707.812819999999</v>
      </c>
    </row>
    <row r="73" spans="1:21">
      <c r="A73" s="27" t="s">
        <v>51</v>
      </c>
      <c r="B73" s="28"/>
      <c r="C73" s="27">
        <v>56942.382299999997</v>
      </c>
      <c r="D73" s="27">
        <v>4.0000000000000002E-4</v>
      </c>
      <c r="E73" s="1">
        <f t="shared" si="8"/>
        <v>27906.28791178326</v>
      </c>
      <c r="F73" s="1">
        <f t="shared" si="9"/>
        <v>27906.5</v>
      </c>
      <c r="O73" s="1">
        <f t="shared" ca="1" si="10"/>
        <v>2.4211243662331274E-2</v>
      </c>
      <c r="Q73" s="40">
        <f t="shared" si="11"/>
        <v>41923.882299999997</v>
      </c>
      <c r="U73" s="1">
        <f>+C73-(C$7+F73*C$8)</f>
        <v>-4.0855550003470853E-2</v>
      </c>
    </row>
    <row r="74" spans="1:21">
      <c r="A74" s="29" t="s">
        <v>52</v>
      </c>
      <c r="B74" s="30" t="s">
        <v>48</v>
      </c>
      <c r="C74" s="31">
        <v>57050.318120000004</v>
      </c>
      <c r="D74" s="31">
        <v>1.9E-3</v>
      </c>
      <c r="E74" s="1">
        <f t="shared" si="8"/>
        <v>28466.601396321643</v>
      </c>
      <c r="F74" s="1">
        <f t="shared" si="9"/>
        <v>28466.5</v>
      </c>
      <c r="G74" s="1">
        <f t="shared" ref="G74:G95" si="12">+C74-(C$7+F74*C$8)</f>
        <v>1.9532450001861434E-2</v>
      </c>
      <c r="K74" s="1">
        <f t="shared" ref="K74:K95" si="13">+G74</f>
        <v>1.9532450001861434E-2</v>
      </c>
      <c r="O74" s="1">
        <f t="shared" ca="1" si="10"/>
        <v>2.4233950812429388E-2</v>
      </c>
      <c r="Q74" s="40">
        <f t="shared" si="11"/>
        <v>42031.818120000004</v>
      </c>
    </row>
    <row r="75" spans="1:21">
      <c r="A75" s="29" t="s">
        <v>52</v>
      </c>
      <c r="B75" s="30" t="s">
        <v>48</v>
      </c>
      <c r="C75" s="31">
        <v>57050.319190000002</v>
      </c>
      <c r="D75" s="31">
        <v>8.9999999999999998E-4</v>
      </c>
      <c r="E75" s="1">
        <f t="shared" si="8"/>
        <v>28466.606950876449</v>
      </c>
      <c r="F75" s="1">
        <f t="shared" si="9"/>
        <v>28466.5</v>
      </c>
      <c r="G75" s="1">
        <f t="shared" si="12"/>
        <v>2.0602450000296813E-2</v>
      </c>
      <c r="K75" s="1">
        <f t="shared" si="13"/>
        <v>2.0602450000296813E-2</v>
      </c>
      <c r="O75" s="1">
        <f t="shared" ca="1" si="10"/>
        <v>2.4233950812429388E-2</v>
      </c>
      <c r="Q75" s="40">
        <f t="shared" si="11"/>
        <v>42031.819190000002</v>
      </c>
    </row>
    <row r="76" spans="1:21">
      <c r="A76" s="29" t="s">
        <v>52</v>
      </c>
      <c r="B76" s="30" t="s">
        <v>46</v>
      </c>
      <c r="C76" s="31">
        <v>57241.513870000002</v>
      </c>
      <c r="D76" s="31">
        <v>2.0000000000000001E-4</v>
      </c>
      <c r="E76" s="1">
        <f t="shared" si="8"/>
        <v>29459.131558332949</v>
      </c>
      <c r="F76" s="1">
        <f t="shared" si="9"/>
        <v>29459</v>
      </c>
      <c r="G76" s="1">
        <f t="shared" si="12"/>
        <v>2.5342699998873286E-2</v>
      </c>
      <c r="K76" s="1">
        <f t="shared" si="13"/>
        <v>2.5342699998873286E-2</v>
      </c>
      <c r="O76" s="1">
        <f t="shared" ca="1" si="10"/>
        <v>2.4274195181130064E-2</v>
      </c>
      <c r="Q76" s="40">
        <f t="shared" si="11"/>
        <v>42223.013870000002</v>
      </c>
    </row>
    <row r="77" spans="1:21">
      <c r="A77" s="29" t="s">
        <v>52</v>
      </c>
      <c r="B77" s="30" t="s">
        <v>46</v>
      </c>
      <c r="C77" s="31">
        <v>57278.498930000002</v>
      </c>
      <c r="D77" s="31">
        <v>6.9999999999999999E-4</v>
      </c>
      <c r="E77" s="1">
        <f t="shared" si="8"/>
        <v>29651.127392935949</v>
      </c>
      <c r="F77" s="1">
        <f t="shared" si="9"/>
        <v>29651</v>
      </c>
      <c r="G77" s="1">
        <f t="shared" si="12"/>
        <v>2.4540300000808202E-2</v>
      </c>
      <c r="K77" s="1">
        <f t="shared" si="13"/>
        <v>2.4540300000808202E-2</v>
      </c>
      <c r="O77" s="1">
        <f t="shared" ca="1" si="10"/>
        <v>2.4281980489735133E-2</v>
      </c>
      <c r="Q77" s="40">
        <f t="shared" si="11"/>
        <v>42259.998930000002</v>
      </c>
    </row>
    <row r="78" spans="1:21">
      <c r="A78" s="32" t="s">
        <v>53</v>
      </c>
      <c r="B78" s="33" t="s">
        <v>46</v>
      </c>
      <c r="C78" s="34">
        <v>57294.387000000002</v>
      </c>
      <c r="D78" s="34">
        <v>2.5000000000000001E-3</v>
      </c>
      <c r="E78" s="1">
        <f t="shared" si="8"/>
        <v>29733.605108529249</v>
      </c>
      <c r="F78" s="1">
        <f t="shared" si="9"/>
        <v>29733.5</v>
      </c>
      <c r="G78" s="1">
        <f t="shared" si="12"/>
        <v>2.024754999729339E-2</v>
      </c>
      <c r="K78" s="1">
        <f t="shared" si="13"/>
        <v>2.024754999729339E-2</v>
      </c>
      <c r="O78" s="1">
        <f t="shared" ca="1" si="10"/>
        <v>2.4285325739526371E-2</v>
      </c>
      <c r="Q78" s="40">
        <f t="shared" si="11"/>
        <v>42275.887000000002</v>
      </c>
    </row>
    <row r="79" spans="1:21">
      <c r="A79" s="32" t="s">
        <v>53</v>
      </c>
      <c r="B79" s="33" t="s">
        <v>46</v>
      </c>
      <c r="C79" s="34">
        <v>57294.487200000003</v>
      </c>
      <c r="D79" s="34">
        <v>2.5000000000000001E-3</v>
      </c>
      <c r="E79" s="1">
        <f t="shared" si="8"/>
        <v>29734.125264036025</v>
      </c>
      <c r="F79" s="1">
        <f t="shared" si="9"/>
        <v>29734</v>
      </c>
      <c r="G79" s="1">
        <f t="shared" si="12"/>
        <v>2.4130199999490287E-2</v>
      </c>
      <c r="K79" s="1">
        <f t="shared" si="13"/>
        <v>2.4130199999490287E-2</v>
      </c>
      <c r="O79" s="1">
        <f t="shared" ca="1" si="10"/>
        <v>2.4285346013767532E-2</v>
      </c>
      <c r="Q79" s="40">
        <f t="shared" si="11"/>
        <v>42275.987200000003</v>
      </c>
    </row>
    <row r="80" spans="1:21">
      <c r="A80" s="29" t="s">
        <v>52</v>
      </c>
      <c r="B80" s="30" t="s">
        <v>46</v>
      </c>
      <c r="C80" s="31">
        <v>57301.422559999999</v>
      </c>
      <c r="D80" s="31">
        <v>2.0000000000000001E-4</v>
      </c>
      <c r="E80" s="1">
        <f t="shared" si="8"/>
        <v>29770.12791568703</v>
      </c>
      <c r="F80" s="1">
        <f t="shared" si="9"/>
        <v>29770</v>
      </c>
      <c r="G80" s="1">
        <f t="shared" si="12"/>
        <v>2.4640999996336177E-2</v>
      </c>
      <c r="K80" s="1">
        <f t="shared" si="13"/>
        <v>2.4640999996336177E-2</v>
      </c>
      <c r="O80" s="1">
        <f t="shared" ca="1" si="10"/>
        <v>2.4286805759130982E-2</v>
      </c>
      <c r="Q80" s="40">
        <f t="shared" si="11"/>
        <v>42282.922559999999</v>
      </c>
    </row>
    <row r="81" spans="1:17">
      <c r="A81" s="29" t="s">
        <v>52</v>
      </c>
      <c r="B81" s="30" t="s">
        <v>48</v>
      </c>
      <c r="C81" s="31">
        <v>57301.515270000004</v>
      </c>
      <c r="D81" s="31">
        <v>2.0000000000000001E-4</v>
      </c>
      <c r="E81" s="1">
        <f t="shared" si="8"/>
        <v>29770.609189310133</v>
      </c>
      <c r="F81" s="1">
        <f t="shared" si="9"/>
        <v>29770.5</v>
      </c>
      <c r="G81" s="1">
        <f t="shared" si="12"/>
        <v>2.103365000220947E-2</v>
      </c>
      <c r="K81" s="1">
        <f t="shared" si="13"/>
        <v>2.103365000220947E-2</v>
      </c>
      <c r="O81" s="1">
        <f t="shared" ca="1" si="10"/>
        <v>2.4286826033372139E-2</v>
      </c>
      <c r="Q81" s="40">
        <f t="shared" si="11"/>
        <v>42283.015270000004</v>
      </c>
    </row>
    <row r="82" spans="1:17">
      <c r="A82" s="29" t="s">
        <v>52</v>
      </c>
      <c r="B82" s="30" t="s">
        <v>48</v>
      </c>
      <c r="C82" s="31">
        <v>57301.51629</v>
      </c>
      <c r="D82" s="31">
        <v>2.9999999999999997E-4</v>
      </c>
      <c r="E82" s="1">
        <f t="shared" si="8"/>
        <v>29770.61448430629</v>
      </c>
      <c r="F82" s="1">
        <f t="shared" si="9"/>
        <v>29770.5</v>
      </c>
      <c r="G82" s="1">
        <f t="shared" si="12"/>
        <v>2.2053649998269975E-2</v>
      </c>
      <c r="K82" s="1">
        <f t="shared" si="13"/>
        <v>2.2053649998269975E-2</v>
      </c>
      <c r="O82" s="1">
        <f t="shared" ca="1" si="10"/>
        <v>2.4286826033372139E-2</v>
      </c>
      <c r="Q82" s="40">
        <f t="shared" si="11"/>
        <v>42283.01629</v>
      </c>
    </row>
    <row r="83" spans="1:17">
      <c r="A83" s="29" t="s">
        <v>52</v>
      </c>
      <c r="B83" s="30" t="s">
        <v>46</v>
      </c>
      <c r="C83" s="31">
        <v>57310.476060000001</v>
      </c>
      <c r="D83" s="31">
        <v>1E-3</v>
      </c>
      <c r="E83" s="1">
        <f t="shared" si="8"/>
        <v>29817.126197927984</v>
      </c>
      <c r="F83" s="1">
        <f t="shared" si="9"/>
        <v>29817</v>
      </c>
      <c r="G83" s="1">
        <f t="shared" si="12"/>
        <v>2.4310099994181655E-2</v>
      </c>
      <c r="K83" s="1">
        <f t="shared" si="13"/>
        <v>2.4310099994181655E-2</v>
      </c>
      <c r="O83" s="1">
        <f t="shared" ca="1" si="10"/>
        <v>2.4288711537799931E-2</v>
      </c>
      <c r="Q83" s="40">
        <f t="shared" si="11"/>
        <v>42291.976060000001</v>
      </c>
    </row>
    <row r="84" spans="1:17">
      <c r="A84" s="29" t="s">
        <v>52</v>
      </c>
      <c r="B84" s="30" t="s">
        <v>46</v>
      </c>
      <c r="C84" s="31">
        <v>57319.528610000001</v>
      </c>
      <c r="D84" s="31">
        <v>1E-4</v>
      </c>
      <c r="E84" s="1">
        <f t="shared" si="8"/>
        <v>29864.119548554849</v>
      </c>
      <c r="F84" s="1">
        <f t="shared" si="9"/>
        <v>29864</v>
      </c>
      <c r="G84" s="1">
        <f t="shared" si="12"/>
        <v>2.3029199997836258E-2</v>
      </c>
      <c r="K84" s="1">
        <f t="shared" si="13"/>
        <v>2.3029199997836258E-2</v>
      </c>
      <c r="O84" s="1">
        <f t="shared" ca="1" si="10"/>
        <v>2.4290617316468879E-2</v>
      </c>
      <c r="Q84" s="40">
        <f t="shared" si="11"/>
        <v>42301.028610000001</v>
      </c>
    </row>
    <row r="85" spans="1:17">
      <c r="A85" s="29" t="s">
        <v>52</v>
      </c>
      <c r="B85" s="30" t="s">
        <v>46</v>
      </c>
      <c r="C85" s="31">
        <v>57319.529020000002</v>
      </c>
      <c r="D85" s="31">
        <v>1E-4</v>
      </c>
      <c r="E85" s="1">
        <f t="shared" ref="E85:E95" si="14">+(C85-C$7)/C$8</f>
        <v>29864.121676935665</v>
      </c>
      <c r="F85" s="1">
        <f t="shared" ref="F85:F96" si="15">ROUND(2*E85,0)/2</f>
        <v>29864</v>
      </c>
      <c r="G85" s="1">
        <f t="shared" si="12"/>
        <v>2.3439199998392724E-2</v>
      </c>
      <c r="K85" s="1">
        <f t="shared" si="13"/>
        <v>2.3439199998392724E-2</v>
      </c>
      <c r="O85" s="1">
        <f t="shared" ref="O85:O95" ca="1" si="16">+C$11+C$12*$F85</f>
        <v>2.4290617316468879E-2</v>
      </c>
      <c r="Q85" s="40">
        <f t="shared" ref="Q85:Q95" si="17">+C85-15018.5</f>
        <v>42301.029020000002</v>
      </c>
    </row>
    <row r="86" spans="1:17">
      <c r="A86" s="29" t="s">
        <v>52</v>
      </c>
      <c r="B86" s="30" t="s">
        <v>46</v>
      </c>
      <c r="C86" s="31">
        <v>57319.529199999997</v>
      </c>
      <c r="D86" s="31">
        <v>1E-4</v>
      </c>
      <c r="E86" s="1">
        <f t="shared" si="14"/>
        <v>29864.122611346731</v>
      </c>
      <c r="F86" s="1">
        <f t="shared" si="15"/>
        <v>29864</v>
      </c>
      <c r="G86" s="1">
        <f t="shared" si="12"/>
        <v>2.3619199993845541E-2</v>
      </c>
      <c r="K86" s="1">
        <f t="shared" si="13"/>
        <v>2.3619199993845541E-2</v>
      </c>
      <c r="O86" s="1">
        <f t="shared" ca="1" si="16"/>
        <v>2.4290617316468879E-2</v>
      </c>
      <c r="Q86" s="40">
        <f t="shared" si="17"/>
        <v>42301.029199999997</v>
      </c>
    </row>
    <row r="87" spans="1:17">
      <c r="A87" s="29" t="s">
        <v>52</v>
      </c>
      <c r="B87" s="30" t="s">
        <v>48</v>
      </c>
      <c r="C87" s="31">
        <v>57328.291340000003</v>
      </c>
      <c r="D87" s="31">
        <v>1E-4</v>
      </c>
      <c r="E87" s="1">
        <f t="shared" si="14"/>
        <v>29909.608393503353</v>
      </c>
      <c r="F87" s="1">
        <f t="shared" si="15"/>
        <v>29909.5</v>
      </c>
      <c r="G87" s="1">
        <f t="shared" si="12"/>
        <v>2.0880349999060854E-2</v>
      </c>
      <c r="K87" s="1">
        <f t="shared" si="13"/>
        <v>2.0880349999060854E-2</v>
      </c>
      <c r="O87" s="1">
        <f t="shared" ca="1" si="16"/>
        <v>2.4292462272414349E-2</v>
      </c>
      <c r="Q87" s="40">
        <f t="shared" si="17"/>
        <v>42309.791340000003</v>
      </c>
    </row>
    <row r="88" spans="1:17">
      <c r="A88" s="29" t="s">
        <v>52</v>
      </c>
      <c r="B88" s="30" t="s">
        <v>46</v>
      </c>
      <c r="C88" s="31">
        <v>57328.390549999996</v>
      </c>
      <c r="D88" s="31">
        <v>1E-4</v>
      </c>
      <c r="E88" s="1">
        <f t="shared" si="14"/>
        <v>29910.123409749092</v>
      </c>
      <c r="F88" s="1">
        <f t="shared" si="15"/>
        <v>29910</v>
      </c>
      <c r="G88" s="1">
        <f t="shared" si="12"/>
        <v>2.3772999993525445E-2</v>
      </c>
      <c r="K88" s="1">
        <f t="shared" si="13"/>
        <v>2.3772999993525445E-2</v>
      </c>
      <c r="O88" s="1">
        <f t="shared" ca="1" si="16"/>
        <v>2.429248254665551E-2</v>
      </c>
      <c r="Q88" s="40">
        <f t="shared" si="17"/>
        <v>42309.890549999996</v>
      </c>
    </row>
    <row r="89" spans="1:17">
      <c r="A89" s="29" t="s">
        <v>52</v>
      </c>
      <c r="B89" s="30" t="s">
        <v>48</v>
      </c>
      <c r="C89" s="31">
        <v>57328.483869999996</v>
      </c>
      <c r="D89" s="31">
        <v>1E-4</v>
      </c>
      <c r="E89" s="1">
        <f t="shared" si="14"/>
        <v>29910.607849987533</v>
      </c>
      <c r="F89" s="1">
        <f t="shared" si="15"/>
        <v>29910.5</v>
      </c>
      <c r="G89" s="1">
        <f t="shared" si="12"/>
        <v>2.0775649994902778E-2</v>
      </c>
      <c r="K89" s="1">
        <f t="shared" si="13"/>
        <v>2.0775649994902778E-2</v>
      </c>
      <c r="O89" s="1">
        <f t="shared" ca="1" si="16"/>
        <v>2.4292502820896667E-2</v>
      </c>
      <c r="Q89" s="40">
        <f t="shared" si="17"/>
        <v>42309.983869999996</v>
      </c>
    </row>
    <row r="90" spans="1:17">
      <c r="A90" s="29" t="s">
        <v>52</v>
      </c>
      <c r="B90" s="30" t="s">
        <v>48</v>
      </c>
      <c r="C90" s="31">
        <v>57369.319759999998</v>
      </c>
      <c r="D90" s="31">
        <v>1.6000000000000001E-3</v>
      </c>
      <c r="E90" s="1">
        <f t="shared" si="14"/>
        <v>30122.5940082446</v>
      </c>
      <c r="F90" s="1">
        <f t="shared" si="15"/>
        <v>30122.5</v>
      </c>
      <c r="G90" s="1">
        <f t="shared" si="12"/>
        <v>1.8109249998815358E-2</v>
      </c>
      <c r="K90" s="1">
        <f t="shared" si="13"/>
        <v>1.8109249998815358E-2</v>
      </c>
      <c r="O90" s="1">
        <f t="shared" ca="1" si="16"/>
        <v>2.4301099099148099E-2</v>
      </c>
      <c r="Q90" s="40">
        <f t="shared" si="17"/>
        <v>42350.819759999998</v>
      </c>
    </row>
    <row r="91" spans="1:17">
      <c r="A91" s="29" t="s">
        <v>52</v>
      </c>
      <c r="B91" s="30" t="s">
        <v>46</v>
      </c>
      <c r="C91" s="31">
        <v>57369.421240000003</v>
      </c>
      <c r="D91" s="31">
        <v>5.0000000000000001E-4</v>
      </c>
      <c r="E91" s="1">
        <f t="shared" si="14"/>
        <v>30123.120808452477</v>
      </c>
      <c r="F91" s="1">
        <f t="shared" si="15"/>
        <v>30123</v>
      </c>
      <c r="G91" s="1">
        <f t="shared" si="12"/>
        <v>2.3271899997780565E-2</v>
      </c>
      <c r="K91" s="1">
        <f t="shared" si="13"/>
        <v>2.3271899997780565E-2</v>
      </c>
      <c r="O91" s="1">
        <f t="shared" ca="1" si="16"/>
        <v>2.4301119373389257E-2</v>
      </c>
      <c r="Q91" s="40">
        <f t="shared" si="17"/>
        <v>42350.921240000003</v>
      </c>
    </row>
    <row r="92" spans="1:17">
      <c r="A92" s="29" t="s">
        <v>52</v>
      </c>
      <c r="B92" s="30" t="s">
        <v>48</v>
      </c>
      <c r="C92" s="31">
        <v>57387.23904</v>
      </c>
      <c r="D92" s="31">
        <v>2.0000000000000001E-4</v>
      </c>
      <c r="E92" s="1">
        <f t="shared" si="14"/>
        <v>30215.61608578308</v>
      </c>
      <c r="F92" s="1">
        <f t="shared" si="15"/>
        <v>30215.5</v>
      </c>
      <c r="G92" s="1">
        <f t="shared" si="12"/>
        <v>2.236214999720687E-2</v>
      </c>
      <c r="K92" s="1">
        <f t="shared" si="13"/>
        <v>2.236214999720687E-2</v>
      </c>
      <c r="O92" s="1">
        <f t="shared" ca="1" si="16"/>
        <v>2.4304870108003678E-2</v>
      </c>
      <c r="Q92" s="40">
        <f t="shared" si="17"/>
        <v>42368.73904</v>
      </c>
    </row>
    <row r="93" spans="1:17">
      <c r="A93" s="29" t="s">
        <v>52</v>
      </c>
      <c r="B93" s="30" t="s">
        <v>46</v>
      </c>
      <c r="C93" s="31">
        <v>57387.336810000001</v>
      </c>
      <c r="D93" s="31">
        <v>1E-4</v>
      </c>
      <c r="E93" s="1">
        <f t="shared" si="14"/>
        <v>30216.123626740136</v>
      </c>
      <c r="F93" s="1">
        <f t="shared" si="15"/>
        <v>30216</v>
      </c>
      <c r="G93" s="1">
        <f t="shared" si="12"/>
        <v>2.3814799998945091E-2</v>
      </c>
      <c r="K93" s="1">
        <f t="shared" si="13"/>
        <v>2.3814799998945091E-2</v>
      </c>
      <c r="O93" s="1">
        <f t="shared" ca="1" si="16"/>
        <v>2.4304890382244836E-2</v>
      </c>
      <c r="Q93" s="40">
        <f t="shared" si="17"/>
        <v>42368.836810000001</v>
      </c>
    </row>
    <row r="94" spans="1:17">
      <c r="A94" s="29" t="s">
        <v>52</v>
      </c>
      <c r="B94" s="30" t="s">
        <v>46</v>
      </c>
      <c r="C94" s="31">
        <v>57608.480439999999</v>
      </c>
      <c r="D94" s="31">
        <v>5.0000000000000001E-4</v>
      </c>
      <c r="E94" s="1">
        <f t="shared" si="14"/>
        <v>31364.11840649684</v>
      </c>
      <c r="F94" s="1">
        <f t="shared" si="15"/>
        <v>31364</v>
      </c>
      <c r="G94" s="1">
        <f t="shared" si="12"/>
        <v>2.2809199996117968E-2</v>
      </c>
      <c r="K94" s="1">
        <f t="shared" si="13"/>
        <v>2.2809199996117968E-2</v>
      </c>
      <c r="O94" s="1">
        <f t="shared" ca="1" si="16"/>
        <v>2.4351440039945969E-2</v>
      </c>
      <c r="Q94" s="40">
        <f t="shared" si="17"/>
        <v>42589.980439999999</v>
      </c>
    </row>
    <row r="95" spans="1:17">
      <c r="A95" s="29" t="s">
        <v>52</v>
      </c>
      <c r="B95" s="30" t="s">
        <v>46</v>
      </c>
      <c r="C95" s="31">
        <v>57625.432540000002</v>
      </c>
      <c r="D95" s="31">
        <v>2.0000000000000001E-4</v>
      </c>
      <c r="E95" s="1">
        <f t="shared" si="14"/>
        <v>31452.11968560181</v>
      </c>
      <c r="F95" s="1">
        <f t="shared" si="15"/>
        <v>31452</v>
      </c>
      <c r="G95" s="1">
        <f t="shared" si="12"/>
        <v>2.305559999513207E-2</v>
      </c>
      <c r="K95" s="1">
        <f t="shared" si="13"/>
        <v>2.305559999513207E-2</v>
      </c>
      <c r="O95" s="1">
        <f t="shared" ca="1" si="16"/>
        <v>2.4355008306389959E-2</v>
      </c>
      <c r="Q95" s="40">
        <f t="shared" si="17"/>
        <v>42606.932540000002</v>
      </c>
    </row>
    <row r="96" spans="1:17">
      <c r="A96" s="35" t="s">
        <v>54</v>
      </c>
      <c r="B96" s="36" t="s">
        <v>48</v>
      </c>
      <c r="C96" s="35">
        <v>57304.791100000002</v>
      </c>
      <c r="D96" s="35">
        <v>5.0000000000000001E-4</v>
      </c>
      <c r="E96" s="1">
        <f>+(C96-C$7)/C$8</f>
        <v>29787.614588648874</v>
      </c>
      <c r="F96" s="1">
        <f t="shared" si="15"/>
        <v>29787.5</v>
      </c>
      <c r="G96" s="1">
        <f>+C96-(C$7+F96*C$8)</f>
        <v>2.2073749998526182E-2</v>
      </c>
      <c r="K96" s="1">
        <f>+G96</f>
        <v>2.2073749998526182E-2</v>
      </c>
      <c r="O96" s="1">
        <f ca="1">+C$11+C$12*$F96</f>
        <v>2.4287515357571548E-2</v>
      </c>
      <c r="Q96" s="40">
        <f>+C96-15018.5</f>
        <v>42286.291100000002</v>
      </c>
    </row>
    <row r="97" spans="1:17">
      <c r="A97" s="37" t="s">
        <v>55</v>
      </c>
      <c r="B97" s="38" t="s">
        <v>46</v>
      </c>
      <c r="C97" s="39">
        <v>57705.376139999833</v>
      </c>
      <c r="D97" s="39">
        <v>5.0000000000000001E-4</v>
      </c>
      <c r="E97" s="1">
        <f t="shared" ref="E97:E113" si="18">+(C97-C$7)/C$8</f>
        <v>31867.120721239891</v>
      </c>
      <c r="F97" s="1">
        <f t="shared" ref="F97:F113" si="19">ROUND(2*E97,0)/2</f>
        <v>31867</v>
      </c>
      <c r="G97" s="1">
        <f t="shared" ref="G97:G113" si="20">+C97-(C$7+F97*C$8)</f>
        <v>2.3255099833477288E-2</v>
      </c>
      <c r="K97" s="1">
        <f t="shared" ref="K97:K113" si="21">+G97</f>
        <v>2.3255099833477288E-2</v>
      </c>
      <c r="O97" s="1">
        <f t="shared" ref="O97:O113" ca="1" si="22">+C$11+C$12*$F97</f>
        <v>2.4371835926551955E-2</v>
      </c>
      <c r="Q97" s="40">
        <f t="shared" ref="Q97:Q113" si="23">+C97-15018.5</f>
        <v>42686.876139999833</v>
      </c>
    </row>
    <row r="98" spans="1:17">
      <c r="A98" s="37" t="s">
        <v>55</v>
      </c>
      <c r="B98" s="38" t="s">
        <v>46</v>
      </c>
      <c r="C98" s="39">
        <v>57718.28255000012</v>
      </c>
      <c r="D98" s="39">
        <v>5.0000000000000001E-4</v>
      </c>
      <c r="E98" s="1">
        <f t="shared" si="18"/>
        <v>31934.120124775636</v>
      </c>
      <c r="F98" s="1">
        <f t="shared" si="19"/>
        <v>31934</v>
      </c>
      <c r="G98" s="1">
        <f t="shared" si="20"/>
        <v>2.3140200115449261E-2</v>
      </c>
      <c r="K98" s="1">
        <f t="shared" si="21"/>
        <v>2.3140200115449261E-2</v>
      </c>
      <c r="O98" s="1">
        <f t="shared" ca="1" si="22"/>
        <v>2.4374552674867263E-2</v>
      </c>
      <c r="Q98" s="40">
        <f t="shared" si="23"/>
        <v>42699.78255000012</v>
      </c>
    </row>
    <row r="99" spans="1:17">
      <c r="A99" s="37" t="s">
        <v>55</v>
      </c>
      <c r="B99" s="38" t="s">
        <v>48</v>
      </c>
      <c r="C99" s="39">
        <v>57718.376540000085</v>
      </c>
      <c r="D99" s="39">
        <v>4.0000000000000002E-4</v>
      </c>
      <c r="E99" s="1">
        <f t="shared" si="18"/>
        <v>31934.608043099619</v>
      </c>
      <c r="F99" s="1">
        <f t="shared" si="19"/>
        <v>31934.5</v>
      </c>
      <c r="G99" s="1">
        <f t="shared" si="20"/>
        <v>2.0812850081711076E-2</v>
      </c>
      <c r="K99" s="1">
        <f t="shared" si="21"/>
        <v>2.0812850081711076E-2</v>
      </c>
      <c r="O99" s="1">
        <f t="shared" ca="1" si="22"/>
        <v>2.4374572949108424E-2</v>
      </c>
      <c r="Q99" s="40">
        <f t="shared" si="23"/>
        <v>42699.876540000085</v>
      </c>
    </row>
    <row r="100" spans="1:17">
      <c r="A100" s="37" t="s">
        <v>55</v>
      </c>
      <c r="B100" s="38" t="s">
        <v>46</v>
      </c>
      <c r="C100" s="39">
        <v>57718.474479999859</v>
      </c>
      <c r="D100" s="39">
        <v>2.9999999999999997E-4</v>
      </c>
      <c r="E100" s="1">
        <f t="shared" si="18"/>
        <v>31935.116466554864</v>
      </c>
      <c r="F100" s="1">
        <f t="shared" si="19"/>
        <v>31935</v>
      </c>
      <c r="G100" s="1">
        <f t="shared" si="20"/>
        <v>2.2435499857238028E-2</v>
      </c>
      <c r="K100" s="1">
        <f t="shared" si="21"/>
        <v>2.2435499857238028E-2</v>
      </c>
      <c r="O100" s="1">
        <f t="shared" ca="1" si="22"/>
        <v>2.4374593223349582E-2</v>
      </c>
      <c r="Q100" s="40">
        <f t="shared" si="23"/>
        <v>42699.974479999859</v>
      </c>
    </row>
    <row r="101" spans="1:17">
      <c r="A101" s="37" t="s">
        <v>55</v>
      </c>
      <c r="B101" s="38" t="s">
        <v>48</v>
      </c>
      <c r="C101" s="39">
        <v>57725.503860000055</v>
      </c>
      <c r="D101" s="39">
        <v>2.9999999999999997E-4</v>
      </c>
      <c r="E101" s="1">
        <f t="shared" si="18"/>
        <v>31971.607192266256</v>
      </c>
      <c r="F101" s="1">
        <f t="shared" si="19"/>
        <v>31971.5</v>
      </c>
      <c r="G101" s="1">
        <f t="shared" si="20"/>
        <v>2.0648950056056492E-2</v>
      </c>
      <c r="K101" s="1">
        <f t="shared" si="21"/>
        <v>2.0648950056056492E-2</v>
      </c>
      <c r="O101" s="1">
        <f t="shared" ca="1" si="22"/>
        <v>2.4376073242954193E-2</v>
      </c>
      <c r="Q101" s="40">
        <f t="shared" si="23"/>
        <v>42707.003860000055</v>
      </c>
    </row>
    <row r="102" spans="1:17">
      <c r="A102" s="37" t="s">
        <v>55</v>
      </c>
      <c r="B102" s="38" t="s">
        <v>46</v>
      </c>
      <c r="C102" s="39">
        <v>57735.427290000021</v>
      </c>
      <c r="D102" s="39">
        <v>4.0000000000000002E-4</v>
      </c>
      <c r="E102" s="1">
        <f t="shared" si="18"/>
        <v>32023.121431393298</v>
      </c>
      <c r="F102" s="1">
        <f t="shared" si="19"/>
        <v>32023</v>
      </c>
      <c r="G102" s="1">
        <f t="shared" si="20"/>
        <v>2.3391900016576983E-2</v>
      </c>
      <c r="K102" s="1">
        <f t="shared" si="21"/>
        <v>2.3391900016576983E-2</v>
      </c>
      <c r="O102" s="1">
        <f t="shared" ca="1" si="22"/>
        <v>2.4378161489793573E-2</v>
      </c>
      <c r="Q102" s="40">
        <f t="shared" si="23"/>
        <v>42716.927290000021</v>
      </c>
    </row>
    <row r="103" spans="1:17">
      <c r="A103" s="37" t="s">
        <v>55</v>
      </c>
      <c r="B103" s="38" t="s">
        <v>48</v>
      </c>
      <c r="C103" s="39">
        <v>57783.293949999847</v>
      </c>
      <c r="D103" s="39">
        <v>2.9999999999999997E-4</v>
      </c>
      <c r="E103" s="1">
        <f t="shared" si="18"/>
        <v>32271.605531089903</v>
      </c>
      <c r="F103" s="1">
        <f t="shared" si="19"/>
        <v>32271.5</v>
      </c>
      <c r="G103" s="1">
        <f t="shared" si="20"/>
        <v>2.0328949845861644E-2</v>
      </c>
      <c r="K103" s="1">
        <f t="shared" si="21"/>
        <v>2.0328949845861644E-2</v>
      </c>
      <c r="O103" s="1">
        <f t="shared" ca="1" si="22"/>
        <v>2.4388237787649612E-2</v>
      </c>
      <c r="Q103" s="40">
        <f t="shared" si="23"/>
        <v>42764.793949999847</v>
      </c>
    </row>
    <row r="104" spans="1:17">
      <c r="A104" s="37" t="s">
        <v>55</v>
      </c>
      <c r="B104" s="38" t="s">
        <v>46</v>
      </c>
      <c r="C104" s="39">
        <v>57783.391340000089</v>
      </c>
      <c r="D104" s="39">
        <v>1E-4</v>
      </c>
      <c r="E104" s="1">
        <f t="shared" si="18"/>
        <v>32272.11109940258</v>
      </c>
      <c r="F104" s="1">
        <f t="shared" si="19"/>
        <v>32272</v>
      </c>
      <c r="G104" s="1">
        <f t="shared" si="20"/>
        <v>2.1401600082754157E-2</v>
      </c>
      <c r="K104" s="1">
        <f t="shared" si="21"/>
        <v>2.1401600082754157E-2</v>
      </c>
      <c r="O104" s="1">
        <f t="shared" ca="1" si="22"/>
        <v>2.438825806189077E-2</v>
      </c>
      <c r="Q104" s="40">
        <f t="shared" si="23"/>
        <v>42764.891340000089</v>
      </c>
    </row>
    <row r="105" spans="1:17">
      <c r="A105" s="37" t="s">
        <v>55</v>
      </c>
      <c r="B105" s="38" t="s">
        <v>46</v>
      </c>
      <c r="C105" s="39">
        <v>58041.523430000059</v>
      </c>
      <c r="D105" s="39">
        <v>1E-4</v>
      </c>
      <c r="E105" s="1">
        <f t="shared" si="18"/>
        <v>33612.1193637494</v>
      </c>
      <c r="F105" s="1">
        <f t="shared" si="19"/>
        <v>33612</v>
      </c>
      <c r="G105" s="1">
        <f t="shared" si="20"/>
        <v>2.2993600054178387E-2</v>
      </c>
      <c r="K105" s="1">
        <f t="shared" si="21"/>
        <v>2.2993600054178387E-2</v>
      </c>
      <c r="O105" s="1">
        <f t="shared" ca="1" si="22"/>
        <v>2.4442593028196971E-2</v>
      </c>
      <c r="Q105" s="40">
        <f t="shared" si="23"/>
        <v>43023.023430000059</v>
      </c>
    </row>
    <row r="106" spans="1:17">
      <c r="A106" s="37" t="s">
        <v>55</v>
      </c>
      <c r="B106" s="38" t="s">
        <v>48</v>
      </c>
      <c r="C106" s="39">
        <v>58041.618069999851</v>
      </c>
      <c r="D106" s="39">
        <v>2.0000000000000001E-4</v>
      </c>
      <c r="E106" s="1">
        <f t="shared" si="18"/>
        <v>33612.610656334757</v>
      </c>
      <c r="F106" s="1">
        <f t="shared" si="19"/>
        <v>33612.5</v>
      </c>
      <c r="G106" s="1">
        <f t="shared" si="20"/>
        <v>2.1316249847586732E-2</v>
      </c>
      <c r="K106" s="1">
        <f t="shared" si="21"/>
        <v>2.1316249847586732E-2</v>
      </c>
      <c r="O106" s="1">
        <f t="shared" ca="1" si="22"/>
        <v>2.4442613302438132E-2</v>
      </c>
      <c r="Q106" s="40">
        <f t="shared" si="23"/>
        <v>43023.118069999851</v>
      </c>
    </row>
    <row r="107" spans="1:17">
      <c r="A107" s="37" t="s">
        <v>55</v>
      </c>
      <c r="B107" s="38" t="s">
        <v>46</v>
      </c>
      <c r="C107" s="39">
        <v>58101.24068999989</v>
      </c>
      <c r="D107" s="39">
        <v>1E-4</v>
      </c>
      <c r="E107" s="1">
        <f t="shared" si="18"/>
        <v>33922.121974908398</v>
      </c>
      <c r="F107" s="1">
        <f t="shared" si="19"/>
        <v>33922</v>
      </c>
      <c r="G107" s="1">
        <f t="shared" si="20"/>
        <v>2.3496599889767822E-2</v>
      </c>
      <c r="K107" s="1">
        <f t="shared" si="21"/>
        <v>2.3496599889767822E-2</v>
      </c>
      <c r="O107" s="1">
        <f t="shared" ca="1" si="22"/>
        <v>2.445516305771557E-2</v>
      </c>
      <c r="Q107" s="40">
        <f t="shared" si="23"/>
        <v>43082.74068999989</v>
      </c>
    </row>
    <row r="108" spans="1:17">
      <c r="A108" s="37" t="s">
        <v>55</v>
      </c>
      <c r="B108" s="38" t="s">
        <v>46</v>
      </c>
      <c r="C108" s="39">
        <v>58101.240830000024</v>
      </c>
      <c r="D108" s="39">
        <v>2.0000000000000001E-4</v>
      </c>
      <c r="E108" s="1">
        <f t="shared" si="18"/>
        <v>33922.122701673281</v>
      </c>
      <c r="F108" s="1">
        <f t="shared" si="19"/>
        <v>33922</v>
      </c>
      <c r="G108" s="1">
        <f t="shared" si="20"/>
        <v>2.3636600024474319E-2</v>
      </c>
      <c r="K108" s="1">
        <f t="shared" si="21"/>
        <v>2.3636600024474319E-2</v>
      </c>
      <c r="O108" s="1">
        <f t="shared" ca="1" si="22"/>
        <v>2.445516305771557E-2</v>
      </c>
      <c r="Q108" s="40">
        <f t="shared" si="23"/>
        <v>43082.740830000024</v>
      </c>
    </row>
    <row r="109" spans="1:17">
      <c r="A109" s="37" t="s">
        <v>55</v>
      </c>
      <c r="B109" s="38" t="s">
        <v>48</v>
      </c>
      <c r="C109" s="39">
        <v>58101.33583999984</v>
      </c>
      <c r="D109" s="39">
        <v>2.0000000000000001E-4</v>
      </c>
      <c r="E109" s="1">
        <f t="shared" si="18"/>
        <v>33922.615914992661</v>
      </c>
      <c r="F109" s="1">
        <f t="shared" si="19"/>
        <v>33922.5</v>
      </c>
      <c r="G109" s="1">
        <f t="shared" si="20"/>
        <v>2.232924983400153E-2</v>
      </c>
      <c r="K109" s="1">
        <f t="shared" si="21"/>
        <v>2.232924983400153E-2</v>
      </c>
      <c r="O109" s="1">
        <f t="shared" ca="1" si="22"/>
        <v>2.4455183331956731E-2</v>
      </c>
      <c r="Q109" s="40">
        <f t="shared" si="23"/>
        <v>43082.83583999984</v>
      </c>
    </row>
    <row r="110" spans="1:17">
      <c r="A110" s="37" t="s">
        <v>55</v>
      </c>
      <c r="B110" s="38" t="s">
        <v>48</v>
      </c>
      <c r="C110" s="39">
        <v>58101.33646999998</v>
      </c>
      <c r="D110" s="39">
        <v>2.9999999999999997E-4</v>
      </c>
      <c r="E110" s="1">
        <f t="shared" si="18"/>
        <v>33922.61918543221</v>
      </c>
      <c r="F110" s="1">
        <f t="shared" si="19"/>
        <v>33922.5</v>
      </c>
      <c r="G110" s="1">
        <f t="shared" si="20"/>
        <v>2.295924997451948E-2</v>
      </c>
      <c r="K110" s="1">
        <f t="shared" si="21"/>
        <v>2.295924997451948E-2</v>
      </c>
      <c r="O110" s="1">
        <f t="shared" ca="1" si="22"/>
        <v>2.4455183331956731E-2</v>
      </c>
      <c r="Q110" s="40">
        <f t="shared" si="23"/>
        <v>43082.83646999998</v>
      </c>
    </row>
    <row r="111" spans="1:17">
      <c r="A111" s="37" t="s">
        <v>55</v>
      </c>
      <c r="B111" s="38" t="s">
        <v>48</v>
      </c>
      <c r="C111" s="39">
        <v>58113.27807</v>
      </c>
      <c r="D111" s="39">
        <v>4.0000000000000002E-4</v>
      </c>
      <c r="E111" s="1">
        <f t="shared" si="18"/>
        <v>33984.610093612406</v>
      </c>
      <c r="F111" s="1">
        <f t="shared" si="19"/>
        <v>33984.5</v>
      </c>
      <c r="G111" s="1">
        <f t="shared" si="20"/>
        <v>2.1207849997153971E-2</v>
      </c>
      <c r="K111" s="1">
        <f t="shared" si="21"/>
        <v>2.1207849997153971E-2</v>
      </c>
      <c r="O111" s="1">
        <f t="shared" ca="1" si="22"/>
        <v>2.4457697337860448E-2</v>
      </c>
      <c r="Q111" s="40">
        <f t="shared" si="23"/>
        <v>43094.77807</v>
      </c>
    </row>
    <row r="112" spans="1:17">
      <c r="A112" s="37" t="s">
        <v>55</v>
      </c>
      <c r="B112" s="38" t="s">
        <v>46</v>
      </c>
      <c r="C112" s="39">
        <v>58113.376800000202</v>
      </c>
      <c r="D112" s="39">
        <v>2.0000000000000001E-4</v>
      </c>
      <c r="E112" s="1">
        <f t="shared" si="18"/>
        <v>33985.12261809632</v>
      </c>
      <c r="F112" s="1">
        <f t="shared" si="19"/>
        <v>33985</v>
      </c>
      <c r="G112" s="1">
        <f t="shared" si="20"/>
        <v>2.3620500200195238E-2</v>
      </c>
      <c r="K112" s="1">
        <f t="shared" si="21"/>
        <v>2.3620500200195238E-2</v>
      </c>
      <c r="O112" s="1">
        <f t="shared" ca="1" si="22"/>
        <v>2.4457717612101609E-2</v>
      </c>
      <c r="Q112" s="40">
        <f t="shared" si="23"/>
        <v>43094.876800000202</v>
      </c>
    </row>
    <row r="113" spans="1:17">
      <c r="A113" s="37" t="s">
        <v>55</v>
      </c>
      <c r="B113" s="38" t="s">
        <v>48</v>
      </c>
      <c r="C113" s="39">
        <v>58113.471330000088</v>
      </c>
      <c r="D113" s="39">
        <v>2.0000000000000001E-4</v>
      </c>
      <c r="E113" s="1">
        <f t="shared" si="18"/>
        <v>33985.613339653159</v>
      </c>
      <c r="F113" s="1">
        <f t="shared" si="19"/>
        <v>33985.5</v>
      </c>
      <c r="G113" s="1">
        <f t="shared" si="20"/>
        <v>2.1833150087331887E-2</v>
      </c>
      <c r="K113" s="1">
        <f t="shared" si="21"/>
        <v>2.1833150087331887E-2</v>
      </c>
      <c r="O113" s="1">
        <f t="shared" ca="1" si="22"/>
        <v>2.4457737886342767E-2</v>
      </c>
      <c r="Q113" s="40">
        <f t="shared" si="23"/>
        <v>43094.971330000088</v>
      </c>
    </row>
    <row r="114" spans="1:17">
      <c r="A114" s="41" t="s">
        <v>56</v>
      </c>
      <c r="B114" s="42" t="s">
        <v>46</v>
      </c>
      <c r="C114" s="43">
        <v>59546.969699999783</v>
      </c>
      <c r="E114" s="1">
        <f t="shared" ref="E114:E116" si="24">+(C114-C$7)/C$8</f>
        <v>41427.150975394259</v>
      </c>
      <c r="F114" s="1">
        <f t="shared" ref="F114:F116" si="25">ROUND(2*E114,0)/2</f>
        <v>41427</v>
      </c>
      <c r="G114" s="1">
        <f t="shared" ref="G114:G116" si="26">+C114-(C$7+F114*C$8)</f>
        <v>2.9083099783747457E-2</v>
      </c>
      <c r="K114" s="1">
        <f t="shared" ref="K114:K116" si="27">+G114</f>
        <v>2.9083099783747457E-2</v>
      </c>
      <c r="O114" s="1">
        <f t="shared" ref="O114:O116" ca="1" si="28">+C$11+C$12*$F114</f>
        <v>2.4759479417512619E-2</v>
      </c>
      <c r="Q114" s="40">
        <f t="shared" ref="Q114:Q116" si="29">+C114-15018.5</f>
        <v>44528.469699999783</v>
      </c>
    </row>
    <row r="115" spans="1:17">
      <c r="A115" s="41" t="s">
        <v>56</v>
      </c>
      <c r="B115" s="42" t="s">
        <v>48</v>
      </c>
      <c r="C115" s="43">
        <v>59547.0625</v>
      </c>
      <c r="E115" s="1">
        <f t="shared" si="24"/>
        <v>41427.632716224012</v>
      </c>
      <c r="F115" s="1">
        <f t="shared" si="25"/>
        <v>41427.5</v>
      </c>
      <c r="G115" s="1">
        <f t="shared" si="26"/>
        <v>2.556574999471195E-2</v>
      </c>
      <c r="K115" s="1">
        <f t="shared" si="27"/>
        <v>2.556574999471195E-2</v>
      </c>
      <c r="O115" s="1">
        <f t="shared" ca="1" si="28"/>
        <v>2.475949969175378E-2</v>
      </c>
      <c r="Q115" s="40">
        <f t="shared" si="29"/>
        <v>44528.5625</v>
      </c>
    </row>
    <row r="116" spans="1:17">
      <c r="A116" s="41" t="s">
        <v>56</v>
      </c>
      <c r="B116" s="42" t="s">
        <v>46</v>
      </c>
      <c r="C116" s="43">
        <v>59576.06100000022</v>
      </c>
      <c r="E116" s="1">
        <f t="shared" si="24"/>
        <v>41578.168938411494</v>
      </c>
      <c r="F116" s="1">
        <f t="shared" si="25"/>
        <v>41578</v>
      </c>
      <c r="G116" s="1">
        <f t="shared" si="26"/>
        <v>3.2543400215217844E-2</v>
      </c>
      <c r="K116" s="1">
        <f t="shared" si="27"/>
        <v>3.2543400215217844E-2</v>
      </c>
      <c r="O116" s="1">
        <f t="shared" ca="1" si="28"/>
        <v>2.4765602238342649E-2</v>
      </c>
      <c r="Q116" s="40">
        <f t="shared" si="29"/>
        <v>44557.56100000022</v>
      </c>
    </row>
    <row r="117" spans="1:17">
      <c r="A117" s="45" t="s">
        <v>57</v>
      </c>
      <c r="B117" s="46" t="s">
        <v>46</v>
      </c>
      <c r="C117" s="47">
        <v>60271.468799999915</v>
      </c>
      <c r="D117" s="45">
        <v>2.0000000000000001E-4</v>
      </c>
      <c r="E117" s="1">
        <f t="shared" ref="E117:E118" si="30">+(C117-C$7)/C$8</f>
        <v>45188.15094061409</v>
      </c>
      <c r="F117" s="1">
        <f t="shared" ref="F117:F118" si="31">ROUND(2*E117,0)/2</f>
        <v>45188</v>
      </c>
      <c r="G117" s="1">
        <f t="shared" ref="G117:G118" si="32">+C117-(C$7+F117*C$8)</f>
        <v>2.9076399914629292E-2</v>
      </c>
      <c r="K117" s="1">
        <f t="shared" ref="K117:K118" si="33">+G117</f>
        <v>2.9076399914629292E-2</v>
      </c>
      <c r="O117" s="1">
        <f t="shared" ref="O117:O118" ca="1" si="34">+C$11+C$12*$F117</f>
        <v>2.4911982259510849E-2</v>
      </c>
      <c r="Q117" s="40">
        <f t="shared" ref="Q117:Q118" si="35">+C117-15018.5</f>
        <v>45252.968799999915</v>
      </c>
    </row>
    <row r="118" spans="1:17">
      <c r="A118" s="45" t="s">
        <v>57</v>
      </c>
      <c r="B118" s="46" t="s">
        <v>46</v>
      </c>
      <c r="C118" s="47">
        <v>60331.378339999821</v>
      </c>
      <c r="D118" s="45">
        <v>2.9999999999999997E-4</v>
      </c>
      <c r="E118" s="1">
        <f t="shared" si="30"/>
        <v>45499.15171046451</v>
      </c>
      <c r="F118" s="1">
        <f t="shared" si="31"/>
        <v>45499</v>
      </c>
      <c r="G118" s="1">
        <f t="shared" si="32"/>
        <v>2.9224699814221822E-2</v>
      </c>
      <c r="K118" s="1">
        <f t="shared" si="33"/>
        <v>2.9224699814221822E-2</v>
      </c>
      <c r="O118" s="1">
        <f t="shared" ca="1" si="34"/>
        <v>2.4924592837511764E-2</v>
      </c>
      <c r="Q118" s="40">
        <f t="shared" si="35"/>
        <v>45312.878339999821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2023-08-22T07:52:12Z</dcterms:created>
  <dcterms:modified xsi:type="dcterms:W3CDTF">2025-01-10T03:28:31Z</dcterms:modified>
</cp:coreProperties>
</file>