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2BC8AF3-CBC4-4B83-9498-CD9D4C267E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107" i="1" l="1"/>
  <c r="F107" i="1" s="1"/>
  <c r="G107" i="1" s="1"/>
  <c r="K107" i="1" s="1"/>
  <c r="Q107" i="1"/>
  <c r="E108" i="1"/>
  <c r="F108" i="1"/>
  <c r="G108" i="1" s="1"/>
  <c r="K108" i="1" s="1"/>
  <c r="Q108" i="1"/>
  <c r="F14" i="1"/>
  <c r="E100" i="1"/>
  <c r="F100" i="1" s="1"/>
  <c r="G100" i="1" s="1"/>
  <c r="K100" i="1" s="1"/>
  <c r="Q100" i="1"/>
  <c r="E101" i="1"/>
  <c r="F101" i="1" s="1"/>
  <c r="G101" i="1" s="1"/>
  <c r="K101" i="1" s="1"/>
  <c r="Q101" i="1"/>
  <c r="E102" i="1"/>
  <c r="F102" i="1"/>
  <c r="G102" i="1" s="1"/>
  <c r="K102" i="1" s="1"/>
  <c r="Q102" i="1"/>
  <c r="E103" i="1"/>
  <c r="F103" i="1" s="1"/>
  <c r="G103" i="1" s="1"/>
  <c r="K103" i="1" s="1"/>
  <c r="Q103" i="1"/>
  <c r="E104" i="1"/>
  <c r="F104" i="1" s="1"/>
  <c r="G104" i="1" s="1"/>
  <c r="K104" i="1" s="1"/>
  <c r="Q104" i="1"/>
  <c r="E105" i="1"/>
  <c r="F105" i="1" s="1"/>
  <c r="G105" i="1" s="1"/>
  <c r="K105" i="1" s="1"/>
  <c r="Q105" i="1"/>
  <c r="E106" i="1"/>
  <c r="F106" i="1" s="1"/>
  <c r="G106" i="1" s="1"/>
  <c r="K106" i="1" s="1"/>
  <c r="Q106" i="1"/>
  <c r="E90" i="1"/>
  <c r="F90" i="1" s="1"/>
  <c r="G90" i="1" s="1"/>
  <c r="K90" i="1" s="1"/>
  <c r="Q90" i="1"/>
  <c r="E91" i="1"/>
  <c r="F91" i="1" s="1"/>
  <c r="G91" i="1" s="1"/>
  <c r="K91" i="1" s="1"/>
  <c r="Q91" i="1"/>
  <c r="E92" i="1"/>
  <c r="F92" i="1"/>
  <c r="G92" i="1" s="1"/>
  <c r="K92" i="1" s="1"/>
  <c r="Q92" i="1"/>
  <c r="E93" i="1"/>
  <c r="F93" i="1" s="1"/>
  <c r="G93" i="1" s="1"/>
  <c r="K93" i="1" s="1"/>
  <c r="Q93" i="1"/>
  <c r="E94" i="1"/>
  <c r="F94" i="1" s="1"/>
  <c r="G94" i="1" s="1"/>
  <c r="K94" i="1" s="1"/>
  <c r="Q94" i="1"/>
  <c r="E95" i="1"/>
  <c r="F95" i="1"/>
  <c r="G95" i="1" s="1"/>
  <c r="K95" i="1" s="1"/>
  <c r="Q95" i="1"/>
  <c r="E96" i="1"/>
  <c r="F96" i="1" s="1"/>
  <c r="G96" i="1" s="1"/>
  <c r="K96" i="1" s="1"/>
  <c r="Q96" i="1"/>
  <c r="E97" i="1"/>
  <c r="F97" i="1" s="1"/>
  <c r="G97" i="1" s="1"/>
  <c r="K97" i="1" s="1"/>
  <c r="Q97" i="1"/>
  <c r="E98" i="1"/>
  <c r="F98" i="1" s="1"/>
  <c r="G98" i="1" s="1"/>
  <c r="K98" i="1" s="1"/>
  <c r="Q98" i="1"/>
  <c r="E99" i="1"/>
  <c r="F99" i="1"/>
  <c r="G99" i="1" s="1"/>
  <c r="K99" i="1" s="1"/>
  <c r="Q99" i="1"/>
  <c r="C9" i="1"/>
  <c r="D9" i="1"/>
  <c r="E21" i="1"/>
  <c r="F21" i="1" s="1"/>
  <c r="G21" i="1" s="1"/>
  <c r="H21" i="1" s="1"/>
  <c r="E22" i="1"/>
  <c r="F22" i="1" s="1"/>
  <c r="G22" i="1" s="1"/>
  <c r="I22" i="1" s="1"/>
  <c r="Q22" i="1"/>
  <c r="E23" i="1"/>
  <c r="F23" i="1" s="1"/>
  <c r="G23" i="1" s="1"/>
  <c r="I23" i="1" s="1"/>
  <c r="Q23" i="1"/>
  <c r="E24" i="1"/>
  <c r="F24" i="1" s="1"/>
  <c r="G24" i="1" s="1"/>
  <c r="I24" i="1" s="1"/>
  <c r="Q24" i="1"/>
  <c r="E25" i="1"/>
  <c r="F25" i="1" s="1"/>
  <c r="G25" i="1" s="1"/>
  <c r="J25" i="1" s="1"/>
  <c r="Q25" i="1"/>
  <c r="E26" i="1"/>
  <c r="F26" i="1" s="1"/>
  <c r="G26" i="1" s="1"/>
  <c r="I26" i="1" s="1"/>
  <c r="Q26" i="1"/>
  <c r="E27" i="1"/>
  <c r="F27" i="1"/>
  <c r="U27" i="1" s="1"/>
  <c r="Q27" i="1"/>
  <c r="E28" i="1"/>
  <c r="F28" i="1" s="1"/>
  <c r="U28" i="1" s="1"/>
  <c r="Q28" i="1"/>
  <c r="E29" i="1"/>
  <c r="F29" i="1"/>
  <c r="G29" i="1"/>
  <c r="I29" i="1" s="1"/>
  <c r="Q29" i="1"/>
  <c r="E30" i="1"/>
  <c r="F30" i="1" s="1"/>
  <c r="G30" i="1" s="1"/>
  <c r="I30" i="1" s="1"/>
  <c r="Q30" i="1"/>
  <c r="E31" i="1"/>
  <c r="F31" i="1"/>
  <c r="G31" i="1" s="1"/>
  <c r="I31" i="1" s="1"/>
  <c r="Q31" i="1"/>
  <c r="E32" i="1"/>
  <c r="F32" i="1" s="1"/>
  <c r="G32" i="1" s="1"/>
  <c r="I32" i="1" s="1"/>
  <c r="Q32" i="1"/>
  <c r="E33" i="1"/>
  <c r="F33" i="1"/>
  <c r="G33" i="1" s="1"/>
  <c r="I33" i="1" s="1"/>
  <c r="Q33" i="1"/>
  <c r="E34" i="1"/>
  <c r="F34" i="1" s="1"/>
  <c r="G34" i="1" s="1"/>
  <c r="I34" i="1" s="1"/>
  <c r="Q34" i="1"/>
  <c r="E35" i="1"/>
  <c r="F35" i="1" s="1"/>
  <c r="G35" i="1" s="1"/>
  <c r="I35" i="1" s="1"/>
  <c r="Q35" i="1"/>
  <c r="E36" i="1"/>
  <c r="F36" i="1" s="1"/>
  <c r="G36" i="1" s="1"/>
  <c r="I36" i="1" s="1"/>
  <c r="Q36" i="1"/>
  <c r="E37" i="1"/>
  <c r="F37" i="1" s="1"/>
  <c r="G37" i="1" s="1"/>
  <c r="I37" i="1" s="1"/>
  <c r="Q37" i="1"/>
  <c r="E38" i="1"/>
  <c r="F38" i="1" s="1"/>
  <c r="G38" i="1" s="1"/>
  <c r="K38" i="1" s="1"/>
  <c r="Q38" i="1"/>
  <c r="E39" i="1"/>
  <c r="F39" i="1"/>
  <c r="G39" i="1" s="1"/>
  <c r="K39" i="1" s="1"/>
  <c r="Q39" i="1"/>
  <c r="E40" i="1"/>
  <c r="F40" i="1"/>
  <c r="G40" i="1" s="1"/>
  <c r="K40" i="1" s="1"/>
  <c r="Q40" i="1"/>
  <c r="E41" i="1"/>
  <c r="F41" i="1"/>
  <c r="G41" i="1" s="1"/>
  <c r="K41" i="1" s="1"/>
  <c r="Q41" i="1"/>
  <c r="E42" i="1"/>
  <c r="F42" i="1"/>
  <c r="G42" i="1" s="1"/>
  <c r="K42" i="1" s="1"/>
  <c r="Q42" i="1"/>
  <c r="E43" i="1"/>
  <c r="F43" i="1" s="1"/>
  <c r="G43" i="1" s="1"/>
  <c r="K43" i="1" s="1"/>
  <c r="Q43" i="1"/>
  <c r="E44" i="1"/>
  <c r="F44" i="1" s="1"/>
  <c r="G44" i="1" s="1"/>
  <c r="K44" i="1" s="1"/>
  <c r="Q44" i="1"/>
  <c r="E45" i="1"/>
  <c r="F45" i="1"/>
  <c r="G45" i="1" s="1"/>
  <c r="K45" i="1" s="1"/>
  <c r="Q45" i="1"/>
  <c r="E46" i="1"/>
  <c r="F46" i="1" s="1"/>
  <c r="G46" i="1" s="1"/>
  <c r="K46" i="1" s="1"/>
  <c r="Q46" i="1"/>
  <c r="E47" i="1"/>
  <c r="F47" i="1"/>
  <c r="G47" i="1" s="1"/>
  <c r="K47" i="1" s="1"/>
  <c r="Q47" i="1"/>
  <c r="E48" i="1"/>
  <c r="F48" i="1"/>
  <c r="G48" i="1"/>
  <c r="K48" i="1"/>
  <c r="Q48" i="1"/>
  <c r="E49" i="1"/>
  <c r="F49" i="1"/>
  <c r="G49" i="1" s="1"/>
  <c r="K49" i="1" s="1"/>
  <c r="Q49" i="1"/>
  <c r="E50" i="1"/>
  <c r="F50" i="1"/>
  <c r="G50" i="1"/>
  <c r="K50" i="1" s="1"/>
  <c r="Q50" i="1"/>
  <c r="E51" i="1"/>
  <c r="F51" i="1" s="1"/>
  <c r="G51" i="1" s="1"/>
  <c r="K51" i="1" s="1"/>
  <c r="Q51" i="1"/>
  <c r="E52" i="1"/>
  <c r="F52" i="1" s="1"/>
  <c r="G52" i="1" s="1"/>
  <c r="K52" i="1" s="1"/>
  <c r="Q52" i="1"/>
  <c r="E53" i="1"/>
  <c r="F53" i="1"/>
  <c r="G53" i="1"/>
  <c r="K53" i="1"/>
  <c r="Q53" i="1"/>
  <c r="E54" i="1"/>
  <c r="F54" i="1" s="1"/>
  <c r="G54" i="1" s="1"/>
  <c r="K54" i="1" s="1"/>
  <c r="Q54" i="1"/>
  <c r="E55" i="1"/>
  <c r="F55" i="1" s="1"/>
  <c r="G55" i="1" s="1"/>
  <c r="K55" i="1" s="1"/>
  <c r="Q55" i="1"/>
  <c r="E56" i="1"/>
  <c r="F56" i="1"/>
  <c r="G56" i="1"/>
  <c r="K56" i="1" s="1"/>
  <c r="Q56" i="1"/>
  <c r="E57" i="1"/>
  <c r="F57" i="1" s="1"/>
  <c r="G57" i="1" s="1"/>
  <c r="K57" i="1" s="1"/>
  <c r="Q57" i="1"/>
  <c r="E58" i="1"/>
  <c r="F58" i="1"/>
  <c r="G58" i="1"/>
  <c r="K58" i="1" s="1"/>
  <c r="Q58" i="1"/>
  <c r="E59" i="1"/>
  <c r="F59" i="1" s="1"/>
  <c r="G59" i="1" s="1"/>
  <c r="K59" i="1" s="1"/>
  <c r="Q59" i="1"/>
  <c r="E60" i="1"/>
  <c r="F60" i="1" s="1"/>
  <c r="G60" i="1" s="1"/>
  <c r="K60" i="1" s="1"/>
  <c r="Q60" i="1"/>
  <c r="E61" i="1"/>
  <c r="F61" i="1"/>
  <c r="G61" i="1"/>
  <c r="K61" i="1" s="1"/>
  <c r="Q61" i="1"/>
  <c r="E62" i="1"/>
  <c r="F62" i="1" s="1"/>
  <c r="G62" i="1" s="1"/>
  <c r="K62" i="1" s="1"/>
  <c r="Q62" i="1"/>
  <c r="E63" i="1"/>
  <c r="F63" i="1"/>
  <c r="G63" i="1" s="1"/>
  <c r="K63" i="1" s="1"/>
  <c r="Q63" i="1"/>
  <c r="E64" i="1"/>
  <c r="F64" i="1" s="1"/>
  <c r="G64" i="1" s="1"/>
  <c r="K64" i="1" s="1"/>
  <c r="Q64" i="1"/>
  <c r="E65" i="1"/>
  <c r="F65" i="1"/>
  <c r="G65" i="1" s="1"/>
  <c r="K65" i="1" s="1"/>
  <c r="Q65" i="1"/>
  <c r="E66" i="1"/>
  <c r="F66" i="1" s="1"/>
  <c r="G66" i="1" s="1"/>
  <c r="K66" i="1" s="1"/>
  <c r="Q66" i="1"/>
  <c r="E67" i="1"/>
  <c r="F67" i="1" s="1"/>
  <c r="G67" i="1" s="1"/>
  <c r="K67" i="1" s="1"/>
  <c r="Q67" i="1"/>
  <c r="E68" i="1"/>
  <c r="F68" i="1" s="1"/>
  <c r="G68" i="1" s="1"/>
  <c r="K68" i="1" s="1"/>
  <c r="Q68" i="1"/>
  <c r="E69" i="1"/>
  <c r="F69" i="1" s="1"/>
  <c r="G69" i="1" s="1"/>
  <c r="K69" i="1" s="1"/>
  <c r="Q69" i="1"/>
  <c r="E70" i="1"/>
  <c r="F70" i="1" s="1"/>
  <c r="G70" i="1" s="1"/>
  <c r="K70" i="1" s="1"/>
  <c r="Q70" i="1"/>
  <c r="E71" i="1"/>
  <c r="F71" i="1"/>
  <c r="G71" i="1" s="1"/>
  <c r="K71" i="1" s="1"/>
  <c r="Q71" i="1"/>
  <c r="E72" i="1"/>
  <c r="F72" i="1"/>
  <c r="G72" i="1" s="1"/>
  <c r="K72" i="1" s="1"/>
  <c r="Q72" i="1"/>
  <c r="E73" i="1"/>
  <c r="F73" i="1"/>
  <c r="G73" i="1" s="1"/>
  <c r="K73" i="1" s="1"/>
  <c r="Q73" i="1"/>
  <c r="E74" i="1"/>
  <c r="F74" i="1"/>
  <c r="G74" i="1" s="1"/>
  <c r="K74" i="1" s="1"/>
  <c r="Q74" i="1"/>
  <c r="E75" i="1"/>
  <c r="F75" i="1" s="1"/>
  <c r="G75" i="1" s="1"/>
  <c r="K75" i="1" s="1"/>
  <c r="Q75" i="1"/>
  <c r="E76" i="1"/>
  <c r="F76" i="1" s="1"/>
  <c r="G76" i="1" s="1"/>
  <c r="K76" i="1" s="1"/>
  <c r="Q76" i="1"/>
  <c r="E77" i="1"/>
  <c r="F77" i="1"/>
  <c r="G77" i="1" s="1"/>
  <c r="K77" i="1" s="1"/>
  <c r="Q77" i="1"/>
  <c r="E78" i="1"/>
  <c r="F78" i="1" s="1"/>
  <c r="G78" i="1" s="1"/>
  <c r="K78" i="1" s="1"/>
  <c r="Q78" i="1"/>
  <c r="E79" i="1"/>
  <c r="F79" i="1"/>
  <c r="G79" i="1" s="1"/>
  <c r="K79" i="1" s="1"/>
  <c r="Q79" i="1"/>
  <c r="E80" i="1"/>
  <c r="F80" i="1" s="1"/>
  <c r="G80" i="1" s="1"/>
  <c r="K80" i="1" s="1"/>
  <c r="Q80" i="1"/>
  <c r="E81" i="1"/>
  <c r="F81" i="1"/>
  <c r="G81" i="1" s="1"/>
  <c r="K81" i="1" s="1"/>
  <c r="Q81" i="1"/>
  <c r="E82" i="1"/>
  <c r="F82" i="1" s="1"/>
  <c r="G82" i="1" s="1"/>
  <c r="K82" i="1" s="1"/>
  <c r="Q82" i="1"/>
  <c r="E83" i="1"/>
  <c r="F83" i="1" s="1"/>
  <c r="G83" i="1" s="1"/>
  <c r="K83" i="1" s="1"/>
  <c r="Q83" i="1"/>
  <c r="E84" i="1"/>
  <c r="F84" i="1" s="1"/>
  <c r="G84" i="1" s="1"/>
  <c r="K84" i="1" s="1"/>
  <c r="Q84" i="1"/>
  <c r="E85" i="1"/>
  <c r="F85" i="1" s="1"/>
  <c r="G85" i="1" s="1"/>
  <c r="K85" i="1" s="1"/>
  <c r="Q85" i="1"/>
  <c r="E86" i="1"/>
  <c r="F86" i="1" s="1"/>
  <c r="G86" i="1" s="1"/>
  <c r="K86" i="1" s="1"/>
  <c r="Q86" i="1"/>
  <c r="E87" i="1"/>
  <c r="F87" i="1" s="1"/>
  <c r="G87" i="1" s="1"/>
  <c r="K87" i="1" s="1"/>
  <c r="Q87" i="1"/>
  <c r="E88" i="1"/>
  <c r="F88" i="1"/>
  <c r="G88" i="1"/>
  <c r="K88" i="1" s="1"/>
  <c r="Q88" i="1"/>
  <c r="E89" i="1"/>
  <c r="F89" i="1" s="1"/>
  <c r="G89" i="1" s="1"/>
  <c r="K89" i="1" s="1"/>
  <c r="Q89" i="1"/>
  <c r="C17" i="1"/>
  <c r="Q21" i="1"/>
  <c r="C12" i="1"/>
  <c r="C11" i="1"/>
  <c r="O108" i="1" l="1"/>
  <c r="O107" i="1"/>
  <c r="F15" i="1"/>
  <c r="O102" i="1"/>
  <c r="O106" i="1"/>
  <c r="O101" i="1"/>
  <c r="O105" i="1"/>
  <c r="O100" i="1"/>
  <c r="O104" i="1"/>
  <c r="O103" i="1"/>
  <c r="O92" i="1"/>
  <c r="O96" i="1"/>
  <c r="O91" i="1"/>
  <c r="O95" i="1"/>
  <c r="O99" i="1"/>
  <c r="O90" i="1"/>
  <c r="O94" i="1"/>
  <c r="O98" i="1"/>
  <c r="O93" i="1"/>
  <c r="O97" i="1"/>
  <c r="C16" i="1"/>
  <c r="D18" i="1" s="1"/>
  <c r="O42" i="1"/>
  <c r="O79" i="1"/>
  <c r="O32" i="1"/>
  <c r="O63" i="1"/>
  <c r="O37" i="1"/>
  <c r="O81" i="1"/>
  <c r="O45" i="1"/>
  <c r="O22" i="1"/>
  <c r="O75" i="1"/>
  <c r="O70" i="1"/>
  <c r="O58" i="1"/>
  <c r="O29" i="1"/>
  <c r="O74" i="1"/>
  <c r="O46" i="1"/>
  <c r="O64" i="1"/>
  <c r="O62" i="1"/>
  <c r="O69" i="1"/>
  <c r="O72" i="1"/>
  <c r="O77" i="1"/>
  <c r="O85" i="1"/>
  <c r="O73" i="1"/>
  <c r="O71" i="1"/>
  <c r="O61" i="1"/>
  <c r="O33" i="1"/>
  <c r="O78" i="1"/>
  <c r="O55" i="1"/>
  <c r="O35" i="1"/>
  <c r="O25" i="1"/>
  <c r="O30" i="1"/>
  <c r="O36" i="1"/>
  <c r="O44" i="1"/>
  <c r="O28" i="1"/>
  <c r="O65" i="1"/>
  <c r="C15" i="1"/>
  <c r="O87" i="1"/>
  <c r="O34" i="1"/>
  <c r="O60" i="1"/>
  <c r="O53" i="1"/>
  <c r="O68" i="1"/>
  <c r="O67" i="1"/>
  <c r="O52" i="1"/>
  <c r="O21" i="1"/>
  <c r="O83" i="1"/>
  <c r="O86" i="1"/>
  <c r="O26" i="1"/>
  <c r="O51" i="1"/>
  <c r="O76" i="1"/>
  <c r="O27" i="1"/>
  <c r="O57" i="1"/>
  <c r="O84" i="1"/>
  <c r="O56" i="1"/>
  <c r="O50" i="1"/>
  <c r="O49" i="1"/>
  <c r="O48" i="1"/>
  <c r="O82" i="1"/>
  <c r="O66" i="1"/>
  <c r="O59" i="1"/>
  <c r="O80" i="1"/>
  <c r="O47" i="1"/>
  <c r="O31" i="1"/>
  <c r="O54" i="1"/>
  <c r="O43" i="1"/>
  <c r="O88" i="1"/>
  <c r="O41" i="1"/>
  <c r="O40" i="1"/>
  <c r="O39" i="1"/>
  <c r="O24" i="1"/>
  <c r="O89" i="1"/>
  <c r="O23" i="1"/>
  <c r="O38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<sst xmlns="http://schemas.openxmlformats.org/spreadsheetml/2006/main" count="266" uniqueCount="89">
  <si>
    <t>PY Vir / GSC 4961-0667</t>
  </si>
  <si>
    <t>System Type:</t>
  </si>
  <si>
    <t>EW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</si>
  <si>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</si>
  <si>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</si>
  <si>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</si>
  <si>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</si>
  <si>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</si>
  <si>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</si>
  <si>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</si>
  <si>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</si>
  <si>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</si>
  <si>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</si>
  <si>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</si>
  <si>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</si>
  <si>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</si>
  <si>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</si>
  <si>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</si>
  <si>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</si>
  <si>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</si>
  <si>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</si>
  <si>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</si>
  <si>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</si>
  <si>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</si>
  <si>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</si>
  <si>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</si>
  <si>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</si>
  <si>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</si>
  <si>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</si>
  <si>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</si>
  <si>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</si>
  <si>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</si>
  <si>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</si>
  <si>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</si>
  <si>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</si>
  <si>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</si>
  <si>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</si>
  <si>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</si>
  <si>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</si>
  <si>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</si>
  <si>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</si>
  <si>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</si>
  <si>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BAD?</t>
  </si>
  <si>
    <t>IBVS 5425</t>
  </si>
  <si>
    <t>IBVS 5777</t>
  </si>
  <si>
    <t>I</t>
  </si>
  <si>
    <t>IBVS 5898</t>
  </si>
  <si>
    <t>II</t>
  </si>
  <si>
    <t>OEJV 0074</t>
  </si>
  <si>
    <t>OEJV 0116</t>
  </si>
  <si>
    <t>OEJV 0137</t>
  </si>
  <si>
    <t>IBVS 5980</t>
  </si>
  <si>
    <t>IBVS 5992</t>
  </si>
  <si>
    <t>IBVS 5990</t>
  </si>
  <si>
    <t>IBVS 6005</t>
  </si>
  <si>
    <t>IBVS 6029</t>
  </si>
  <si>
    <t>IBVS 6044</t>
  </si>
  <si>
    <t>IBVS 6050</t>
  </si>
  <si>
    <t>IBVS 6196</t>
  </si>
  <si>
    <t>0.0007</t>
  </si>
  <si>
    <t>0.0020</t>
  </si>
  <si>
    <t>OEJV 0179</t>
  </si>
  <si>
    <t>OEJV 0181</t>
  </si>
  <si>
    <t>VSB 060</t>
  </si>
  <si>
    <t>Ic</t>
  </si>
  <si>
    <t>IBVS 6225</t>
  </si>
  <si>
    <t>VSB-059</t>
  </si>
  <si>
    <t>V</t>
  </si>
  <si>
    <t>VSB-063</t>
  </si>
  <si>
    <t>IBVS 6244</t>
  </si>
  <si>
    <t>VSB-066</t>
  </si>
  <si>
    <t>JAVSO..48..256</t>
  </si>
  <si>
    <t>OEJV 0211</t>
  </si>
  <si>
    <t>VSB 069</t>
  </si>
  <si>
    <t>B</t>
  </si>
  <si>
    <t>U</t>
  </si>
  <si>
    <t>JAVSO, 48, 256</t>
  </si>
  <si>
    <t>VSB, 91</t>
  </si>
  <si>
    <t>JBAV, 55</t>
  </si>
  <si>
    <t>JBAV, 63</t>
  </si>
  <si>
    <t>Ha</t>
  </si>
  <si>
    <t>VSB, 108</t>
  </si>
  <si>
    <t>JBAV 96</t>
  </si>
  <si>
    <t xml:space="preserve">Mag </t>
  </si>
  <si>
    <t>Next ToM-P</t>
  </si>
  <si>
    <t>Next ToM-S</t>
  </si>
  <si>
    <t>9.60-10.09</t>
  </si>
  <si>
    <t>VSX</t>
  </si>
  <si>
    <t>Old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</si>
</sst>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m/d/yyyy\ h:mm"/>
    <numFmt numFmtId="166" formatCode="0.000"/>
    <numFmt numFmtId="167" formatCode="d/mm/yyyy;@"/>
    <numFmt numFmtId="168" formatCode="0.00000"/>
  </numFmts>
  <fonts count="19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ill="0" applyBorder="0" applyProtection="0">
      <alignment vertical="top"/>
    </xf>
    <xf numFmtId="164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1" fillId="0" borderId="0"/>
    <xf numFmtId="0" fontId="15" fillId="0" borderId="0"/>
    <xf numFmtId="0" fontId="15" fillId="0" borderId="0"/>
  </cellStyleXfs>
  <cellXfs count="78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3" xfId="0" applyBorder="1" applyAlignment="1">
      <alignment horizontal="center"/>
    </xf>
    <xf numFmtId="0" fontId="7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1" xfId="0" applyBorder="1">
      <alignment vertical="top"/>
    </xf>
    <xf numFmtId="165" fontId="7" fillId="0" borderId="0" xfId="0" applyNumberFormat="1" applyFont="1">
      <alignment vertical="top"/>
    </xf>
    <xf numFmtId="0" fontId="3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/>
    </xf>
    <xf numFmtId="166" fontId="9" fillId="0" borderId="0" xfId="0" applyNumberFormat="1" applyFont="1" applyAlignment="1">
      <alignment horizontal="left" vertical="top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0" xfId="5" applyFont="1" applyAlignment="1">
      <alignment wrapText="1"/>
    </xf>
    <xf numFmtId="0" fontId="9" fillId="0" borderId="0" xfId="5" applyFont="1" applyAlignment="1">
      <alignment horizontal="center" wrapText="1"/>
    </xf>
    <xf numFmtId="0" fontId="9" fillId="0" borderId="0" xfId="5" applyFont="1" applyAlignment="1">
      <alignment horizontal="left" wrapText="1"/>
    </xf>
    <xf numFmtId="0" fontId="9" fillId="0" borderId="0" xfId="6" applyFont="1"/>
    <xf numFmtId="0" fontId="9" fillId="0" borderId="0" xfId="6" applyFont="1" applyAlignment="1">
      <alignment horizontal="center"/>
    </xf>
    <xf numFmtId="0" fontId="9" fillId="0" borderId="0" xfId="6" applyFont="1" applyAlignment="1">
      <alignment horizontal="left"/>
    </xf>
    <xf numFmtId="0" fontId="12" fillId="0" borderId="0" xfId="5" applyFont="1"/>
    <xf numFmtId="0" fontId="12" fillId="0" borderId="0" xfId="5" applyFont="1" applyAlignment="1">
      <alignment horizontal="center"/>
    </xf>
    <xf numFmtId="0" fontId="12" fillId="0" borderId="0" xfId="5" applyFont="1" applyAlignment="1">
      <alignment horizontal="left"/>
    </xf>
    <xf numFmtId="0" fontId="7" fillId="0" borderId="0" xfId="5" applyFont="1" applyAlignment="1">
      <alignment horizontal="left"/>
    </xf>
    <xf numFmtId="0" fontId="9" fillId="0" borderId="0" xfId="5" applyFont="1" applyAlignment="1">
      <alignment horizontal="left"/>
    </xf>
    <xf numFmtId="0" fontId="9" fillId="0" borderId="0" xfId="5" applyFont="1" applyAlignment="1">
      <alignment horizontal="center"/>
    </xf>
    <xf numFmtId="0" fontId="13" fillId="0" borderId="0" xfId="7" applyFont="1" applyAlignment="1">
      <alignment horizontal="left" vertical="center"/>
    </xf>
    <xf numFmtId="0" fontId="13" fillId="0" borderId="0" xfId="7" applyFont="1" applyAlignment="1">
      <alignment horizontal="center" vertical="center"/>
    </xf>
    <xf numFmtId="0" fontId="14" fillId="0" borderId="0" xfId="7" applyFont="1" applyAlignment="1">
      <alignment horizontal="left"/>
    </xf>
    <xf numFmtId="0" fontId="14" fillId="0" borderId="0" xfId="7" applyFont="1" applyAlignment="1">
      <alignment horizontal="center"/>
    </xf>
    <xf numFmtId="0" fontId="14" fillId="0" borderId="0" xfId="7" applyFont="1" applyAlignment="1">
      <alignment horizontal="center" wrapText="1"/>
    </xf>
    <xf numFmtId="0" fontId="14" fillId="0" borderId="0" xfId="7" applyFont="1" applyAlignment="1">
      <alignment horizontal="left" wrapText="1"/>
    </xf>
    <xf numFmtId="0" fontId="14" fillId="0" borderId="0" xfId="5" applyFont="1"/>
    <xf numFmtId="0" fontId="14" fillId="0" borderId="0" xfId="5" applyFont="1" applyAlignment="1">
      <alignment horizontal="center"/>
    </xf>
    <xf numFmtId="0" fontId="14" fillId="0" borderId="0" xfId="5" applyFont="1" applyAlignment="1">
      <alignment horizontal="left"/>
    </xf>
    <xf numFmtId="167" fontId="0" fillId="0" borderId="0" xfId="0" applyNumberFormat="1" applyAlignment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center"/>
      <protection locked="0"/>
    </xf>
    <xf numFmtId="168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168" fontId="16" fillId="0" borderId="0" xfId="0" applyNumberFormat="1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0" fillId="0" borderId="4" xfId="0" applyBorder="1">
      <alignment vertical="top"/>
    </xf>
    <xf numFmtId="0" fontId="17" fillId="0" borderId="7" xfId="0" applyFont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0" fontId="0" fillId="2" borderId="5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22" fontId="18" fillId="0" borderId="8" xfId="0" applyNumberFormat="1" applyFont="1" applyBorder="1" applyAlignment="1">
      <alignment horizontal="right" vertical="center"/>
    </xf>
    <xf numFmtId="22" fontId="18" fillId="0" borderId="10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_A" xfId="5" xr:uid="{00000000-0005-0000-0000-000005000000}"/>
    <cellStyle name="Normal_A_1" xfId="6" xr:uid="{00000000-0005-0000-0000-000006000000}"/>
    <cellStyle name="Normal_A_A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PY Vir - O-C Diagr.</a:t>
            </a:r>
          </a:p>
        </c:rich>
      </c:tx>
      <c:layout>
        <c:manualLayout>
          <c:xMode val="edge"/>
          <c:yMode val="edge"/>
          <c:x val="0.37964492725969834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82928542382907"/>
          <c:y val="0.109375"/>
          <c:w val="0.8267831873128535"/>
          <c:h val="0.70312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Active!$F$21:$F$890</c:f>
              <c:numCache>
                <c:formatCode>General</c:formatCode>
                <c:ptCount val="870"/>
                <c:pt idx="0">
                  <c:v>-10734</c:v>
                </c:pt>
                <c:pt idx="1">
                  <c:v>-2573</c:v>
                </c:pt>
                <c:pt idx="2">
                  <c:v>-2571</c:v>
                </c:pt>
                <c:pt idx="3">
                  <c:v>-2487.5</c:v>
                </c:pt>
                <c:pt idx="4">
                  <c:v>-2487.5</c:v>
                </c:pt>
                <c:pt idx="5">
                  <c:v>-1597</c:v>
                </c:pt>
                <c:pt idx="6">
                  <c:v>-30</c:v>
                </c:pt>
                <c:pt idx="7">
                  <c:v>-23</c:v>
                </c:pt>
                <c:pt idx="8">
                  <c:v>966.5</c:v>
                </c:pt>
                <c:pt idx="9">
                  <c:v>969.5</c:v>
                </c:pt>
                <c:pt idx="10">
                  <c:v>969.5</c:v>
                </c:pt>
                <c:pt idx="11">
                  <c:v>1996</c:v>
                </c:pt>
                <c:pt idx="12">
                  <c:v>2209.5</c:v>
                </c:pt>
                <c:pt idx="13">
                  <c:v>2238.5</c:v>
                </c:pt>
                <c:pt idx="14">
                  <c:v>2248</c:v>
                </c:pt>
                <c:pt idx="15">
                  <c:v>3165.5</c:v>
                </c:pt>
                <c:pt idx="16">
                  <c:v>3244.5</c:v>
                </c:pt>
                <c:pt idx="17">
                  <c:v>3284</c:v>
                </c:pt>
                <c:pt idx="18">
                  <c:v>6820.5</c:v>
                </c:pt>
                <c:pt idx="19">
                  <c:v>8079.5</c:v>
                </c:pt>
                <c:pt idx="20">
                  <c:v>6634.5</c:v>
                </c:pt>
                <c:pt idx="21">
                  <c:v>7964</c:v>
                </c:pt>
                <c:pt idx="22">
                  <c:v>9185</c:v>
                </c:pt>
                <c:pt idx="23">
                  <c:v>7993.5</c:v>
                </c:pt>
                <c:pt idx="24">
                  <c:v>6726</c:v>
                </c:pt>
                <c:pt idx="25">
                  <c:v>3324.5</c:v>
                </c:pt>
                <c:pt idx="26">
                  <c:v>3327.5</c:v>
                </c:pt>
                <c:pt idx="27">
                  <c:v>3347</c:v>
                </c:pt>
                <c:pt idx="28">
                  <c:v>3363</c:v>
                </c:pt>
                <c:pt idx="29">
                  <c:v>3366</c:v>
                </c:pt>
                <c:pt idx="30">
                  <c:v>3372.5</c:v>
                </c:pt>
                <c:pt idx="31">
                  <c:v>5573.5</c:v>
                </c:pt>
                <c:pt idx="32">
                  <c:v>5574</c:v>
                </c:pt>
                <c:pt idx="33">
                  <c:v>5577</c:v>
                </c:pt>
                <c:pt idx="34">
                  <c:v>5577.5</c:v>
                </c:pt>
                <c:pt idx="35">
                  <c:v>5681.5</c:v>
                </c:pt>
                <c:pt idx="36">
                  <c:v>5717</c:v>
                </c:pt>
                <c:pt idx="37">
                  <c:v>7972.5</c:v>
                </c:pt>
                <c:pt idx="38">
                  <c:v>9278</c:v>
                </c:pt>
                <c:pt idx="39">
                  <c:v>10327.5</c:v>
                </c:pt>
                <c:pt idx="40">
                  <c:v>10327.5</c:v>
                </c:pt>
                <c:pt idx="41">
                  <c:v>10327.5</c:v>
                </c:pt>
                <c:pt idx="42">
                  <c:v>10363</c:v>
                </c:pt>
                <c:pt idx="43">
                  <c:v>10363</c:v>
                </c:pt>
                <c:pt idx="44">
                  <c:v>10363</c:v>
                </c:pt>
                <c:pt idx="45">
                  <c:v>10369</c:v>
                </c:pt>
                <c:pt idx="46">
                  <c:v>10369</c:v>
                </c:pt>
                <c:pt idx="47">
                  <c:v>10369</c:v>
                </c:pt>
                <c:pt idx="48">
                  <c:v>12825</c:v>
                </c:pt>
                <c:pt idx="49">
                  <c:v>10184.5</c:v>
                </c:pt>
                <c:pt idx="50">
                  <c:v>12708</c:v>
                </c:pt>
                <c:pt idx="51">
                  <c:v>12708</c:v>
                </c:pt>
                <c:pt idx="52">
                  <c:v>12708</c:v>
                </c:pt>
                <c:pt idx="53">
                  <c:v>12468</c:v>
                </c:pt>
                <c:pt idx="54">
                  <c:v>12452</c:v>
                </c:pt>
                <c:pt idx="55">
                  <c:v>12468</c:v>
                </c:pt>
                <c:pt idx="56">
                  <c:v>12468</c:v>
                </c:pt>
                <c:pt idx="57">
                  <c:v>12468</c:v>
                </c:pt>
                <c:pt idx="58">
                  <c:v>12452</c:v>
                </c:pt>
                <c:pt idx="59">
                  <c:v>12452</c:v>
                </c:pt>
                <c:pt idx="60">
                  <c:v>12368.5</c:v>
                </c:pt>
                <c:pt idx="61">
                  <c:v>12368.5</c:v>
                </c:pt>
                <c:pt idx="62">
                  <c:v>12368.5</c:v>
                </c:pt>
                <c:pt idx="63">
                  <c:v>12461.5</c:v>
                </c:pt>
                <c:pt idx="64">
                  <c:v>12461.5</c:v>
                </c:pt>
                <c:pt idx="65">
                  <c:v>12461.5</c:v>
                </c:pt>
                <c:pt idx="66">
                  <c:v>13499.5</c:v>
                </c:pt>
                <c:pt idx="67">
                  <c:v>13499.5</c:v>
                </c:pt>
                <c:pt idx="68">
                  <c:v>13499.5</c:v>
                </c:pt>
                <c:pt idx="69">
                  <c:v>12825</c:v>
                </c:pt>
                <c:pt idx="70">
                  <c:v>13849</c:v>
                </c:pt>
                <c:pt idx="71">
                  <c:v>13849</c:v>
                </c:pt>
                <c:pt idx="72">
                  <c:v>13849</c:v>
                </c:pt>
                <c:pt idx="73">
                  <c:v>13890.5</c:v>
                </c:pt>
                <c:pt idx="74">
                  <c:v>13890.5</c:v>
                </c:pt>
                <c:pt idx="75">
                  <c:v>13893.5</c:v>
                </c:pt>
                <c:pt idx="76">
                  <c:v>14030</c:v>
                </c:pt>
                <c:pt idx="77">
                  <c:v>15087</c:v>
                </c:pt>
                <c:pt idx="78">
                  <c:v>15087.5</c:v>
                </c:pt>
                <c:pt idx="79">
                  <c:v>14717</c:v>
                </c:pt>
                <c:pt idx="80">
                  <c:v>14717</c:v>
                </c:pt>
                <c:pt idx="81">
                  <c:v>14733</c:v>
                </c:pt>
                <c:pt idx="82">
                  <c:v>14733</c:v>
                </c:pt>
                <c:pt idx="83">
                  <c:v>14752.5</c:v>
                </c:pt>
                <c:pt idx="84">
                  <c:v>14752.5</c:v>
                </c:pt>
                <c:pt idx="85">
                  <c:v>15066.5</c:v>
                </c:pt>
                <c:pt idx="86">
                  <c:v>17448.5</c:v>
                </c:pt>
                <c:pt idx="87">
                  <c:v>17449</c:v>
                </c:pt>
              </c:numCache>
            </c:numRef>
          </c:xVal>
          <c:yVal>
            <c:numRef>
              <c:f>Active!$H$21:$H$890</c:f>
              <c:numCache>
                <c:formatCode>General</c:formatCode>
                <c:ptCount val="870"/>
                <c:pt idx="0">
                  <c:v>-2.5734179995197337E-2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58-4F1B-A6A2-4D422F25EE90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Active!$F$21:$F$890</c:f>
              <c:numCache>
                <c:formatCode>General</c:formatCode>
                <c:ptCount val="870"/>
                <c:pt idx="0">
                  <c:v>-10734</c:v>
                </c:pt>
                <c:pt idx="1">
                  <c:v>-2573</c:v>
                </c:pt>
                <c:pt idx="2">
                  <c:v>-2571</c:v>
                </c:pt>
                <c:pt idx="3">
                  <c:v>-2487.5</c:v>
                </c:pt>
                <c:pt idx="4">
                  <c:v>-2487.5</c:v>
                </c:pt>
                <c:pt idx="5">
                  <c:v>-1597</c:v>
                </c:pt>
                <c:pt idx="6">
                  <c:v>-30</c:v>
                </c:pt>
                <c:pt idx="7">
                  <c:v>-23</c:v>
                </c:pt>
                <c:pt idx="8">
                  <c:v>966.5</c:v>
                </c:pt>
                <c:pt idx="9">
                  <c:v>969.5</c:v>
                </c:pt>
                <c:pt idx="10">
                  <c:v>969.5</c:v>
                </c:pt>
                <c:pt idx="11">
                  <c:v>1996</c:v>
                </c:pt>
                <c:pt idx="12">
                  <c:v>2209.5</c:v>
                </c:pt>
                <c:pt idx="13">
                  <c:v>2238.5</c:v>
                </c:pt>
                <c:pt idx="14">
                  <c:v>2248</c:v>
                </c:pt>
                <c:pt idx="15">
                  <c:v>3165.5</c:v>
                </c:pt>
                <c:pt idx="16">
                  <c:v>3244.5</c:v>
                </c:pt>
                <c:pt idx="17">
                  <c:v>3284</c:v>
                </c:pt>
                <c:pt idx="18">
                  <c:v>6820.5</c:v>
                </c:pt>
                <c:pt idx="19">
                  <c:v>8079.5</c:v>
                </c:pt>
                <c:pt idx="20">
                  <c:v>6634.5</c:v>
                </c:pt>
                <c:pt idx="21">
                  <c:v>7964</c:v>
                </c:pt>
                <c:pt idx="22">
                  <c:v>9185</c:v>
                </c:pt>
                <c:pt idx="23">
                  <c:v>7993.5</c:v>
                </c:pt>
                <c:pt idx="24">
                  <c:v>6726</c:v>
                </c:pt>
                <c:pt idx="25">
                  <c:v>3324.5</c:v>
                </c:pt>
                <c:pt idx="26">
                  <c:v>3327.5</c:v>
                </c:pt>
                <c:pt idx="27">
                  <c:v>3347</c:v>
                </c:pt>
                <c:pt idx="28">
                  <c:v>3363</c:v>
                </c:pt>
                <c:pt idx="29">
                  <c:v>3366</c:v>
                </c:pt>
                <c:pt idx="30">
                  <c:v>3372.5</c:v>
                </c:pt>
                <c:pt idx="31">
                  <c:v>5573.5</c:v>
                </c:pt>
                <c:pt idx="32">
                  <c:v>5574</c:v>
                </c:pt>
                <c:pt idx="33">
                  <c:v>5577</c:v>
                </c:pt>
                <c:pt idx="34">
                  <c:v>5577.5</c:v>
                </c:pt>
                <c:pt idx="35">
                  <c:v>5681.5</c:v>
                </c:pt>
                <c:pt idx="36">
                  <c:v>5717</c:v>
                </c:pt>
                <c:pt idx="37">
                  <c:v>7972.5</c:v>
                </c:pt>
                <c:pt idx="38">
                  <c:v>9278</c:v>
                </c:pt>
                <c:pt idx="39">
                  <c:v>10327.5</c:v>
                </c:pt>
                <c:pt idx="40">
                  <c:v>10327.5</c:v>
                </c:pt>
                <c:pt idx="41">
                  <c:v>10327.5</c:v>
                </c:pt>
                <c:pt idx="42">
                  <c:v>10363</c:v>
                </c:pt>
                <c:pt idx="43">
                  <c:v>10363</c:v>
                </c:pt>
                <c:pt idx="44">
                  <c:v>10363</c:v>
                </c:pt>
                <c:pt idx="45">
                  <c:v>10369</c:v>
                </c:pt>
                <c:pt idx="46">
                  <c:v>10369</c:v>
                </c:pt>
                <c:pt idx="47">
                  <c:v>10369</c:v>
                </c:pt>
                <c:pt idx="48">
                  <c:v>12825</c:v>
                </c:pt>
                <c:pt idx="49">
                  <c:v>10184.5</c:v>
                </c:pt>
                <c:pt idx="50">
                  <c:v>12708</c:v>
                </c:pt>
                <c:pt idx="51">
                  <c:v>12708</c:v>
                </c:pt>
                <c:pt idx="52">
                  <c:v>12708</c:v>
                </c:pt>
                <c:pt idx="53">
                  <c:v>12468</c:v>
                </c:pt>
                <c:pt idx="54">
                  <c:v>12452</c:v>
                </c:pt>
                <c:pt idx="55">
                  <c:v>12468</c:v>
                </c:pt>
                <c:pt idx="56">
                  <c:v>12468</c:v>
                </c:pt>
                <c:pt idx="57">
                  <c:v>12468</c:v>
                </c:pt>
                <c:pt idx="58">
                  <c:v>12452</c:v>
                </c:pt>
                <c:pt idx="59">
                  <c:v>12452</c:v>
                </c:pt>
                <c:pt idx="60">
                  <c:v>12368.5</c:v>
                </c:pt>
                <c:pt idx="61">
                  <c:v>12368.5</c:v>
                </c:pt>
                <c:pt idx="62">
                  <c:v>12368.5</c:v>
                </c:pt>
                <c:pt idx="63">
                  <c:v>12461.5</c:v>
                </c:pt>
                <c:pt idx="64">
                  <c:v>12461.5</c:v>
                </c:pt>
                <c:pt idx="65">
                  <c:v>12461.5</c:v>
                </c:pt>
                <c:pt idx="66">
                  <c:v>13499.5</c:v>
                </c:pt>
                <c:pt idx="67">
                  <c:v>13499.5</c:v>
                </c:pt>
                <c:pt idx="68">
                  <c:v>13499.5</c:v>
                </c:pt>
                <c:pt idx="69">
                  <c:v>12825</c:v>
                </c:pt>
                <c:pt idx="70">
                  <c:v>13849</c:v>
                </c:pt>
                <c:pt idx="71">
                  <c:v>13849</c:v>
                </c:pt>
                <c:pt idx="72">
                  <c:v>13849</c:v>
                </c:pt>
                <c:pt idx="73">
                  <c:v>13890.5</c:v>
                </c:pt>
                <c:pt idx="74">
                  <c:v>13890.5</c:v>
                </c:pt>
                <c:pt idx="75">
                  <c:v>13893.5</c:v>
                </c:pt>
                <c:pt idx="76">
                  <c:v>14030</c:v>
                </c:pt>
                <c:pt idx="77">
                  <c:v>15087</c:v>
                </c:pt>
                <c:pt idx="78">
                  <c:v>15087.5</c:v>
                </c:pt>
                <c:pt idx="79">
                  <c:v>14717</c:v>
                </c:pt>
                <c:pt idx="80">
                  <c:v>14717</c:v>
                </c:pt>
                <c:pt idx="81">
                  <c:v>14733</c:v>
                </c:pt>
                <c:pt idx="82">
                  <c:v>14733</c:v>
                </c:pt>
                <c:pt idx="83">
                  <c:v>14752.5</c:v>
                </c:pt>
                <c:pt idx="84">
                  <c:v>14752.5</c:v>
                </c:pt>
                <c:pt idx="85">
                  <c:v>15066.5</c:v>
                </c:pt>
                <c:pt idx="86">
                  <c:v>17448.5</c:v>
                </c:pt>
                <c:pt idx="87">
                  <c:v>17449</c:v>
                </c:pt>
              </c:numCache>
            </c:numRef>
          </c:xVal>
          <c:yVal>
            <c:numRef>
              <c:f>Active!$I$21:$I$890</c:f>
              <c:numCache>
                <c:formatCode>General</c:formatCode>
                <c:ptCount val="870"/>
                <c:pt idx="1">
                  <c:v>2.2632899999734946E-3</c:v>
                </c:pt>
                <c:pt idx="2">
                  <c:v>2.8718300090986304E-3</c:v>
                </c:pt>
                <c:pt idx="3">
                  <c:v>2.5533750012982637E-3</c:v>
                </c:pt>
                <c:pt idx="5">
                  <c:v>1.2230809996253811E-2</c:v>
                </c:pt>
                <c:pt idx="8">
                  <c:v>1.0171955007535871E-2</c:v>
                </c:pt>
                <c:pt idx="9">
                  <c:v>1.116476500465069E-2</c:v>
                </c:pt>
                <c:pt idx="10">
                  <c:v>1.162476500030607E-2</c:v>
                </c:pt>
                <c:pt idx="11">
                  <c:v>8.6229200023808517E-3</c:v>
                </c:pt>
                <c:pt idx="12">
                  <c:v>6.8595650081988424E-3</c:v>
                </c:pt>
                <c:pt idx="13">
                  <c:v>6.4333950067521073E-3</c:v>
                </c:pt>
                <c:pt idx="14">
                  <c:v>7.5989600009052083E-3</c:v>
                </c:pt>
                <c:pt idx="15">
                  <c:v>1.6441685002064332E-2</c:v>
                </c:pt>
                <c:pt idx="16">
                  <c:v>1.6729015005694237E-2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58-4F1B-A6A2-4D422F25EE90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Active!$F$21:$F$890</c:f>
              <c:numCache>
                <c:formatCode>General</c:formatCode>
                <c:ptCount val="870"/>
                <c:pt idx="0">
                  <c:v>-10734</c:v>
                </c:pt>
                <c:pt idx="1">
                  <c:v>-2573</c:v>
                </c:pt>
                <c:pt idx="2">
                  <c:v>-2571</c:v>
                </c:pt>
                <c:pt idx="3">
                  <c:v>-2487.5</c:v>
                </c:pt>
                <c:pt idx="4">
                  <c:v>-2487.5</c:v>
                </c:pt>
                <c:pt idx="5">
                  <c:v>-1597</c:v>
                </c:pt>
                <c:pt idx="6">
                  <c:v>-30</c:v>
                </c:pt>
                <c:pt idx="7">
                  <c:v>-23</c:v>
                </c:pt>
                <c:pt idx="8">
                  <c:v>966.5</c:v>
                </c:pt>
                <c:pt idx="9">
                  <c:v>969.5</c:v>
                </c:pt>
                <c:pt idx="10">
                  <c:v>969.5</c:v>
                </c:pt>
                <c:pt idx="11">
                  <c:v>1996</c:v>
                </c:pt>
                <c:pt idx="12">
                  <c:v>2209.5</c:v>
                </c:pt>
                <c:pt idx="13">
                  <c:v>2238.5</c:v>
                </c:pt>
                <c:pt idx="14">
                  <c:v>2248</c:v>
                </c:pt>
                <c:pt idx="15">
                  <c:v>3165.5</c:v>
                </c:pt>
                <c:pt idx="16">
                  <c:v>3244.5</c:v>
                </c:pt>
                <c:pt idx="17">
                  <c:v>3284</c:v>
                </c:pt>
                <c:pt idx="18">
                  <c:v>6820.5</c:v>
                </c:pt>
                <c:pt idx="19">
                  <c:v>8079.5</c:v>
                </c:pt>
                <c:pt idx="20">
                  <c:v>6634.5</c:v>
                </c:pt>
                <c:pt idx="21">
                  <c:v>7964</c:v>
                </c:pt>
                <c:pt idx="22">
                  <c:v>9185</c:v>
                </c:pt>
                <c:pt idx="23">
                  <c:v>7993.5</c:v>
                </c:pt>
                <c:pt idx="24">
                  <c:v>6726</c:v>
                </c:pt>
                <c:pt idx="25">
                  <c:v>3324.5</c:v>
                </c:pt>
                <c:pt idx="26">
                  <c:v>3327.5</c:v>
                </c:pt>
                <c:pt idx="27">
                  <c:v>3347</c:v>
                </c:pt>
                <c:pt idx="28">
                  <c:v>3363</c:v>
                </c:pt>
                <c:pt idx="29">
                  <c:v>3366</c:v>
                </c:pt>
                <c:pt idx="30">
                  <c:v>3372.5</c:v>
                </c:pt>
                <c:pt idx="31">
                  <c:v>5573.5</c:v>
                </c:pt>
                <c:pt idx="32">
                  <c:v>5574</c:v>
                </c:pt>
                <c:pt idx="33">
                  <c:v>5577</c:v>
                </c:pt>
                <c:pt idx="34">
                  <c:v>5577.5</c:v>
                </c:pt>
                <c:pt idx="35">
                  <c:v>5681.5</c:v>
                </c:pt>
                <c:pt idx="36">
                  <c:v>5717</c:v>
                </c:pt>
                <c:pt idx="37">
                  <c:v>7972.5</c:v>
                </c:pt>
                <c:pt idx="38">
                  <c:v>9278</c:v>
                </c:pt>
                <c:pt idx="39">
                  <c:v>10327.5</c:v>
                </c:pt>
                <c:pt idx="40">
                  <c:v>10327.5</c:v>
                </c:pt>
                <c:pt idx="41">
                  <c:v>10327.5</c:v>
                </c:pt>
                <c:pt idx="42">
                  <c:v>10363</c:v>
                </c:pt>
                <c:pt idx="43">
                  <c:v>10363</c:v>
                </c:pt>
                <c:pt idx="44">
                  <c:v>10363</c:v>
                </c:pt>
                <c:pt idx="45">
                  <c:v>10369</c:v>
                </c:pt>
                <c:pt idx="46">
                  <c:v>10369</c:v>
                </c:pt>
                <c:pt idx="47">
                  <c:v>10369</c:v>
                </c:pt>
                <c:pt idx="48">
                  <c:v>12825</c:v>
                </c:pt>
                <c:pt idx="49">
                  <c:v>10184.5</c:v>
                </c:pt>
                <c:pt idx="50">
                  <c:v>12708</c:v>
                </c:pt>
                <c:pt idx="51">
                  <c:v>12708</c:v>
                </c:pt>
                <c:pt idx="52">
                  <c:v>12708</c:v>
                </c:pt>
                <c:pt idx="53">
                  <c:v>12468</c:v>
                </c:pt>
                <c:pt idx="54">
                  <c:v>12452</c:v>
                </c:pt>
                <c:pt idx="55">
                  <c:v>12468</c:v>
                </c:pt>
                <c:pt idx="56">
                  <c:v>12468</c:v>
                </c:pt>
                <c:pt idx="57">
                  <c:v>12468</c:v>
                </c:pt>
                <c:pt idx="58">
                  <c:v>12452</c:v>
                </c:pt>
                <c:pt idx="59">
                  <c:v>12452</c:v>
                </c:pt>
                <c:pt idx="60">
                  <c:v>12368.5</c:v>
                </c:pt>
                <c:pt idx="61">
                  <c:v>12368.5</c:v>
                </c:pt>
                <c:pt idx="62">
                  <c:v>12368.5</c:v>
                </c:pt>
                <c:pt idx="63">
                  <c:v>12461.5</c:v>
                </c:pt>
                <c:pt idx="64">
                  <c:v>12461.5</c:v>
                </c:pt>
                <c:pt idx="65">
                  <c:v>12461.5</c:v>
                </c:pt>
                <c:pt idx="66">
                  <c:v>13499.5</c:v>
                </c:pt>
                <c:pt idx="67">
                  <c:v>13499.5</c:v>
                </c:pt>
                <c:pt idx="68">
                  <c:v>13499.5</c:v>
                </c:pt>
                <c:pt idx="69">
                  <c:v>12825</c:v>
                </c:pt>
                <c:pt idx="70">
                  <c:v>13849</c:v>
                </c:pt>
                <c:pt idx="71">
                  <c:v>13849</c:v>
                </c:pt>
                <c:pt idx="72">
                  <c:v>13849</c:v>
                </c:pt>
                <c:pt idx="73">
                  <c:v>13890.5</c:v>
                </c:pt>
                <c:pt idx="74">
                  <c:v>13890.5</c:v>
                </c:pt>
                <c:pt idx="75">
                  <c:v>13893.5</c:v>
                </c:pt>
                <c:pt idx="76">
                  <c:v>14030</c:v>
                </c:pt>
                <c:pt idx="77">
                  <c:v>15087</c:v>
                </c:pt>
                <c:pt idx="78">
                  <c:v>15087.5</c:v>
                </c:pt>
                <c:pt idx="79">
                  <c:v>14717</c:v>
                </c:pt>
                <c:pt idx="80">
                  <c:v>14717</c:v>
                </c:pt>
                <c:pt idx="81">
                  <c:v>14733</c:v>
                </c:pt>
                <c:pt idx="82">
                  <c:v>14733</c:v>
                </c:pt>
                <c:pt idx="83">
                  <c:v>14752.5</c:v>
                </c:pt>
                <c:pt idx="84">
                  <c:v>14752.5</c:v>
                </c:pt>
                <c:pt idx="85">
                  <c:v>15066.5</c:v>
                </c:pt>
                <c:pt idx="86">
                  <c:v>17448.5</c:v>
                </c:pt>
                <c:pt idx="87">
                  <c:v>17449</c:v>
                </c:pt>
              </c:numCache>
            </c:numRef>
          </c:xVal>
          <c:yVal>
            <c:numRef>
              <c:f>Active!$J$21:$J$890</c:f>
              <c:numCache>
                <c:formatCode>General</c:formatCode>
                <c:ptCount val="870"/>
                <c:pt idx="4">
                  <c:v>2.6733750055427663E-3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58-4F1B-A6A2-4D422F25EE90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Active!$F$21:$F$890</c:f>
              <c:numCache>
                <c:formatCode>General</c:formatCode>
                <c:ptCount val="870"/>
                <c:pt idx="0">
                  <c:v>-10734</c:v>
                </c:pt>
                <c:pt idx="1">
                  <c:v>-2573</c:v>
                </c:pt>
                <c:pt idx="2">
                  <c:v>-2571</c:v>
                </c:pt>
                <c:pt idx="3">
                  <c:v>-2487.5</c:v>
                </c:pt>
                <c:pt idx="4">
                  <c:v>-2487.5</c:v>
                </c:pt>
                <c:pt idx="5">
                  <c:v>-1597</c:v>
                </c:pt>
                <c:pt idx="6">
                  <c:v>-30</c:v>
                </c:pt>
                <c:pt idx="7">
                  <c:v>-23</c:v>
                </c:pt>
                <c:pt idx="8">
                  <c:v>966.5</c:v>
                </c:pt>
                <c:pt idx="9">
                  <c:v>969.5</c:v>
                </c:pt>
                <c:pt idx="10">
                  <c:v>969.5</c:v>
                </c:pt>
                <c:pt idx="11">
                  <c:v>1996</c:v>
                </c:pt>
                <c:pt idx="12">
                  <c:v>2209.5</c:v>
                </c:pt>
                <c:pt idx="13">
                  <c:v>2238.5</c:v>
                </c:pt>
                <c:pt idx="14">
                  <c:v>2248</c:v>
                </c:pt>
                <c:pt idx="15">
                  <c:v>3165.5</c:v>
                </c:pt>
                <c:pt idx="16">
                  <c:v>3244.5</c:v>
                </c:pt>
                <c:pt idx="17">
                  <c:v>3284</c:v>
                </c:pt>
                <c:pt idx="18">
                  <c:v>6820.5</c:v>
                </c:pt>
                <c:pt idx="19">
                  <c:v>8079.5</c:v>
                </c:pt>
                <c:pt idx="20">
                  <c:v>6634.5</c:v>
                </c:pt>
                <c:pt idx="21">
                  <c:v>7964</c:v>
                </c:pt>
                <c:pt idx="22">
                  <c:v>9185</c:v>
                </c:pt>
                <c:pt idx="23">
                  <c:v>7993.5</c:v>
                </c:pt>
                <c:pt idx="24">
                  <c:v>6726</c:v>
                </c:pt>
                <c:pt idx="25">
                  <c:v>3324.5</c:v>
                </c:pt>
                <c:pt idx="26">
                  <c:v>3327.5</c:v>
                </c:pt>
                <c:pt idx="27">
                  <c:v>3347</c:v>
                </c:pt>
                <c:pt idx="28">
                  <c:v>3363</c:v>
                </c:pt>
                <c:pt idx="29">
                  <c:v>3366</c:v>
                </c:pt>
                <c:pt idx="30">
                  <c:v>3372.5</c:v>
                </c:pt>
                <c:pt idx="31">
                  <c:v>5573.5</c:v>
                </c:pt>
                <c:pt idx="32">
                  <c:v>5574</c:v>
                </c:pt>
                <c:pt idx="33">
                  <c:v>5577</c:v>
                </c:pt>
                <c:pt idx="34">
                  <c:v>5577.5</c:v>
                </c:pt>
                <c:pt idx="35">
                  <c:v>5681.5</c:v>
                </c:pt>
                <c:pt idx="36">
                  <c:v>5717</c:v>
                </c:pt>
                <c:pt idx="37">
                  <c:v>7972.5</c:v>
                </c:pt>
                <c:pt idx="38">
                  <c:v>9278</c:v>
                </c:pt>
                <c:pt idx="39">
                  <c:v>10327.5</c:v>
                </c:pt>
                <c:pt idx="40">
                  <c:v>10327.5</c:v>
                </c:pt>
                <c:pt idx="41">
                  <c:v>10327.5</c:v>
                </c:pt>
                <c:pt idx="42">
                  <c:v>10363</c:v>
                </c:pt>
                <c:pt idx="43">
                  <c:v>10363</c:v>
                </c:pt>
                <c:pt idx="44">
                  <c:v>10363</c:v>
                </c:pt>
                <c:pt idx="45">
                  <c:v>10369</c:v>
                </c:pt>
                <c:pt idx="46">
                  <c:v>10369</c:v>
                </c:pt>
                <c:pt idx="47">
                  <c:v>10369</c:v>
                </c:pt>
                <c:pt idx="48">
                  <c:v>12825</c:v>
                </c:pt>
                <c:pt idx="49">
                  <c:v>10184.5</c:v>
                </c:pt>
                <c:pt idx="50">
                  <c:v>12708</c:v>
                </c:pt>
                <c:pt idx="51">
                  <c:v>12708</c:v>
                </c:pt>
                <c:pt idx="52">
                  <c:v>12708</c:v>
                </c:pt>
                <c:pt idx="53">
                  <c:v>12468</c:v>
                </c:pt>
                <c:pt idx="54">
                  <c:v>12452</c:v>
                </c:pt>
                <c:pt idx="55">
                  <c:v>12468</c:v>
                </c:pt>
                <c:pt idx="56">
                  <c:v>12468</c:v>
                </c:pt>
                <c:pt idx="57">
                  <c:v>12468</c:v>
                </c:pt>
                <c:pt idx="58">
                  <c:v>12452</c:v>
                </c:pt>
                <c:pt idx="59">
                  <c:v>12452</c:v>
                </c:pt>
                <c:pt idx="60">
                  <c:v>12368.5</c:v>
                </c:pt>
                <c:pt idx="61">
                  <c:v>12368.5</c:v>
                </c:pt>
                <c:pt idx="62">
                  <c:v>12368.5</c:v>
                </c:pt>
                <c:pt idx="63">
                  <c:v>12461.5</c:v>
                </c:pt>
                <c:pt idx="64">
                  <c:v>12461.5</c:v>
                </c:pt>
                <c:pt idx="65">
                  <c:v>12461.5</c:v>
                </c:pt>
                <c:pt idx="66">
                  <c:v>13499.5</c:v>
                </c:pt>
                <c:pt idx="67">
                  <c:v>13499.5</c:v>
                </c:pt>
                <c:pt idx="68">
                  <c:v>13499.5</c:v>
                </c:pt>
                <c:pt idx="69">
                  <c:v>12825</c:v>
                </c:pt>
                <c:pt idx="70">
                  <c:v>13849</c:v>
                </c:pt>
                <c:pt idx="71">
                  <c:v>13849</c:v>
                </c:pt>
                <c:pt idx="72">
                  <c:v>13849</c:v>
                </c:pt>
                <c:pt idx="73">
                  <c:v>13890.5</c:v>
                </c:pt>
                <c:pt idx="74">
                  <c:v>13890.5</c:v>
                </c:pt>
                <c:pt idx="75">
                  <c:v>13893.5</c:v>
                </c:pt>
                <c:pt idx="76">
                  <c:v>14030</c:v>
                </c:pt>
                <c:pt idx="77">
                  <c:v>15087</c:v>
                </c:pt>
                <c:pt idx="78">
                  <c:v>15087.5</c:v>
                </c:pt>
                <c:pt idx="79">
                  <c:v>14717</c:v>
                </c:pt>
                <c:pt idx="80">
                  <c:v>14717</c:v>
                </c:pt>
                <c:pt idx="81">
                  <c:v>14733</c:v>
                </c:pt>
                <c:pt idx="82">
                  <c:v>14733</c:v>
                </c:pt>
                <c:pt idx="83">
                  <c:v>14752.5</c:v>
                </c:pt>
                <c:pt idx="84">
                  <c:v>14752.5</c:v>
                </c:pt>
                <c:pt idx="85">
                  <c:v>15066.5</c:v>
                </c:pt>
                <c:pt idx="86">
                  <c:v>17448.5</c:v>
                </c:pt>
                <c:pt idx="87">
                  <c:v>17449</c:v>
                </c:pt>
              </c:numCache>
            </c:numRef>
          </c:xVal>
          <c:yVal>
            <c:numRef>
              <c:f>Active!$K$21:$K$890</c:f>
              <c:numCache>
                <c:formatCode>General</c:formatCode>
                <c:ptCount val="870"/>
                <c:pt idx="17">
                  <c:v>1.6622680006548762E-2</c:v>
                </c:pt>
                <c:pt idx="18">
                  <c:v>2.5198534996889066E-2</c:v>
                </c:pt>
                <c:pt idx="19">
                  <c:v>2.2624465003900696E-2</c:v>
                </c:pt>
                <c:pt idx="20">
                  <c:v>2.4544315005186945E-2</c:v>
                </c:pt>
                <c:pt idx="21">
                  <c:v>2.1346280002035201E-2</c:v>
                </c:pt>
                <c:pt idx="22">
                  <c:v>2.2569950007891748E-2</c:v>
                </c:pt>
                <c:pt idx="23">
                  <c:v>2.0857245006482117E-2</c:v>
                </c:pt>
                <c:pt idx="24">
                  <c:v>2.412002000346547E-2</c:v>
                </c:pt>
                <c:pt idx="25">
                  <c:v>1.057061500614509E-2</c:v>
                </c:pt>
                <c:pt idx="26">
                  <c:v>1.0833425003511366E-2</c:v>
                </c:pt>
                <c:pt idx="27">
                  <c:v>1.0741689999122173E-2</c:v>
                </c:pt>
                <c:pt idx="28">
                  <c:v>1.051001000450924E-2</c:v>
                </c:pt>
                <c:pt idx="29">
                  <c:v>1.277282000228297E-2</c:v>
                </c:pt>
                <c:pt idx="30">
                  <c:v>1.2075575003109407E-2</c:v>
                </c:pt>
                <c:pt idx="31">
                  <c:v>2.6023845006420743E-2</c:v>
                </c:pt>
                <c:pt idx="32">
                  <c:v>2.4700980000488926E-2</c:v>
                </c:pt>
                <c:pt idx="33">
                  <c:v>2.5163790000078734E-2</c:v>
                </c:pt>
                <c:pt idx="34">
                  <c:v>2.7640925007290207E-2</c:v>
                </c:pt>
                <c:pt idx="35">
                  <c:v>2.4385005199292209E-2</c:v>
                </c:pt>
                <c:pt idx="36">
                  <c:v>2.5761589924513828E-2</c:v>
                </c:pt>
                <c:pt idx="37">
                  <c:v>1.9417575000261422E-2</c:v>
                </c:pt>
                <c:pt idx="38">
                  <c:v>3.0017060002137441E-2</c:v>
                </c:pt>
                <c:pt idx="39">
                  <c:v>3.4323425141337793E-2</c:v>
                </c:pt>
                <c:pt idx="40">
                  <c:v>3.482342522329418E-2</c:v>
                </c:pt>
                <c:pt idx="41">
                  <c:v>3.4923425053420942E-2</c:v>
                </c:pt>
                <c:pt idx="42">
                  <c:v>3.3100010092312004E-2</c:v>
                </c:pt>
                <c:pt idx="43">
                  <c:v>3.410000979056349E-2</c:v>
                </c:pt>
                <c:pt idx="44">
                  <c:v>3.5400009910517838E-2</c:v>
                </c:pt>
                <c:pt idx="45">
                  <c:v>3.4025630127871409E-2</c:v>
                </c:pt>
                <c:pt idx="46">
                  <c:v>3.4025630127871409E-2</c:v>
                </c:pt>
                <c:pt idx="47">
                  <c:v>3.4625630039954558E-2</c:v>
                </c:pt>
                <c:pt idx="48">
                  <c:v>3.1812749999517109E-2</c:v>
                </c:pt>
                <c:pt idx="49">
                  <c:v>3.5252815192507114E-2</c:v>
                </c:pt>
                <c:pt idx="50">
                  <c:v>3.066316000331426E-2</c:v>
                </c:pt>
                <c:pt idx="51">
                  <c:v>3.1163159997959156E-2</c:v>
                </c:pt>
                <c:pt idx="52">
                  <c:v>3.1163159997959156E-2</c:v>
                </c:pt>
                <c:pt idx="53">
                  <c:v>3.1638360000215471E-2</c:v>
                </c:pt>
                <c:pt idx="54">
                  <c:v>3.1770039997354615E-2</c:v>
                </c:pt>
                <c:pt idx="55">
                  <c:v>3.2038360004662536E-2</c:v>
                </c:pt>
                <c:pt idx="56">
                  <c:v>3.2338360004359856E-2</c:v>
                </c:pt>
                <c:pt idx="57">
                  <c:v>3.2638360004057176E-2</c:v>
                </c:pt>
                <c:pt idx="58">
                  <c:v>3.3770039997762069E-2</c:v>
                </c:pt>
                <c:pt idx="59">
                  <c:v>3.4770040001603775E-2</c:v>
                </c:pt>
                <c:pt idx="60">
                  <c:v>3.2888494999497198E-2</c:v>
                </c:pt>
                <c:pt idx="61">
                  <c:v>3.3188494999194518E-2</c:v>
                </c:pt>
                <c:pt idx="62">
                  <c:v>3.4088495005562436E-2</c:v>
                </c:pt>
                <c:pt idx="63">
                  <c:v>3.4035605000099167E-2</c:v>
                </c:pt>
                <c:pt idx="64">
                  <c:v>3.4135605004848912E-2</c:v>
                </c:pt>
                <c:pt idx="65">
                  <c:v>3.5635605003335513E-2</c:v>
                </c:pt>
                <c:pt idx="66">
                  <c:v>2.8967865000595339E-2</c:v>
                </c:pt>
                <c:pt idx="67">
                  <c:v>2.9167865002818871E-2</c:v>
                </c:pt>
                <c:pt idx="68">
                  <c:v>3.0267865004134364E-2</c:v>
                </c:pt>
                <c:pt idx="69">
                  <c:v>3.1812749999517109E-2</c:v>
                </c:pt>
                <c:pt idx="70">
                  <c:v>2.9485229933925439E-2</c:v>
                </c:pt>
                <c:pt idx="71">
                  <c:v>2.9485229933925439E-2</c:v>
                </c:pt>
                <c:pt idx="72">
                  <c:v>3.0485230097838212E-2</c:v>
                </c:pt>
                <c:pt idx="73">
                  <c:v>3.0587434870540164E-2</c:v>
                </c:pt>
                <c:pt idx="74">
                  <c:v>3.16874348645797E-2</c:v>
                </c:pt>
                <c:pt idx="75">
                  <c:v>3.3050245212507434E-2</c:v>
                </c:pt>
                <c:pt idx="76">
                  <c:v>3.2008099922677502E-2</c:v>
                </c:pt>
                <c:pt idx="77">
                  <c:v>4.1271490001236089E-2</c:v>
                </c:pt>
                <c:pt idx="78">
                  <c:v>3.8648625006317161E-2</c:v>
                </c:pt>
                <c:pt idx="79">
                  <c:v>3.7091589860210661E-2</c:v>
                </c:pt>
                <c:pt idx="80">
                  <c:v>3.7291589986125473E-2</c:v>
                </c:pt>
                <c:pt idx="81">
                  <c:v>3.7059910013340414E-2</c:v>
                </c:pt>
                <c:pt idx="82">
                  <c:v>3.745990979950875E-2</c:v>
                </c:pt>
                <c:pt idx="83">
                  <c:v>3.9168174800579436E-2</c:v>
                </c:pt>
                <c:pt idx="84">
                  <c:v>3.9268175096367486E-2</c:v>
                </c:pt>
                <c:pt idx="85">
                  <c:v>3.9308954896114301E-2</c:v>
                </c:pt>
                <c:pt idx="86">
                  <c:v>4.5480095133825671E-2</c:v>
                </c:pt>
                <c:pt idx="87">
                  <c:v>4.4857229935587384E-2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58-4F1B-A6A2-4D422F25EE90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Active!$F$21:$F$890</c:f>
              <c:numCache>
                <c:formatCode>General</c:formatCode>
                <c:ptCount val="870"/>
                <c:pt idx="0">
                  <c:v>-10734</c:v>
                </c:pt>
                <c:pt idx="1">
                  <c:v>-2573</c:v>
                </c:pt>
                <c:pt idx="2">
                  <c:v>-2571</c:v>
                </c:pt>
                <c:pt idx="3">
                  <c:v>-2487.5</c:v>
                </c:pt>
                <c:pt idx="4">
                  <c:v>-2487.5</c:v>
                </c:pt>
                <c:pt idx="5">
                  <c:v>-1597</c:v>
                </c:pt>
                <c:pt idx="6">
                  <c:v>-30</c:v>
                </c:pt>
                <c:pt idx="7">
                  <c:v>-23</c:v>
                </c:pt>
                <c:pt idx="8">
                  <c:v>966.5</c:v>
                </c:pt>
                <c:pt idx="9">
                  <c:v>969.5</c:v>
                </c:pt>
                <c:pt idx="10">
                  <c:v>969.5</c:v>
                </c:pt>
                <c:pt idx="11">
                  <c:v>1996</c:v>
                </c:pt>
                <c:pt idx="12">
                  <c:v>2209.5</c:v>
                </c:pt>
                <c:pt idx="13">
                  <c:v>2238.5</c:v>
                </c:pt>
                <c:pt idx="14">
                  <c:v>2248</c:v>
                </c:pt>
                <c:pt idx="15">
                  <c:v>3165.5</c:v>
                </c:pt>
                <c:pt idx="16">
                  <c:v>3244.5</c:v>
                </c:pt>
                <c:pt idx="17">
                  <c:v>3284</c:v>
                </c:pt>
                <c:pt idx="18">
                  <c:v>6820.5</c:v>
                </c:pt>
                <c:pt idx="19">
                  <c:v>8079.5</c:v>
                </c:pt>
                <c:pt idx="20">
                  <c:v>6634.5</c:v>
                </c:pt>
                <c:pt idx="21">
                  <c:v>7964</c:v>
                </c:pt>
                <c:pt idx="22">
                  <c:v>9185</c:v>
                </c:pt>
                <c:pt idx="23">
                  <c:v>7993.5</c:v>
                </c:pt>
                <c:pt idx="24">
                  <c:v>6726</c:v>
                </c:pt>
                <c:pt idx="25">
                  <c:v>3324.5</c:v>
                </c:pt>
                <c:pt idx="26">
                  <c:v>3327.5</c:v>
                </c:pt>
                <c:pt idx="27">
                  <c:v>3347</c:v>
                </c:pt>
                <c:pt idx="28">
                  <c:v>3363</c:v>
                </c:pt>
                <c:pt idx="29">
                  <c:v>3366</c:v>
                </c:pt>
                <c:pt idx="30">
                  <c:v>3372.5</c:v>
                </c:pt>
                <c:pt idx="31">
                  <c:v>5573.5</c:v>
                </c:pt>
                <c:pt idx="32">
                  <c:v>5574</c:v>
                </c:pt>
                <c:pt idx="33">
                  <c:v>5577</c:v>
                </c:pt>
                <c:pt idx="34">
                  <c:v>5577.5</c:v>
                </c:pt>
                <c:pt idx="35">
                  <c:v>5681.5</c:v>
                </c:pt>
                <c:pt idx="36">
                  <c:v>5717</c:v>
                </c:pt>
                <c:pt idx="37">
                  <c:v>7972.5</c:v>
                </c:pt>
                <c:pt idx="38">
                  <c:v>9278</c:v>
                </c:pt>
                <c:pt idx="39">
                  <c:v>10327.5</c:v>
                </c:pt>
                <c:pt idx="40">
                  <c:v>10327.5</c:v>
                </c:pt>
                <c:pt idx="41">
                  <c:v>10327.5</c:v>
                </c:pt>
                <c:pt idx="42">
                  <c:v>10363</c:v>
                </c:pt>
                <c:pt idx="43">
                  <c:v>10363</c:v>
                </c:pt>
                <c:pt idx="44">
                  <c:v>10363</c:v>
                </c:pt>
                <c:pt idx="45">
                  <c:v>10369</c:v>
                </c:pt>
                <c:pt idx="46">
                  <c:v>10369</c:v>
                </c:pt>
                <c:pt idx="47">
                  <c:v>10369</c:v>
                </c:pt>
                <c:pt idx="48">
                  <c:v>12825</c:v>
                </c:pt>
                <c:pt idx="49">
                  <c:v>10184.5</c:v>
                </c:pt>
                <c:pt idx="50">
                  <c:v>12708</c:v>
                </c:pt>
                <c:pt idx="51">
                  <c:v>12708</c:v>
                </c:pt>
                <c:pt idx="52">
                  <c:v>12708</c:v>
                </c:pt>
                <c:pt idx="53">
                  <c:v>12468</c:v>
                </c:pt>
                <c:pt idx="54">
                  <c:v>12452</c:v>
                </c:pt>
                <c:pt idx="55">
                  <c:v>12468</c:v>
                </c:pt>
                <c:pt idx="56">
                  <c:v>12468</c:v>
                </c:pt>
                <c:pt idx="57">
                  <c:v>12468</c:v>
                </c:pt>
                <c:pt idx="58">
                  <c:v>12452</c:v>
                </c:pt>
                <c:pt idx="59">
                  <c:v>12452</c:v>
                </c:pt>
                <c:pt idx="60">
                  <c:v>12368.5</c:v>
                </c:pt>
                <c:pt idx="61">
                  <c:v>12368.5</c:v>
                </c:pt>
                <c:pt idx="62">
                  <c:v>12368.5</c:v>
                </c:pt>
                <c:pt idx="63">
                  <c:v>12461.5</c:v>
                </c:pt>
                <c:pt idx="64">
                  <c:v>12461.5</c:v>
                </c:pt>
                <c:pt idx="65">
                  <c:v>12461.5</c:v>
                </c:pt>
                <c:pt idx="66">
                  <c:v>13499.5</c:v>
                </c:pt>
                <c:pt idx="67">
                  <c:v>13499.5</c:v>
                </c:pt>
                <c:pt idx="68">
                  <c:v>13499.5</c:v>
                </c:pt>
                <c:pt idx="69">
                  <c:v>12825</c:v>
                </c:pt>
                <c:pt idx="70">
                  <c:v>13849</c:v>
                </c:pt>
                <c:pt idx="71">
                  <c:v>13849</c:v>
                </c:pt>
                <c:pt idx="72">
                  <c:v>13849</c:v>
                </c:pt>
                <c:pt idx="73">
                  <c:v>13890.5</c:v>
                </c:pt>
                <c:pt idx="74">
                  <c:v>13890.5</c:v>
                </c:pt>
                <c:pt idx="75">
                  <c:v>13893.5</c:v>
                </c:pt>
                <c:pt idx="76">
                  <c:v>14030</c:v>
                </c:pt>
                <c:pt idx="77">
                  <c:v>15087</c:v>
                </c:pt>
                <c:pt idx="78">
                  <c:v>15087.5</c:v>
                </c:pt>
                <c:pt idx="79">
                  <c:v>14717</c:v>
                </c:pt>
                <c:pt idx="80">
                  <c:v>14717</c:v>
                </c:pt>
                <c:pt idx="81">
                  <c:v>14733</c:v>
                </c:pt>
                <c:pt idx="82">
                  <c:v>14733</c:v>
                </c:pt>
                <c:pt idx="83">
                  <c:v>14752.5</c:v>
                </c:pt>
                <c:pt idx="84">
                  <c:v>14752.5</c:v>
                </c:pt>
                <c:pt idx="85">
                  <c:v>15066.5</c:v>
                </c:pt>
                <c:pt idx="86">
                  <c:v>17448.5</c:v>
                </c:pt>
                <c:pt idx="87">
                  <c:v>17449</c:v>
                </c:pt>
              </c:numCache>
            </c:numRef>
          </c:xVal>
          <c:yVal>
            <c:numRef>
              <c:f>Active!$L$21:$L$890</c:f>
              <c:numCache>
                <c:formatCode>General</c:formatCode>
                <c:ptCount val="8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458-4F1B-A6A2-4D422F25EE9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Active!$F$21:$F$890</c:f>
              <c:numCache>
                <c:formatCode>General</c:formatCode>
                <c:ptCount val="870"/>
                <c:pt idx="0">
                  <c:v>-10734</c:v>
                </c:pt>
                <c:pt idx="1">
                  <c:v>-2573</c:v>
                </c:pt>
                <c:pt idx="2">
                  <c:v>-2571</c:v>
                </c:pt>
                <c:pt idx="3">
                  <c:v>-2487.5</c:v>
                </c:pt>
                <c:pt idx="4">
                  <c:v>-2487.5</c:v>
                </c:pt>
                <c:pt idx="5">
                  <c:v>-1597</c:v>
                </c:pt>
                <c:pt idx="6">
                  <c:v>-30</c:v>
                </c:pt>
                <c:pt idx="7">
                  <c:v>-23</c:v>
                </c:pt>
                <c:pt idx="8">
                  <c:v>966.5</c:v>
                </c:pt>
                <c:pt idx="9">
                  <c:v>969.5</c:v>
                </c:pt>
                <c:pt idx="10">
                  <c:v>969.5</c:v>
                </c:pt>
                <c:pt idx="11">
                  <c:v>1996</c:v>
                </c:pt>
                <c:pt idx="12">
                  <c:v>2209.5</c:v>
                </c:pt>
                <c:pt idx="13">
                  <c:v>2238.5</c:v>
                </c:pt>
                <c:pt idx="14">
                  <c:v>2248</c:v>
                </c:pt>
                <c:pt idx="15">
                  <c:v>3165.5</c:v>
                </c:pt>
                <c:pt idx="16">
                  <c:v>3244.5</c:v>
                </c:pt>
                <c:pt idx="17">
                  <c:v>3284</c:v>
                </c:pt>
                <c:pt idx="18">
                  <c:v>6820.5</c:v>
                </c:pt>
                <c:pt idx="19">
                  <c:v>8079.5</c:v>
                </c:pt>
                <c:pt idx="20">
                  <c:v>6634.5</c:v>
                </c:pt>
                <c:pt idx="21">
                  <c:v>7964</c:v>
                </c:pt>
                <c:pt idx="22">
                  <c:v>9185</c:v>
                </c:pt>
                <c:pt idx="23">
                  <c:v>7993.5</c:v>
                </c:pt>
                <c:pt idx="24">
                  <c:v>6726</c:v>
                </c:pt>
                <c:pt idx="25">
                  <c:v>3324.5</c:v>
                </c:pt>
                <c:pt idx="26">
                  <c:v>3327.5</c:v>
                </c:pt>
                <c:pt idx="27">
                  <c:v>3347</c:v>
                </c:pt>
                <c:pt idx="28">
                  <c:v>3363</c:v>
                </c:pt>
                <c:pt idx="29">
                  <c:v>3366</c:v>
                </c:pt>
                <c:pt idx="30">
                  <c:v>3372.5</c:v>
                </c:pt>
                <c:pt idx="31">
                  <c:v>5573.5</c:v>
                </c:pt>
                <c:pt idx="32">
                  <c:v>5574</c:v>
                </c:pt>
                <c:pt idx="33">
                  <c:v>5577</c:v>
                </c:pt>
                <c:pt idx="34">
                  <c:v>5577.5</c:v>
                </c:pt>
                <c:pt idx="35">
                  <c:v>5681.5</c:v>
                </c:pt>
                <c:pt idx="36">
                  <c:v>5717</c:v>
                </c:pt>
                <c:pt idx="37">
                  <c:v>7972.5</c:v>
                </c:pt>
                <c:pt idx="38">
                  <c:v>9278</c:v>
                </c:pt>
                <c:pt idx="39">
                  <c:v>10327.5</c:v>
                </c:pt>
                <c:pt idx="40">
                  <c:v>10327.5</c:v>
                </c:pt>
                <c:pt idx="41">
                  <c:v>10327.5</c:v>
                </c:pt>
                <c:pt idx="42">
                  <c:v>10363</c:v>
                </c:pt>
                <c:pt idx="43">
                  <c:v>10363</c:v>
                </c:pt>
                <c:pt idx="44">
                  <c:v>10363</c:v>
                </c:pt>
                <c:pt idx="45">
                  <c:v>10369</c:v>
                </c:pt>
                <c:pt idx="46">
                  <c:v>10369</c:v>
                </c:pt>
                <c:pt idx="47">
                  <c:v>10369</c:v>
                </c:pt>
                <c:pt idx="48">
                  <c:v>12825</c:v>
                </c:pt>
                <c:pt idx="49">
                  <c:v>10184.5</c:v>
                </c:pt>
                <c:pt idx="50">
                  <c:v>12708</c:v>
                </c:pt>
                <c:pt idx="51">
                  <c:v>12708</c:v>
                </c:pt>
                <c:pt idx="52">
                  <c:v>12708</c:v>
                </c:pt>
                <c:pt idx="53">
                  <c:v>12468</c:v>
                </c:pt>
                <c:pt idx="54">
                  <c:v>12452</c:v>
                </c:pt>
                <c:pt idx="55">
                  <c:v>12468</c:v>
                </c:pt>
                <c:pt idx="56">
                  <c:v>12468</c:v>
                </c:pt>
                <c:pt idx="57">
                  <c:v>12468</c:v>
                </c:pt>
                <c:pt idx="58">
                  <c:v>12452</c:v>
                </c:pt>
                <c:pt idx="59">
                  <c:v>12452</c:v>
                </c:pt>
                <c:pt idx="60">
                  <c:v>12368.5</c:v>
                </c:pt>
                <c:pt idx="61">
                  <c:v>12368.5</c:v>
                </c:pt>
                <c:pt idx="62">
                  <c:v>12368.5</c:v>
                </c:pt>
                <c:pt idx="63">
                  <c:v>12461.5</c:v>
                </c:pt>
                <c:pt idx="64">
                  <c:v>12461.5</c:v>
                </c:pt>
                <c:pt idx="65">
                  <c:v>12461.5</c:v>
                </c:pt>
                <c:pt idx="66">
                  <c:v>13499.5</c:v>
                </c:pt>
                <c:pt idx="67">
                  <c:v>13499.5</c:v>
                </c:pt>
                <c:pt idx="68">
                  <c:v>13499.5</c:v>
                </c:pt>
                <c:pt idx="69">
                  <c:v>12825</c:v>
                </c:pt>
                <c:pt idx="70">
                  <c:v>13849</c:v>
                </c:pt>
                <c:pt idx="71">
                  <c:v>13849</c:v>
                </c:pt>
                <c:pt idx="72">
                  <c:v>13849</c:v>
                </c:pt>
                <c:pt idx="73">
                  <c:v>13890.5</c:v>
                </c:pt>
                <c:pt idx="74">
                  <c:v>13890.5</c:v>
                </c:pt>
                <c:pt idx="75">
                  <c:v>13893.5</c:v>
                </c:pt>
                <c:pt idx="76">
                  <c:v>14030</c:v>
                </c:pt>
                <c:pt idx="77">
                  <c:v>15087</c:v>
                </c:pt>
                <c:pt idx="78">
                  <c:v>15087.5</c:v>
                </c:pt>
                <c:pt idx="79">
                  <c:v>14717</c:v>
                </c:pt>
                <c:pt idx="80">
                  <c:v>14717</c:v>
                </c:pt>
                <c:pt idx="81">
                  <c:v>14733</c:v>
                </c:pt>
                <c:pt idx="82">
                  <c:v>14733</c:v>
                </c:pt>
                <c:pt idx="83">
                  <c:v>14752.5</c:v>
                </c:pt>
                <c:pt idx="84">
                  <c:v>14752.5</c:v>
                </c:pt>
                <c:pt idx="85">
                  <c:v>15066.5</c:v>
                </c:pt>
                <c:pt idx="86">
                  <c:v>17448.5</c:v>
                </c:pt>
                <c:pt idx="87">
                  <c:v>17449</c:v>
                </c:pt>
              </c:numCache>
            </c:numRef>
          </c:xVal>
          <c:yVal>
            <c:numRef>
              <c:f>Active!$M$21:$M$890</c:f>
              <c:numCache>
                <c:formatCode>General</c:formatCode>
                <c:ptCount val="8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58-4F1B-A6A2-4D422F25EE9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Active!$F$21:$F$890</c:f>
              <c:numCache>
                <c:formatCode>General</c:formatCode>
                <c:ptCount val="870"/>
                <c:pt idx="0">
                  <c:v>-10734</c:v>
                </c:pt>
                <c:pt idx="1">
                  <c:v>-2573</c:v>
                </c:pt>
                <c:pt idx="2">
                  <c:v>-2571</c:v>
                </c:pt>
                <c:pt idx="3">
                  <c:v>-2487.5</c:v>
                </c:pt>
                <c:pt idx="4">
                  <c:v>-2487.5</c:v>
                </c:pt>
                <c:pt idx="5">
                  <c:v>-1597</c:v>
                </c:pt>
                <c:pt idx="6">
                  <c:v>-30</c:v>
                </c:pt>
                <c:pt idx="7">
                  <c:v>-23</c:v>
                </c:pt>
                <c:pt idx="8">
                  <c:v>966.5</c:v>
                </c:pt>
                <c:pt idx="9">
                  <c:v>969.5</c:v>
                </c:pt>
                <c:pt idx="10">
                  <c:v>969.5</c:v>
                </c:pt>
                <c:pt idx="11">
                  <c:v>1996</c:v>
                </c:pt>
                <c:pt idx="12">
                  <c:v>2209.5</c:v>
                </c:pt>
                <c:pt idx="13">
                  <c:v>2238.5</c:v>
                </c:pt>
                <c:pt idx="14">
                  <c:v>2248</c:v>
                </c:pt>
                <c:pt idx="15">
                  <c:v>3165.5</c:v>
                </c:pt>
                <c:pt idx="16">
                  <c:v>3244.5</c:v>
                </c:pt>
                <c:pt idx="17">
                  <c:v>3284</c:v>
                </c:pt>
                <c:pt idx="18">
                  <c:v>6820.5</c:v>
                </c:pt>
                <c:pt idx="19">
                  <c:v>8079.5</c:v>
                </c:pt>
                <c:pt idx="20">
                  <c:v>6634.5</c:v>
                </c:pt>
                <c:pt idx="21">
                  <c:v>7964</c:v>
                </c:pt>
                <c:pt idx="22">
                  <c:v>9185</c:v>
                </c:pt>
                <c:pt idx="23">
                  <c:v>7993.5</c:v>
                </c:pt>
                <c:pt idx="24">
                  <c:v>6726</c:v>
                </c:pt>
                <c:pt idx="25">
                  <c:v>3324.5</c:v>
                </c:pt>
                <c:pt idx="26">
                  <c:v>3327.5</c:v>
                </c:pt>
                <c:pt idx="27">
                  <c:v>3347</c:v>
                </c:pt>
                <c:pt idx="28">
                  <c:v>3363</c:v>
                </c:pt>
                <c:pt idx="29">
                  <c:v>3366</c:v>
                </c:pt>
                <c:pt idx="30">
                  <c:v>3372.5</c:v>
                </c:pt>
                <c:pt idx="31">
                  <c:v>5573.5</c:v>
                </c:pt>
                <c:pt idx="32">
                  <c:v>5574</c:v>
                </c:pt>
                <c:pt idx="33">
                  <c:v>5577</c:v>
                </c:pt>
                <c:pt idx="34">
                  <c:v>5577.5</c:v>
                </c:pt>
                <c:pt idx="35">
                  <c:v>5681.5</c:v>
                </c:pt>
                <c:pt idx="36">
                  <c:v>5717</c:v>
                </c:pt>
                <c:pt idx="37">
                  <c:v>7972.5</c:v>
                </c:pt>
                <c:pt idx="38">
                  <c:v>9278</c:v>
                </c:pt>
                <c:pt idx="39">
                  <c:v>10327.5</c:v>
                </c:pt>
                <c:pt idx="40">
                  <c:v>10327.5</c:v>
                </c:pt>
                <c:pt idx="41">
                  <c:v>10327.5</c:v>
                </c:pt>
                <c:pt idx="42">
                  <c:v>10363</c:v>
                </c:pt>
                <c:pt idx="43">
                  <c:v>10363</c:v>
                </c:pt>
                <c:pt idx="44">
                  <c:v>10363</c:v>
                </c:pt>
                <c:pt idx="45">
                  <c:v>10369</c:v>
                </c:pt>
                <c:pt idx="46">
                  <c:v>10369</c:v>
                </c:pt>
                <c:pt idx="47">
                  <c:v>10369</c:v>
                </c:pt>
                <c:pt idx="48">
                  <c:v>12825</c:v>
                </c:pt>
                <c:pt idx="49">
                  <c:v>10184.5</c:v>
                </c:pt>
                <c:pt idx="50">
                  <c:v>12708</c:v>
                </c:pt>
                <c:pt idx="51">
                  <c:v>12708</c:v>
                </c:pt>
                <c:pt idx="52">
                  <c:v>12708</c:v>
                </c:pt>
                <c:pt idx="53">
                  <c:v>12468</c:v>
                </c:pt>
                <c:pt idx="54">
                  <c:v>12452</c:v>
                </c:pt>
                <c:pt idx="55">
                  <c:v>12468</c:v>
                </c:pt>
                <c:pt idx="56">
                  <c:v>12468</c:v>
                </c:pt>
                <c:pt idx="57">
                  <c:v>12468</c:v>
                </c:pt>
                <c:pt idx="58">
                  <c:v>12452</c:v>
                </c:pt>
                <c:pt idx="59">
                  <c:v>12452</c:v>
                </c:pt>
                <c:pt idx="60">
                  <c:v>12368.5</c:v>
                </c:pt>
                <c:pt idx="61">
                  <c:v>12368.5</c:v>
                </c:pt>
                <c:pt idx="62">
                  <c:v>12368.5</c:v>
                </c:pt>
                <c:pt idx="63">
                  <c:v>12461.5</c:v>
                </c:pt>
                <c:pt idx="64">
                  <c:v>12461.5</c:v>
                </c:pt>
                <c:pt idx="65">
                  <c:v>12461.5</c:v>
                </c:pt>
                <c:pt idx="66">
                  <c:v>13499.5</c:v>
                </c:pt>
                <c:pt idx="67">
                  <c:v>13499.5</c:v>
                </c:pt>
                <c:pt idx="68">
                  <c:v>13499.5</c:v>
                </c:pt>
                <c:pt idx="69">
                  <c:v>12825</c:v>
                </c:pt>
                <c:pt idx="70">
                  <c:v>13849</c:v>
                </c:pt>
                <c:pt idx="71">
                  <c:v>13849</c:v>
                </c:pt>
                <c:pt idx="72">
                  <c:v>13849</c:v>
                </c:pt>
                <c:pt idx="73">
                  <c:v>13890.5</c:v>
                </c:pt>
                <c:pt idx="74">
                  <c:v>13890.5</c:v>
                </c:pt>
                <c:pt idx="75">
                  <c:v>13893.5</c:v>
                </c:pt>
                <c:pt idx="76">
                  <c:v>14030</c:v>
                </c:pt>
                <c:pt idx="77">
                  <c:v>15087</c:v>
                </c:pt>
                <c:pt idx="78">
                  <c:v>15087.5</c:v>
                </c:pt>
                <c:pt idx="79">
                  <c:v>14717</c:v>
                </c:pt>
                <c:pt idx="80">
                  <c:v>14717</c:v>
                </c:pt>
                <c:pt idx="81">
                  <c:v>14733</c:v>
                </c:pt>
                <c:pt idx="82">
                  <c:v>14733</c:v>
                </c:pt>
                <c:pt idx="83">
                  <c:v>14752.5</c:v>
                </c:pt>
                <c:pt idx="84">
                  <c:v>14752.5</c:v>
                </c:pt>
                <c:pt idx="85">
                  <c:v>15066.5</c:v>
                </c:pt>
                <c:pt idx="86">
                  <c:v>17448.5</c:v>
                </c:pt>
                <c:pt idx="87">
                  <c:v>17449</c:v>
                </c:pt>
              </c:numCache>
            </c:numRef>
          </c:xVal>
          <c:yVal>
            <c:numRef>
              <c:f>Active!$N$21:$N$890</c:f>
              <c:numCache>
                <c:formatCode>General</c:formatCode>
                <c:ptCount val="8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458-4F1B-A6A2-4D422F25EE9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Active!$F$21:$F$890</c:f>
              <c:numCache>
                <c:formatCode>General</c:formatCode>
                <c:ptCount val="870"/>
                <c:pt idx="0">
                  <c:v>-10734</c:v>
                </c:pt>
                <c:pt idx="1">
                  <c:v>-2573</c:v>
                </c:pt>
                <c:pt idx="2">
                  <c:v>-2571</c:v>
                </c:pt>
                <c:pt idx="3">
                  <c:v>-2487.5</c:v>
                </c:pt>
                <c:pt idx="4">
                  <c:v>-2487.5</c:v>
                </c:pt>
                <c:pt idx="5">
                  <c:v>-1597</c:v>
                </c:pt>
                <c:pt idx="6">
                  <c:v>-30</c:v>
                </c:pt>
                <c:pt idx="7">
                  <c:v>-23</c:v>
                </c:pt>
                <c:pt idx="8">
                  <c:v>966.5</c:v>
                </c:pt>
                <c:pt idx="9">
                  <c:v>969.5</c:v>
                </c:pt>
                <c:pt idx="10">
                  <c:v>969.5</c:v>
                </c:pt>
                <c:pt idx="11">
                  <c:v>1996</c:v>
                </c:pt>
                <c:pt idx="12">
                  <c:v>2209.5</c:v>
                </c:pt>
                <c:pt idx="13">
                  <c:v>2238.5</c:v>
                </c:pt>
                <c:pt idx="14">
                  <c:v>2248</c:v>
                </c:pt>
                <c:pt idx="15">
                  <c:v>3165.5</c:v>
                </c:pt>
                <c:pt idx="16">
                  <c:v>3244.5</c:v>
                </c:pt>
                <c:pt idx="17">
                  <c:v>3284</c:v>
                </c:pt>
                <c:pt idx="18">
                  <c:v>6820.5</c:v>
                </c:pt>
                <c:pt idx="19">
                  <c:v>8079.5</c:v>
                </c:pt>
                <c:pt idx="20">
                  <c:v>6634.5</c:v>
                </c:pt>
                <c:pt idx="21">
                  <c:v>7964</c:v>
                </c:pt>
                <c:pt idx="22">
                  <c:v>9185</c:v>
                </c:pt>
                <c:pt idx="23">
                  <c:v>7993.5</c:v>
                </c:pt>
                <c:pt idx="24">
                  <c:v>6726</c:v>
                </c:pt>
                <c:pt idx="25">
                  <c:v>3324.5</c:v>
                </c:pt>
                <c:pt idx="26">
                  <c:v>3327.5</c:v>
                </c:pt>
                <c:pt idx="27">
                  <c:v>3347</c:v>
                </c:pt>
                <c:pt idx="28">
                  <c:v>3363</c:v>
                </c:pt>
                <c:pt idx="29">
                  <c:v>3366</c:v>
                </c:pt>
                <c:pt idx="30">
                  <c:v>3372.5</c:v>
                </c:pt>
                <c:pt idx="31">
                  <c:v>5573.5</c:v>
                </c:pt>
                <c:pt idx="32">
                  <c:v>5574</c:v>
                </c:pt>
                <c:pt idx="33">
                  <c:v>5577</c:v>
                </c:pt>
                <c:pt idx="34">
                  <c:v>5577.5</c:v>
                </c:pt>
                <c:pt idx="35">
                  <c:v>5681.5</c:v>
                </c:pt>
                <c:pt idx="36">
                  <c:v>5717</c:v>
                </c:pt>
                <c:pt idx="37">
                  <c:v>7972.5</c:v>
                </c:pt>
                <c:pt idx="38">
                  <c:v>9278</c:v>
                </c:pt>
                <c:pt idx="39">
                  <c:v>10327.5</c:v>
                </c:pt>
                <c:pt idx="40">
                  <c:v>10327.5</c:v>
                </c:pt>
                <c:pt idx="41">
                  <c:v>10327.5</c:v>
                </c:pt>
                <c:pt idx="42">
                  <c:v>10363</c:v>
                </c:pt>
                <c:pt idx="43">
                  <c:v>10363</c:v>
                </c:pt>
                <c:pt idx="44">
                  <c:v>10363</c:v>
                </c:pt>
                <c:pt idx="45">
                  <c:v>10369</c:v>
                </c:pt>
                <c:pt idx="46">
                  <c:v>10369</c:v>
                </c:pt>
                <c:pt idx="47">
                  <c:v>10369</c:v>
                </c:pt>
                <c:pt idx="48">
                  <c:v>12825</c:v>
                </c:pt>
                <c:pt idx="49">
                  <c:v>10184.5</c:v>
                </c:pt>
                <c:pt idx="50">
                  <c:v>12708</c:v>
                </c:pt>
                <c:pt idx="51">
                  <c:v>12708</c:v>
                </c:pt>
                <c:pt idx="52">
                  <c:v>12708</c:v>
                </c:pt>
                <c:pt idx="53">
                  <c:v>12468</c:v>
                </c:pt>
                <c:pt idx="54">
                  <c:v>12452</c:v>
                </c:pt>
                <c:pt idx="55">
                  <c:v>12468</c:v>
                </c:pt>
                <c:pt idx="56">
                  <c:v>12468</c:v>
                </c:pt>
                <c:pt idx="57">
                  <c:v>12468</c:v>
                </c:pt>
                <c:pt idx="58">
                  <c:v>12452</c:v>
                </c:pt>
                <c:pt idx="59">
                  <c:v>12452</c:v>
                </c:pt>
                <c:pt idx="60">
                  <c:v>12368.5</c:v>
                </c:pt>
                <c:pt idx="61">
                  <c:v>12368.5</c:v>
                </c:pt>
                <c:pt idx="62">
                  <c:v>12368.5</c:v>
                </c:pt>
                <c:pt idx="63">
                  <c:v>12461.5</c:v>
                </c:pt>
                <c:pt idx="64">
                  <c:v>12461.5</c:v>
                </c:pt>
                <c:pt idx="65">
                  <c:v>12461.5</c:v>
                </c:pt>
                <c:pt idx="66">
                  <c:v>13499.5</c:v>
                </c:pt>
                <c:pt idx="67">
                  <c:v>13499.5</c:v>
                </c:pt>
                <c:pt idx="68">
                  <c:v>13499.5</c:v>
                </c:pt>
                <c:pt idx="69">
                  <c:v>12825</c:v>
                </c:pt>
                <c:pt idx="70">
                  <c:v>13849</c:v>
                </c:pt>
                <c:pt idx="71">
                  <c:v>13849</c:v>
                </c:pt>
                <c:pt idx="72">
                  <c:v>13849</c:v>
                </c:pt>
                <c:pt idx="73">
                  <c:v>13890.5</c:v>
                </c:pt>
                <c:pt idx="74">
                  <c:v>13890.5</c:v>
                </c:pt>
                <c:pt idx="75">
                  <c:v>13893.5</c:v>
                </c:pt>
                <c:pt idx="76">
                  <c:v>14030</c:v>
                </c:pt>
                <c:pt idx="77">
                  <c:v>15087</c:v>
                </c:pt>
                <c:pt idx="78">
                  <c:v>15087.5</c:v>
                </c:pt>
                <c:pt idx="79">
                  <c:v>14717</c:v>
                </c:pt>
                <c:pt idx="80">
                  <c:v>14717</c:v>
                </c:pt>
                <c:pt idx="81">
                  <c:v>14733</c:v>
                </c:pt>
                <c:pt idx="82">
                  <c:v>14733</c:v>
                </c:pt>
                <c:pt idx="83">
                  <c:v>14752.5</c:v>
                </c:pt>
                <c:pt idx="84">
                  <c:v>14752.5</c:v>
                </c:pt>
                <c:pt idx="85">
                  <c:v>15066.5</c:v>
                </c:pt>
                <c:pt idx="86">
                  <c:v>17448.5</c:v>
                </c:pt>
                <c:pt idx="87">
                  <c:v>17449</c:v>
                </c:pt>
              </c:numCache>
            </c:numRef>
          </c:xVal>
          <c:yVal>
            <c:numRef>
              <c:f>Active!$O$21:$O$890</c:f>
              <c:numCache>
                <c:formatCode>General</c:formatCode>
                <c:ptCount val="870"/>
                <c:pt idx="0">
                  <c:v>-1.2196335501194921E-2</c:v>
                </c:pt>
                <c:pt idx="1">
                  <c:v>3.7206095969553859E-3</c:v>
                </c:pt>
                <c:pt idx="2">
                  <c:v>3.7245103309581189E-3</c:v>
                </c:pt>
                <c:pt idx="3">
                  <c:v>3.887365975572204E-3</c:v>
                </c:pt>
                <c:pt idx="4">
                  <c:v>3.887365975572204E-3</c:v>
                </c:pt>
                <c:pt idx="5">
                  <c:v>5.6241677902888866E-3</c:v>
                </c:pt>
                <c:pt idx="6">
                  <c:v>8.6803928814298652E-3</c:v>
                </c:pt>
                <c:pt idx="7">
                  <c:v>8.6940454504394298E-3</c:v>
                </c:pt>
                <c:pt idx="8">
                  <c:v>1.0623933598291375E-2</c:v>
                </c:pt>
                <c:pt idx="9">
                  <c:v>1.0629784699295475E-2</c:v>
                </c:pt>
                <c:pt idx="10">
                  <c:v>1.0629784699295475E-2</c:v>
                </c:pt>
                <c:pt idx="11">
                  <c:v>1.2631836426197973E-2</c:v>
                </c:pt>
                <c:pt idx="12">
                  <c:v>1.3048239780989675E-2</c:v>
                </c:pt>
                <c:pt idx="13">
                  <c:v>1.3104800424029299E-2</c:v>
                </c:pt>
                <c:pt idx="14">
                  <c:v>1.3123328910542279E-2</c:v>
                </c:pt>
                <c:pt idx="15">
                  <c:v>1.4912790634295851E-2</c:v>
                </c:pt>
                <c:pt idx="16">
                  <c:v>1.5066869627403789E-2</c:v>
                </c:pt>
                <c:pt idx="17">
                  <c:v>1.5143909123957758E-2</c:v>
                </c:pt>
                <c:pt idx="18">
                  <c:v>2.2041382024289648E-2</c:v>
                </c:pt>
                <c:pt idx="19">
                  <c:v>2.4496894079009811E-2</c:v>
                </c:pt>
                <c:pt idx="20">
                  <c:v>2.1678613762035517E-2</c:v>
                </c:pt>
                <c:pt idx="21">
                  <c:v>2.4271626690352002E-2</c:v>
                </c:pt>
                <c:pt idx="22">
                  <c:v>2.6653024799020247E-2</c:v>
                </c:pt>
                <c:pt idx="23">
                  <c:v>2.4329162516892308E-2</c:v>
                </c:pt>
                <c:pt idx="24">
                  <c:v>2.1857072342660534E-2</c:v>
                </c:pt>
                <c:pt idx="25">
                  <c:v>1.5222898987513091E-2</c:v>
                </c:pt>
                <c:pt idx="26">
                  <c:v>1.5228750088517191E-2</c:v>
                </c:pt>
                <c:pt idx="27">
                  <c:v>1.5266782245043834E-2</c:v>
                </c:pt>
                <c:pt idx="28">
                  <c:v>1.5297988117065694E-2</c:v>
                </c:pt>
                <c:pt idx="29">
                  <c:v>1.5303839218069793E-2</c:v>
                </c:pt>
                <c:pt idx="30">
                  <c:v>1.5316516603578674E-2</c:v>
                </c:pt>
                <c:pt idx="31">
                  <c:v>1.960927437358588E-2</c:v>
                </c:pt>
                <c:pt idx="32">
                  <c:v>1.9610249557086568E-2</c:v>
                </c:pt>
                <c:pt idx="33">
                  <c:v>1.9616100658090663E-2</c:v>
                </c:pt>
                <c:pt idx="34">
                  <c:v>1.961707584159135E-2</c:v>
                </c:pt>
                <c:pt idx="35">
                  <c:v>1.9819914009733444E-2</c:v>
                </c:pt>
                <c:pt idx="36">
                  <c:v>1.9889152038281947E-2</c:v>
                </c:pt>
                <c:pt idx="37">
                  <c:v>2.4288204809863614E-2</c:v>
                </c:pt>
                <c:pt idx="38">
                  <c:v>2.683440893014731E-2</c:v>
                </c:pt>
                <c:pt idx="39">
                  <c:v>2.8881319098081233E-2</c:v>
                </c:pt>
                <c:pt idx="40">
                  <c:v>2.8881319098081233E-2</c:v>
                </c:pt>
                <c:pt idx="41">
                  <c:v>2.8881319098081233E-2</c:v>
                </c:pt>
                <c:pt idx="42">
                  <c:v>2.8950557126629736E-2</c:v>
                </c:pt>
                <c:pt idx="43">
                  <c:v>2.8950557126629736E-2</c:v>
                </c:pt>
                <c:pt idx="44">
                  <c:v>2.8950557126629736E-2</c:v>
                </c:pt>
                <c:pt idx="45">
                  <c:v>2.8962259328637933E-2</c:v>
                </c:pt>
                <c:pt idx="46">
                  <c:v>2.8962259328637933E-2</c:v>
                </c:pt>
                <c:pt idx="47">
                  <c:v>2.8962259328637933E-2</c:v>
                </c:pt>
                <c:pt idx="48">
                  <c:v>3.3752360683993551E-2</c:v>
                </c:pt>
                <c:pt idx="49">
                  <c:v>2.8602416616885853E-2</c:v>
                </c:pt>
                <c:pt idx="50">
                  <c:v>3.3524167744833688E-2</c:v>
                </c:pt>
                <c:pt idx="51">
                  <c:v>3.3524167744833688E-2</c:v>
                </c:pt>
                <c:pt idx="52">
                  <c:v>3.3524167744833688E-2</c:v>
                </c:pt>
                <c:pt idx="53">
                  <c:v>3.3056079664505786E-2</c:v>
                </c:pt>
                <c:pt idx="54">
                  <c:v>3.3024873792483922E-2</c:v>
                </c:pt>
                <c:pt idx="55">
                  <c:v>3.3056079664505786E-2</c:v>
                </c:pt>
                <c:pt idx="56">
                  <c:v>3.3056079664505786E-2</c:v>
                </c:pt>
                <c:pt idx="57">
                  <c:v>3.3056079664505786E-2</c:v>
                </c:pt>
                <c:pt idx="58">
                  <c:v>3.3024873792483922E-2</c:v>
                </c:pt>
                <c:pt idx="59">
                  <c:v>3.3024873792483922E-2</c:v>
                </c:pt>
                <c:pt idx="60">
                  <c:v>3.2862018147869834E-2</c:v>
                </c:pt>
                <c:pt idx="61">
                  <c:v>3.2862018147869834E-2</c:v>
                </c:pt>
                <c:pt idx="62">
                  <c:v>3.2862018147869834E-2</c:v>
                </c:pt>
                <c:pt idx="63">
                  <c:v>3.3043402278996901E-2</c:v>
                </c:pt>
                <c:pt idx="64">
                  <c:v>3.3043402278996901E-2</c:v>
                </c:pt>
                <c:pt idx="65">
                  <c:v>3.3043402278996901E-2</c:v>
                </c:pt>
                <c:pt idx="66">
                  <c:v>3.506788322641511E-2</c:v>
                </c:pt>
                <c:pt idx="67">
                  <c:v>3.506788322641511E-2</c:v>
                </c:pt>
                <c:pt idx="68">
                  <c:v>3.506788322641511E-2</c:v>
                </c:pt>
                <c:pt idx="69">
                  <c:v>3.3752360683993551E-2</c:v>
                </c:pt>
                <c:pt idx="70">
                  <c:v>3.5749536493392631E-2</c:v>
                </c:pt>
                <c:pt idx="71">
                  <c:v>3.5749536493392631E-2</c:v>
                </c:pt>
                <c:pt idx="72">
                  <c:v>3.5749536493392631E-2</c:v>
                </c:pt>
                <c:pt idx="73">
                  <c:v>3.5830476723949331E-2</c:v>
                </c:pt>
                <c:pt idx="74">
                  <c:v>3.5830476723949331E-2</c:v>
                </c:pt>
                <c:pt idx="75">
                  <c:v>3.5836327824953426E-2</c:v>
                </c:pt>
                <c:pt idx="76">
                  <c:v>3.6102552920639928E-2</c:v>
                </c:pt>
                <c:pt idx="77">
                  <c:v>3.8164090841084103E-2</c:v>
                </c:pt>
                <c:pt idx="78">
                  <c:v>3.8165066024584783E-2</c:v>
                </c:pt>
                <c:pt idx="79">
                  <c:v>3.7442455050578569E-2</c:v>
                </c:pt>
                <c:pt idx="80">
                  <c:v>3.7442455050578569E-2</c:v>
                </c:pt>
                <c:pt idx="81">
                  <c:v>3.7473660922600432E-2</c:v>
                </c:pt>
                <c:pt idx="82">
                  <c:v>3.7473660922600432E-2</c:v>
                </c:pt>
                <c:pt idx="83">
                  <c:v>3.7511693079127079E-2</c:v>
                </c:pt>
                <c:pt idx="84">
                  <c:v>3.7511693079127079E-2</c:v>
                </c:pt>
                <c:pt idx="85">
                  <c:v>3.8124108317556089E-2</c:v>
                </c:pt>
                <c:pt idx="86">
                  <c:v>4.2769882514810599E-2</c:v>
                </c:pt>
                <c:pt idx="87">
                  <c:v>4.2770857698311279E-2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458-4F1B-A6A2-4D422F25EE9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Active!$F$21:$F$890</c:f>
              <c:numCache>
                <c:formatCode>General</c:formatCode>
                <c:ptCount val="870"/>
                <c:pt idx="0">
                  <c:v>-10734</c:v>
                </c:pt>
                <c:pt idx="1">
                  <c:v>-2573</c:v>
                </c:pt>
                <c:pt idx="2">
                  <c:v>-2571</c:v>
                </c:pt>
                <c:pt idx="3">
                  <c:v>-2487.5</c:v>
                </c:pt>
                <c:pt idx="4">
                  <c:v>-2487.5</c:v>
                </c:pt>
                <c:pt idx="5">
                  <c:v>-1597</c:v>
                </c:pt>
                <c:pt idx="6">
                  <c:v>-30</c:v>
                </c:pt>
                <c:pt idx="7">
                  <c:v>-23</c:v>
                </c:pt>
                <c:pt idx="8">
                  <c:v>966.5</c:v>
                </c:pt>
                <c:pt idx="9">
                  <c:v>969.5</c:v>
                </c:pt>
                <c:pt idx="10">
                  <c:v>969.5</c:v>
                </c:pt>
                <c:pt idx="11">
                  <c:v>1996</c:v>
                </c:pt>
                <c:pt idx="12">
                  <c:v>2209.5</c:v>
                </c:pt>
                <c:pt idx="13">
                  <c:v>2238.5</c:v>
                </c:pt>
                <c:pt idx="14">
                  <c:v>2248</c:v>
                </c:pt>
                <c:pt idx="15">
                  <c:v>3165.5</c:v>
                </c:pt>
                <c:pt idx="16">
                  <c:v>3244.5</c:v>
                </c:pt>
                <c:pt idx="17">
                  <c:v>3284</c:v>
                </c:pt>
                <c:pt idx="18">
                  <c:v>6820.5</c:v>
                </c:pt>
                <c:pt idx="19">
                  <c:v>8079.5</c:v>
                </c:pt>
                <c:pt idx="20">
                  <c:v>6634.5</c:v>
                </c:pt>
                <c:pt idx="21">
                  <c:v>7964</c:v>
                </c:pt>
                <c:pt idx="22">
                  <c:v>9185</c:v>
                </c:pt>
                <c:pt idx="23">
                  <c:v>7993.5</c:v>
                </c:pt>
                <c:pt idx="24">
                  <c:v>6726</c:v>
                </c:pt>
                <c:pt idx="25">
                  <c:v>3324.5</c:v>
                </c:pt>
                <c:pt idx="26">
                  <c:v>3327.5</c:v>
                </c:pt>
                <c:pt idx="27">
                  <c:v>3347</c:v>
                </c:pt>
                <c:pt idx="28">
                  <c:v>3363</c:v>
                </c:pt>
                <c:pt idx="29">
                  <c:v>3366</c:v>
                </c:pt>
                <c:pt idx="30">
                  <c:v>3372.5</c:v>
                </c:pt>
                <c:pt idx="31">
                  <c:v>5573.5</c:v>
                </c:pt>
                <c:pt idx="32">
                  <c:v>5574</c:v>
                </c:pt>
                <c:pt idx="33">
                  <c:v>5577</c:v>
                </c:pt>
                <c:pt idx="34">
                  <c:v>5577.5</c:v>
                </c:pt>
                <c:pt idx="35">
                  <c:v>5681.5</c:v>
                </c:pt>
                <c:pt idx="36">
                  <c:v>5717</c:v>
                </c:pt>
                <c:pt idx="37">
                  <c:v>7972.5</c:v>
                </c:pt>
                <c:pt idx="38">
                  <c:v>9278</c:v>
                </c:pt>
                <c:pt idx="39">
                  <c:v>10327.5</c:v>
                </c:pt>
                <c:pt idx="40">
                  <c:v>10327.5</c:v>
                </c:pt>
                <c:pt idx="41">
                  <c:v>10327.5</c:v>
                </c:pt>
                <c:pt idx="42">
                  <c:v>10363</c:v>
                </c:pt>
                <c:pt idx="43">
                  <c:v>10363</c:v>
                </c:pt>
                <c:pt idx="44">
                  <c:v>10363</c:v>
                </c:pt>
                <c:pt idx="45">
                  <c:v>10369</c:v>
                </c:pt>
                <c:pt idx="46">
                  <c:v>10369</c:v>
                </c:pt>
                <c:pt idx="47">
                  <c:v>10369</c:v>
                </c:pt>
                <c:pt idx="48">
                  <c:v>12825</c:v>
                </c:pt>
                <c:pt idx="49">
                  <c:v>10184.5</c:v>
                </c:pt>
                <c:pt idx="50">
                  <c:v>12708</c:v>
                </c:pt>
                <c:pt idx="51">
                  <c:v>12708</c:v>
                </c:pt>
                <c:pt idx="52">
                  <c:v>12708</c:v>
                </c:pt>
                <c:pt idx="53">
                  <c:v>12468</c:v>
                </c:pt>
                <c:pt idx="54">
                  <c:v>12452</c:v>
                </c:pt>
                <c:pt idx="55">
                  <c:v>12468</c:v>
                </c:pt>
                <c:pt idx="56">
                  <c:v>12468</c:v>
                </c:pt>
                <c:pt idx="57">
                  <c:v>12468</c:v>
                </c:pt>
                <c:pt idx="58">
                  <c:v>12452</c:v>
                </c:pt>
                <c:pt idx="59">
                  <c:v>12452</c:v>
                </c:pt>
                <c:pt idx="60">
                  <c:v>12368.5</c:v>
                </c:pt>
                <c:pt idx="61">
                  <c:v>12368.5</c:v>
                </c:pt>
                <c:pt idx="62">
                  <c:v>12368.5</c:v>
                </c:pt>
                <c:pt idx="63">
                  <c:v>12461.5</c:v>
                </c:pt>
                <c:pt idx="64">
                  <c:v>12461.5</c:v>
                </c:pt>
                <c:pt idx="65">
                  <c:v>12461.5</c:v>
                </c:pt>
                <c:pt idx="66">
                  <c:v>13499.5</c:v>
                </c:pt>
                <c:pt idx="67">
                  <c:v>13499.5</c:v>
                </c:pt>
                <c:pt idx="68">
                  <c:v>13499.5</c:v>
                </c:pt>
                <c:pt idx="69">
                  <c:v>12825</c:v>
                </c:pt>
                <c:pt idx="70">
                  <c:v>13849</c:v>
                </c:pt>
                <c:pt idx="71">
                  <c:v>13849</c:v>
                </c:pt>
                <c:pt idx="72">
                  <c:v>13849</c:v>
                </c:pt>
                <c:pt idx="73">
                  <c:v>13890.5</c:v>
                </c:pt>
                <c:pt idx="74">
                  <c:v>13890.5</c:v>
                </c:pt>
                <c:pt idx="75">
                  <c:v>13893.5</c:v>
                </c:pt>
                <c:pt idx="76">
                  <c:v>14030</c:v>
                </c:pt>
                <c:pt idx="77">
                  <c:v>15087</c:v>
                </c:pt>
                <c:pt idx="78">
                  <c:v>15087.5</c:v>
                </c:pt>
                <c:pt idx="79">
                  <c:v>14717</c:v>
                </c:pt>
                <c:pt idx="80">
                  <c:v>14717</c:v>
                </c:pt>
                <c:pt idx="81">
                  <c:v>14733</c:v>
                </c:pt>
                <c:pt idx="82">
                  <c:v>14733</c:v>
                </c:pt>
                <c:pt idx="83">
                  <c:v>14752.5</c:v>
                </c:pt>
                <c:pt idx="84">
                  <c:v>14752.5</c:v>
                </c:pt>
                <c:pt idx="85">
                  <c:v>15066.5</c:v>
                </c:pt>
                <c:pt idx="86">
                  <c:v>17448.5</c:v>
                </c:pt>
                <c:pt idx="87">
                  <c:v>17449</c:v>
                </c:pt>
              </c:numCache>
            </c:numRef>
          </c:xVal>
          <c:yVal>
            <c:numRef>
              <c:f>Active!$U$21:$U$890</c:f>
              <c:numCache>
                <c:formatCode>General</c:formatCode>
                <c:ptCount val="870"/>
                <c:pt idx="6">
                  <c:v>-8.0280999973183498E-3</c:v>
                </c:pt>
                <c:pt idx="7">
                  <c:v>-2.9748209999524988E-2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458-4F1B-A6A2-4D422F25E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98448"/>
        <c:axId val="1"/>
      </c:scatterChart>
      <c:valAx>
        <c:axId val="846898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631825101022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020664670437324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9844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862698705472802"/>
          <c:y val="0.91249999999999998"/>
          <c:w val="0.77706045225768428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28575</xdr:rowOff>
    </xdr:from>
    <xdr:to>
      <xdr:col>17</xdr:col>
      <xdr:colOff>571500</xdr:colOff>
      <xdr:row>18</xdr:row>
      <xdr:rowOff>66675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66808A0-F7B7-1077-CE1A-C99C2B3FF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1"/>
  <sheetViews>
    <sheetView tabSelected="1" workbookViewId="0">
      <pane xSplit="14" ySplit="22" topLeftCell="O95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1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1" t="s">
        <v>2</v>
      </c>
      <c r="C2" s="3"/>
      <c r="D2" s="3"/>
    </row>
    <row r="4" spans="1:6" x14ac:dyDescent="0.2">
      <c r="A4" s="4" t="s">
        <v>3</v>
      </c>
      <c r="C4" s="5" t="s">
        <v>4</v>
      </c>
      <c r="D4" s="6" t="s">
        <v>4</v>
      </c>
    </row>
    <row r="5" spans="1:6" x14ac:dyDescent="0.2">
      <c r="A5" s="7" t="s">
        <v>5</v>
      </c>
      <c r="B5"/>
      <c r="C5" s="8">
        <v>-9.5</v>
      </c>
      <c r="D5" t="s">
        <v>6</v>
      </c>
    </row>
    <row r="6" spans="1:6" x14ac:dyDescent="0.2">
      <c r="A6" s="4" t="s">
        <v>7</v>
      </c>
      <c r="E6" s="75" t="s">
        <v>88</v>
      </c>
    </row>
    <row r="7" spans="1:6" x14ac:dyDescent="0.2">
      <c r="A7" s="1" t="s">
        <v>8</v>
      </c>
      <c r="C7" s="1">
        <v>55002.627399999998</v>
      </c>
      <c r="D7" s="1" t="s">
        <v>87</v>
      </c>
      <c r="E7" s="76">
        <v>51661.69</v>
      </c>
    </row>
    <row r="8" spans="1:6" x14ac:dyDescent="0.2">
      <c r="A8" s="1" t="s">
        <v>9</v>
      </c>
      <c r="C8" s="1">
        <v>0.31124573</v>
      </c>
      <c r="D8" s="1" t="s">
        <v>87</v>
      </c>
      <c r="E8" s="77">
        <v>0.31125000000000003</v>
      </c>
    </row>
    <row r="9" spans="1:6" x14ac:dyDescent="0.2">
      <c r="A9" s="9" t="s">
        <v>10</v>
      </c>
      <c r="B9" s="10">
        <v>22</v>
      </c>
      <c r="C9" s="11" t="str">
        <f>"F"&amp;B9</f>
        <v>F22</v>
      </c>
      <c r="D9" s="12" t="str">
        <f>"G"&amp;B9</f>
        <v>G22</v>
      </c>
    </row>
    <row r="10" spans="1:6" x14ac:dyDescent="0.2">
      <c r="A10"/>
      <c r="B10"/>
      <c r="C10" s="13" t="s">
        <v>11</v>
      </c>
      <c r="D10" s="13" t="s">
        <v>12</v>
      </c>
      <c r="E10"/>
    </row>
    <row r="11" spans="1:6" x14ac:dyDescent="0.2">
      <c r="A11" t="s">
        <v>13</v>
      </c>
      <c r="B11"/>
      <c r="C11" s="14">
        <f ca="1">INTERCEPT(INDIRECT($D$9):G989,INDIRECT($C$9):F989)</f>
        <v>8.7389038914708547E-3</v>
      </c>
      <c r="D11" s="3"/>
      <c r="E11"/>
    </row>
    <row r="12" spans="1:6" x14ac:dyDescent="0.2">
      <c r="A12" t="s">
        <v>14</v>
      </c>
      <c r="B12"/>
      <c r="C12" s="14">
        <f ca="1">SLOPE(INDIRECT($D$9):G989,INDIRECT($C$9):F989)</f>
        <v>1.9503670013662918E-6</v>
      </c>
      <c r="D12" s="3"/>
      <c r="E12" s="69" t="s">
        <v>83</v>
      </c>
      <c r="F12" s="70" t="s">
        <v>86</v>
      </c>
    </row>
    <row r="13" spans="1:6" x14ac:dyDescent="0.2">
      <c r="A13" t="s">
        <v>15</v>
      </c>
      <c r="B13"/>
      <c r="C13" s="3" t="s">
        <v>16</v>
      </c>
      <c r="E13" s="67" t="s">
        <v>18</v>
      </c>
      <c r="F13" s="71">
        <v>1</v>
      </c>
    </row>
    <row r="14" spans="1:6" x14ac:dyDescent="0.2">
      <c r="A14"/>
      <c r="B14"/>
      <c r="C14"/>
      <c r="E14" s="67" t="s">
        <v>20</v>
      </c>
      <c r="F14" s="72">
        <f ca="1">NOW()+15018.5+$C$5/24</f>
        <v>60685.84623993055</v>
      </c>
    </row>
    <row r="15" spans="1:6" x14ac:dyDescent="0.2">
      <c r="A15" s="15" t="s">
        <v>17</v>
      </c>
      <c r="B15"/>
      <c r="C15" s="16">
        <f ca="1">(C7+C11)+(C8+C12)*INT(MAX(F21:F3530))</f>
        <v>60433.596913627691</v>
      </c>
      <c r="E15" s="67" t="s">
        <v>22</v>
      </c>
      <c r="F15" s="72">
        <f ca="1">ROUND(2*($F$14-$C$7)/$C$8,0)/2+$F$13</f>
        <v>18260.5</v>
      </c>
    </row>
    <row r="16" spans="1:6" x14ac:dyDescent="0.2">
      <c r="A16" s="15" t="s">
        <v>19</v>
      </c>
      <c r="B16"/>
      <c r="C16" s="16">
        <f ca="1">+C8+C12</f>
        <v>0.31124768036700134</v>
      </c>
      <c r="E16" s="67" t="s">
        <v>24</v>
      </c>
      <c r="F16" s="72">
        <f ca="1">ROUND(2*($F$14-$C$15)/$C$16,0)/2+$F$13</f>
        <v>811.5</v>
      </c>
    </row>
    <row r="17" spans="1:21" x14ac:dyDescent="0.2">
      <c r="A17" s="9" t="s">
        <v>21</v>
      </c>
      <c r="B17"/>
      <c r="C17">
        <f>COUNT(C21:C2188)</f>
        <v>88</v>
      </c>
      <c r="E17" s="67" t="s">
        <v>84</v>
      </c>
      <c r="F17" s="73">
        <f ca="1">+$C$15+$C$16*$F$16-15018.5-$C$5/24</f>
        <v>45668.070239578847</v>
      </c>
    </row>
    <row r="18" spans="1:21" x14ac:dyDescent="0.2">
      <c r="A18" s="15" t="s">
        <v>23</v>
      </c>
      <c r="B18"/>
      <c r="C18" s="17">
        <f ca="1">+C15</f>
        <v>60433.596913627691</v>
      </c>
      <c r="D18" s="66">
        <f ca="1">+C16</f>
        <v>0.31124768036700134</v>
      </c>
      <c r="E18" s="68" t="s">
        <v>85</v>
      </c>
      <c r="F18" s="74">
        <f ca="1">+($C$15+$C$16*$F$16)-($C$16/2)-15018.5-$C$5/24</f>
        <v>45667.914615738664</v>
      </c>
    </row>
    <row r="19" spans="1:21" x14ac:dyDescent="0.2">
      <c r="E19" s="9"/>
      <c r="F19" s="18"/>
    </row>
    <row r="20" spans="1:21" x14ac:dyDescent="0.2">
      <c r="A20" s="13" t="s">
        <v>25</v>
      </c>
      <c r="B20" s="13" t="s">
        <v>26</v>
      </c>
      <c r="C20" s="13" t="s">
        <v>27</v>
      </c>
      <c r="D20" s="13" t="s">
        <v>28</v>
      </c>
      <c r="E20" s="13" t="s">
        <v>29</v>
      </c>
      <c r="F20" s="13" t="s">
        <v>30</v>
      </c>
      <c r="G20" s="13" t="s">
        <v>31</v>
      </c>
      <c r="H20" s="19" t="s">
        <v>32</v>
      </c>
      <c r="I20" s="19" t="s">
        <v>33</v>
      </c>
      <c r="J20" s="19" t="s">
        <v>34</v>
      </c>
      <c r="K20" s="19" t="s">
        <v>35</v>
      </c>
      <c r="L20" s="19" t="s">
        <v>36</v>
      </c>
      <c r="M20" s="19" t="s">
        <v>37</v>
      </c>
      <c r="N20" s="19" t="s">
        <v>38</v>
      </c>
      <c r="O20" s="19" t="s">
        <v>39</v>
      </c>
      <c r="P20" s="19" t="s">
        <v>40</v>
      </c>
      <c r="Q20" s="13" t="s">
        <v>41</v>
      </c>
      <c r="U20" s="20" t="s">
        <v>42</v>
      </c>
    </row>
    <row r="21" spans="1:21" x14ac:dyDescent="0.2">
      <c r="A21" s="1" t="s">
        <v>43</v>
      </c>
      <c r="B21" s="3"/>
      <c r="C21" s="21">
        <v>51661.69</v>
      </c>
      <c r="D21" s="21" t="s">
        <v>16</v>
      </c>
      <c r="E21" s="1">
        <f t="shared" ref="E21:E38" si="0">+(C21-C$7)/C$8</f>
        <v>-10734.082681230664</v>
      </c>
      <c r="F21" s="1">
        <f t="shared" ref="F21:F68" si="1">ROUND(2*E21,0)/2</f>
        <v>-10734</v>
      </c>
      <c r="G21" s="1">
        <f t="shared" ref="G21:G26" si="2">+C21-(C$7+F21*C$8)</f>
        <v>-2.5734179995197337E-2</v>
      </c>
      <c r="H21" s="1">
        <f>+G21</f>
        <v>-2.5734179995197337E-2</v>
      </c>
      <c r="O21" s="1">
        <f t="shared" ref="O21:O38" ca="1" si="3">+C$11+C$12*$F21</f>
        <v>-1.2196335501194921E-2</v>
      </c>
      <c r="Q21" s="56">
        <f t="shared" ref="Q21:Q38" si="4">+C21-15018.5</f>
        <v>36643.19</v>
      </c>
    </row>
    <row r="22" spans="1:21" x14ac:dyDescent="0.2">
      <c r="A22" s="1" t="s">
        <v>44</v>
      </c>
      <c r="B22" s="3" t="s">
        <v>45</v>
      </c>
      <c r="C22" s="21">
        <v>54201.794399999999</v>
      </c>
      <c r="D22" s="21">
        <v>1E-4</v>
      </c>
      <c r="E22" s="1">
        <f t="shared" si="0"/>
        <v>-2572.9927282857784</v>
      </c>
      <c r="F22" s="1">
        <f t="shared" si="1"/>
        <v>-2573</v>
      </c>
      <c r="G22" s="1">
        <f t="shared" si="2"/>
        <v>2.2632899999734946E-3</v>
      </c>
      <c r="I22" s="1">
        <f>+G22</f>
        <v>2.2632899999734946E-3</v>
      </c>
      <c r="O22" s="1">
        <f t="shared" ca="1" si="3"/>
        <v>3.7206095969553859E-3</v>
      </c>
      <c r="Q22" s="56">
        <f t="shared" si="4"/>
        <v>39183.294399999999</v>
      </c>
    </row>
    <row r="23" spans="1:21" x14ac:dyDescent="0.2">
      <c r="A23" s="22" t="s">
        <v>46</v>
      </c>
      <c r="B23" s="23" t="s">
        <v>45</v>
      </c>
      <c r="C23" s="22">
        <v>54202.417500000003</v>
      </c>
      <c r="D23" s="22">
        <v>2.9999999999999997E-4</v>
      </c>
      <c r="E23" s="1">
        <f t="shared" si="0"/>
        <v>-2570.9907731103472</v>
      </c>
      <c r="F23" s="1">
        <f t="shared" si="1"/>
        <v>-2571</v>
      </c>
      <c r="G23" s="1">
        <f t="shared" si="2"/>
        <v>2.8718300090986304E-3</v>
      </c>
      <c r="I23" s="1">
        <f>+G23</f>
        <v>2.8718300090986304E-3</v>
      </c>
      <c r="O23" s="1">
        <f t="shared" ca="1" si="3"/>
        <v>3.7245103309581189E-3</v>
      </c>
      <c r="Q23" s="56">
        <f t="shared" si="4"/>
        <v>39183.917500000003</v>
      </c>
    </row>
    <row r="24" spans="1:21" x14ac:dyDescent="0.2">
      <c r="A24" s="22" t="s">
        <v>46</v>
      </c>
      <c r="B24" s="23" t="s">
        <v>47</v>
      </c>
      <c r="C24" s="22">
        <v>54228.406199999998</v>
      </c>
      <c r="D24" s="22">
        <v>4.0000000000000002E-4</v>
      </c>
      <c r="E24" s="1">
        <f t="shared" si="0"/>
        <v>-2487.491796272996</v>
      </c>
      <c r="F24" s="1">
        <f t="shared" si="1"/>
        <v>-2487.5</v>
      </c>
      <c r="G24" s="1">
        <f t="shared" si="2"/>
        <v>2.5533750012982637E-3</v>
      </c>
      <c r="I24" s="1">
        <f>+G24</f>
        <v>2.5533750012982637E-3</v>
      </c>
      <c r="O24" s="1">
        <f t="shared" ca="1" si="3"/>
        <v>3.887365975572204E-3</v>
      </c>
      <c r="Q24" s="56">
        <f t="shared" si="4"/>
        <v>39209.906199999998</v>
      </c>
      <c r="U24" s="24"/>
    </row>
    <row r="25" spans="1:21" x14ac:dyDescent="0.2">
      <c r="A25" s="25" t="s">
        <v>48</v>
      </c>
      <c r="B25" s="26" t="s">
        <v>47</v>
      </c>
      <c r="C25" s="27">
        <v>54228.406320000002</v>
      </c>
      <c r="D25" s="27">
        <v>2.9999999999999997E-4</v>
      </c>
      <c r="E25" s="1">
        <f t="shared" si="0"/>
        <v>-2487.4914107255245</v>
      </c>
      <c r="F25" s="1">
        <f t="shared" si="1"/>
        <v>-2487.5</v>
      </c>
      <c r="G25" s="1">
        <f t="shared" si="2"/>
        <v>2.6733750055427663E-3</v>
      </c>
      <c r="J25" s="1">
        <f>+G25</f>
        <v>2.6733750055427663E-3</v>
      </c>
      <c r="O25" s="1">
        <f t="shared" ca="1" si="3"/>
        <v>3.887365975572204E-3</v>
      </c>
      <c r="Q25" s="56">
        <f t="shared" si="4"/>
        <v>39209.906320000002</v>
      </c>
      <c r="U25" s="24"/>
    </row>
    <row r="26" spans="1:21" x14ac:dyDescent="0.2">
      <c r="A26" s="22" t="s">
        <v>46</v>
      </c>
      <c r="B26" s="23" t="s">
        <v>45</v>
      </c>
      <c r="C26" s="22">
        <v>54505.580199999997</v>
      </c>
      <c r="D26" s="22">
        <v>2.9999999999999997E-4</v>
      </c>
      <c r="E26" s="1">
        <f t="shared" si="0"/>
        <v>-1596.9607036858013</v>
      </c>
      <c r="F26" s="1">
        <f t="shared" si="1"/>
        <v>-1597</v>
      </c>
      <c r="G26" s="1">
        <f t="shared" si="2"/>
        <v>1.2230809996253811E-2</v>
      </c>
      <c r="I26" s="1">
        <f>+G26</f>
        <v>1.2230809996253811E-2</v>
      </c>
      <c r="O26" s="1">
        <f t="shared" ca="1" si="3"/>
        <v>5.6241677902888866E-3</v>
      </c>
      <c r="Q26" s="56">
        <f t="shared" si="4"/>
        <v>39487.080199999997</v>
      </c>
      <c r="U26" s="24"/>
    </row>
    <row r="27" spans="1:21" x14ac:dyDescent="0.2">
      <c r="A27" s="25" t="s">
        <v>49</v>
      </c>
      <c r="B27" s="28" t="s">
        <v>45</v>
      </c>
      <c r="C27" s="29">
        <v>54993.281999999999</v>
      </c>
      <c r="D27" s="30">
        <v>5.0000000000000001E-3</v>
      </c>
      <c r="E27" s="1">
        <f t="shared" si="0"/>
        <v>-30.025793446221208</v>
      </c>
      <c r="F27" s="1">
        <f t="shared" si="1"/>
        <v>-30</v>
      </c>
      <c r="O27" s="1">
        <f t="shared" ca="1" si="3"/>
        <v>8.6803928814298652E-3</v>
      </c>
      <c r="Q27" s="56">
        <f t="shared" si="4"/>
        <v>39974.781999999999</v>
      </c>
      <c r="U27" s="24">
        <f>+C27-(C$7+F27*C$8)</f>
        <v>-8.0280999973183498E-3</v>
      </c>
    </row>
    <row r="28" spans="1:21" x14ac:dyDescent="0.2">
      <c r="A28" s="25" t="s">
        <v>49</v>
      </c>
      <c r="B28" s="28" t="s">
        <v>47</v>
      </c>
      <c r="C28" s="29">
        <v>54995.438999999998</v>
      </c>
      <c r="D28" s="30">
        <v>5.0000000000000001E-3</v>
      </c>
      <c r="E28" s="1">
        <f t="shared" si="0"/>
        <v>-23.095577889531501</v>
      </c>
      <c r="F28" s="1">
        <f t="shared" si="1"/>
        <v>-23</v>
      </c>
      <c r="O28" s="1">
        <f t="shared" ca="1" si="3"/>
        <v>8.6940454504394298E-3</v>
      </c>
      <c r="Q28" s="56">
        <f t="shared" si="4"/>
        <v>39976.938999999998</v>
      </c>
      <c r="U28" s="24">
        <f>+C28-(C$7+F28*C$8)</f>
        <v>-2.9748209999524988E-2</v>
      </c>
    </row>
    <row r="29" spans="1:21" x14ac:dyDescent="0.2">
      <c r="A29" s="25" t="s">
        <v>50</v>
      </c>
      <c r="B29" s="26" t="s">
        <v>47</v>
      </c>
      <c r="C29" s="27">
        <v>55303.456570000002</v>
      </c>
      <c r="D29" s="27">
        <v>1E-4</v>
      </c>
      <c r="E29" s="1">
        <f t="shared" si="0"/>
        <v>966.53268142828665</v>
      </c>
      <c r="F29" s="1">
        <f t="shared" si="1"/>
        <v>966.5</v>
      </c>
      <c r="G29" s="1">
        <f t="shared" ref="G29:G38" si="5">+C29-(C$7+F29*C$8)</f>
        <v>1.0171955007535871E-2</v>
      </c>
      <c r="I29" s="1">
        <f t="shared" ref="I29:I37" si="6">+G29</f>
        <v>1.0171955007535871E-2</v>
      </c>
      <c r="O29" s="1">
        <f t="shared" ca="1" si="3"/>
        <v>1.0623933598291375E-2</v>
      </c>
      <c r="Q29" s="56">
        <f t="shared" si="4"/>
        <v>40284.956570000002</v>
      </c>
      <c r="U29" s="24"/>
    </row>
    <row r="30" spans="1:21" x14ac:dyDescent="0.2">
      <c r="A30" s="31" t="s">
        <v>51</v>
      </c>
      <c r="B30" s="23" t="s">
        <v>47</v>
      </c>
      <c r="C30" s="22">
        <v>55304.391300000003</v>
      </c>
      <c r="D30" s="22">
        <v>2.9999999999999997E-4</v>
      </c>
      <c r="E30" s="1">
        <f t="shared" si="0"/>
        <v>969.53587122305385</v>
      </c>
      <c r="F30" s="1">
        <f t="shared" si="1"/>
        <v>969.5</v>
      </c>
      <c r="G30" s="1">
        <f t="shared" si="5"/>
        <v>1.116476500465069E-2</v>
      </c>
      <c r="I30" s="1">
        <f t="shared" si="6"/>
        <v>1.116476500465069E-2</v>
      </c>
      <c r="O30" s="1">
        <f t="shared" ca="1" si="3"/>
        <v>1.0629784699295475E-2</v>
      </c>
      <c r="Q30" s="56">
        <f t="shared" si="4"/>
        <v>40285.891300000003</v>
      </c>
      <c r="U30" s="24"/>
    </row>
    <row r="31" spans="1:21" x14ac:dyDescent="0.2">
      <c r="A31" s="25" t="s">
        <v>50</v>
      </c>
      <c r="B31" s="26" t="s">
        <v>47</v>
      </c>
      <c r="C31" s="27">
        <v>55304.391759999999</v>
      </c>
      <c r="D31" s="27">
        <v>1E-4</v>
      </c>
      <c r="E31" s="1">
        <f t="shared" si="0"/>
        <v>969.53734915496204</v>
      </c>
      <c r="F31" s="1">
        <f t="shared" si="1"/>
        <v>969.5</v>
      </c>
      <c r="G31" s="1">
        <f t="shared" si="5"/>
        <v>1.162476500030607E-2</v>
      </c>
      <c r="I31" s="1">
        <f t="shared" si="6"/>
        <v>1.162476500030607E-2</v>
      </c>
      <c r="O31" s="1">
        <f t="shared" ca="1" si="3"/>
        <v>1.0629784699295475E-2</v>
      </c>
      <c r="Q31" s="56">
        <f t="shared" si="4"/>
        <v>40285.891759999999</v>
      </c>
      <c r="U31" s="24"/>
    </row>
    <row r="32" spans="1:21" x14ac:dyDescent="0.2">
      <c r="A32" s="32" t="s">
        <v>52</v>
      </c>
      <c r="B32" s="33" t="s">
        <v>45</v>
      </c>
      <c r="C32" s="32">
        <v>55623.8825</v>
      </c>
      <c r="D32" s="32">
        <v>5.0000000000000001E-4</v>
      </c>
      <c r="E32" s="1">
        <f t="shared" si="0"/>
        <v>1996.0277045407245</v>
      </c>
      <c r="F32" s="1">
        <f t="shared" si="1"/>
        <v>1996</v>
      </c>
      <c r="G32" s="1">
        <f t="shared" si="5"/>
        <v>8.6229200023808517E-3</v>
      </c>
      <c r="I32" s="1">
        <f t="shared" si="6"/>
        <v>8.6229200023808517E-3</v>
      </c>
      <c r="O32" s="1">
        <f t="shared" ca="1" si="3"/>
        <v>1.2631836426197973E-2</v>
      </c>
      <c r="Q32" s="56">
        <f t="shared" si="4"/>
        <v>40605.3825</v>
      </c>
      <c r="U32" s="24"/>
    </row>
    <row r="33" spans="1:17" x14ac:dyDescent="0.2">
      <c r="A33" s="27" t="s">
        <v>53</v>
      </c>
      <c r="B33" s="26" t="s">
        <v>47</v>
      </c>
      <c r="C33" s="27">
        <v>55690.331700000002</v>
      </c>
      <c r="D33" s="27">
        <v>2.0000000000000001E-4</v>
      </c>
      <c r="E33" s="1">
        <f t="shared" si="0"/>
        <v>2209.522039065419</v>
      </c>
      <c r="F33" s="1">
        <f t="shared" si="1"/>
        <v>2209.5</v>
      </c>
      <c r="G33" s="1">
        <f t="shared" si="5"/>
        <v>6.8595650081988424E-3</v>
      </c>
      <c r="I33" s="1">
        <f t="shared" si="6"/>
        <v>6.8595650081988424E-3</v>
      </c>
      <c r="O33" s="1">
        <f t="shared" ca="1" si="3"/>
        <v>1.3048239780989675E-2</v>
      </c>
      <c r="Q33" s="56">
        <f t="shared" si="4"/>
        <v>40671.831700000002</v>
      </c>
    </row>
    <row r="34" spans="1:17" x14ac:dyDescent="0.2">
      <c r="A34" s="32" t="s">
        <v>54</v>
      </c>
      <c r="B34" s="33" t="s">
        <v>47</v>
      </c>
      <c r="C34" s="32">
        <v>55699.357400000001</v>
      </c>
      <c r="D34" s="32">
        <v>2.9999999999999997E-4</v>
      </c>
      <c r="E34" s="1">
        <f t="shared" si="0"/>
        <v>2238.5206698257457</v>
      </c>
      <c r="F34" s="1">
        <f t="shared" si="1"/>
        <v>2238.5</v>
      </c>
      <c r="G34" s="1">
        <f t="shared" si="5"/>
        <v>6.4333950067521073E-3</v>
      </c>
      <c r="I34" s="1">
        <f t="shared" si="6"/>
        <v>6.4333950067521073E-3</v>
      </c>
      <c r="O34" s="1">
        <f t="shared" ca="1" si="3"/>
        <v>1.3104800424029299E-2</v>
      </c>
      <c r="Q34" s="56">
        <f t="shared" si="4"/>
        <v>40680.857400000001</v>
      </c>
    </row>
    <row r="35" spans="1:17" x14ac:dyDescent="0.2">
      <c r="A35" s="32" t="s">
        <v>54</v>
      </c>
      <c r="B35" s="33" t="s">
        <v>45</v>
      </c>
      <c r="C35" s="32">
        <v>55702.315399999999</v>
      </c>
      <c r="D35" s="32">
        <v>2.0000000000000001E-4</v>
      </c>
      <c r="E35" s="1">
        <f t="shared" si="0"/>
        <v>2248.0244146642654</v>
      </c>
      <c r="F35" s="1">
        <f t="shared" si="1"/>
        <v>2248</v>
      </c>
      <c r="G35" s="1">
        <f t="shared" si="5"/>
        <v>7.5989600009052083E-3</v>
      </c>
      <c r="I35" s="1">
        <f t="shared" si="6"/>
        <v>7.5989600009052083E-3</v>
      </c>
      <c r="O35" s="1">
        <f t="shared" ca="1" si="3"/>
        <v>1.3123328910542279E-2</v>
      </c>
      <c r="Q35" s="56">
        <f t="shared" si="4"/>
        <v>40683.815399999999</v>
      </c>
    </row>
    <row r="36" spans="1:17" x14ac:dyDescent="0.2">
      <c r="A36" s="27" t="s">
        <v>55</v>
      </c>
      <c r="B36" s="26" t="s">
        <v>47</v>
      </c>
      <c r="C36" s="27">
        <v>55987.892200000002</v>
      </c>
      <c r="D36" s="27">
        <v>4.0000000000000002E-4</v>
      </c>
      <c r="E36" s="1">
        <f t="shared" si="0"/>
        <v>3165.5528254154829</v>
      </c>
      <c r="F36" s="1">
        <f t="shared" si="1"/>
        <v>3165.5</v>
      </c>
      <c r="G36" s="1">
        <f t="shared" si="5"/>
        <v>1.6441685002064332E-2</v>
      </c>
      <c r="I36" s="1">
        <f t="shared" si="6"/>
        <v>1.6441685002064332E-2</v>
      </c>
      <c r="O36" s="1">
        <f t="shared" ca="1" si="3"/>
        <v>1.4912790634295851E-2</v>
      </c>
      <c r="Q36" s="56">
        <f t="shared" si="4"/>
        <v>40969.392200000002</v>
      </c>
    </row>
    <row r="37" spans="1:17" x14ac:dyDescent="0.2">
      <c r="A37" s="25" t="s">
        <v>56</v>
      </c>
      <c r="B37" s="23" t="s">
        <v>47</v>
      </c>
      <c r="C37" s="22">
        <v>56012.480900000002</v>
      </c>
      <c r="D37" s="22">
        <v>4.0000000000000002E-4</v>
      </c>
      <c r="E37" s="1">
        <f t="shared" si="0"/>
        <v>3244.5537485767427</v>
      </c>
      <c r="F37" s="1">
        <f t="shared" si="1"/>
        <v>3244.5</v>
      </c>
      <c r="G37" s="1">
        <f t="shared" si="5"/>
        <v>1.6729015005694237E-2</v>
      </c>
      <c r="I37" s="1">
        <f t="shared" si="6"/>
        <v>1.6729015005694237E-2</v>
      </c>
      <c r="O37" s="1">
        <f t="shared" ca="1" si="3"/>
        <v>1.5066869627403789E-2</v>
      </c>
      <c r="Q37" s="56">
        <f t="shared" si="4"/>
        <v>40993.980900000002</v>
      </c>
    </row>
    <row r="38" spans="1:17" x14ac:dyDescent="0.2">
      <c r="A38" s="34" t="s">
        <v>57</v>
      </c>
      <c r="B38" s="26"/>
      <c r="C38" s="27">
        <v>56024.775000000001</v>
      </c>
      <c r="D38" s="27">
        <v>2E-3</v>
      </c>
      <c r="E38" s="1">
        <f t="shared" si="0"/>
        <v>3284.0534069334985</v>
      </c>
      <c r="F38" s="1">
        <f t="shared" si="1"/>
        <v>3284</v>
      </c>
      <c r="G38" s="1">
        <f t="shared" si="5"/>
        <v>1.6622680006548762E-2</v>
      </c>
      <c r="K38" s="1">
        <f>+G38</f>
        <v>1.6622680006548762E-2</v>
      </c>
      <c r="O38" s="1">
        <f t="shared" ca="1" si="3"/>
        <v>1.5143909123957758E-2</v>
      </c>
      <c r="Q38" s="56">
        <f t="shared" si="4"/>
        <v>41006.275000000001</v>
      </c>
    </row>
    <row r="39" spans="1:17" x14ac:dyDescent="0.2">
      <c r="A39" s="35" t="s">
        <v>58</v>
      </c>
      <c r="B39" s="36" t="s">
        <v>45</v>
      </c>
      <c r="C39" s="37">
        <v>57125.504099999998</v>
      </c>
      <c r="D39" s="37" t="s">
        <v>59</v>
      </c>
      <c r="E39" s="1">
        <f t="shared" ref="E39:E45" si="7">+(C39-C$7)/C$8</f>
        <v>6820.5809602592808</v>
      </c>
      <c r="F39" s="1">
        <f t="shared" si="1"/>
        <v>6820.5</v>
      </c>
      <c r="G39" s="1">
        <f t="shared" ref="G39:G45" si="8">+C39-(C$7+F39*C$8)</f>
        <v>2.5198534996889066E-2</v>
      </c>
      <c r="K39" s="1">
        <f t="shared" ref="K39:K45" si="9">+G39</f>
        <v>2.5198534996889066E-2</v>
      </c>
      <c r="O39" s="1">
        <f t="shared" ref="O39:O45" ca="1" si="10">+C$11+C$12*$F39</f>
        <v>2.2041382024289648E-2</v>
      </c>
      <c r="Q39" s="56">
        <f t="shared" ref="Q39:Q45" si="11">+C39-15018.5</f>
        <v>42107.004099999998</v>
      </c>
    </row>
    <row r="40" spans="1:17" x14ac:dyDescent="0.2">
      <c r="A40" s="35" t="s">
        <v>58</v>
      </c>
      <c r="B40" s="36" t="s">
        <v>47</v>
      </c>
      <c r="C40" s="37">
        <v>57517.359900000003</v>
      </c>
      <c r="D40" s="37" t="s">
        <v>60</v>
      </c>
      <c r="E40" s="1">
        <f t="shared" si="7"/>
        <v>8079.5726900414202</v>
      </c>
      <c r="F40" s="1">
        <f t="shared" si="1"/>
        <v>8079.5</v>
      </c>
      <c r="G40" s="1">
        <f t="shared" si="8"/>
        <v>2.2624465003900696E-2</v>
      </c>
      <c r="K40" s="1">
        <f t="shared" si="9"/>
        <v>2.2624465003900696E-2</v>
      </c>
      <c r="O40" s="1">
        <f t="shared" ca="1" si="10"/>
        <v>2.4496894079009811E-2</v>
      </c>
      <c r="Q40" s="56">
        <f t="shared" si="11"/>
        <v>42498.859900000003</v>
      </c>
    </row>
    <row r="41" spans="1:17" x14ac:dyDescent="0.2">
      <c r="A41" s="38" t="s">
        <v>61</v>
      </c>
      <c r="B41" s="39" t="s">
        <v>47</v>
      </c>
      <c r="C41" s="40">
        <v>57067.61174</v>
      </c>
      <c r="D41" s="40">
        <v>2.0000000000000001E-4</v>
      </c>
      <c r="E41" s="1">
        <f t="shared" si="7"/>
        <v>6634.5788583188041</v>
      </c>
      <c r="F41" s="1">
        <f t="shared" si="1"/>
        <v>6634.5</v>
      </c>
      <c r="G41" s="1">
        <f t="shared" si="8"/>
        <v>2.4544315005186945E-2</v>
      </c>
      <c r="K41" s="1">
        <f t="shared" si="9"/>
        <v>2.4544315005186945E-2</v>
      </c>
      <c r="O41" s="1">
        <f t="shared" ca="1" si="10"/>
        <v>2.1678613762035517E-2</v>
      </c>
      <c r="Q41" s="56">
        <f t="shared" si="11"/>
        <v>42049.11174</v>
      </c>
    </row>
    <row r="42" spans="1:17" x14ac:dyDescent="0.2">
      <c r="A42" s="38" t="s">
        <v>61</v>
      </c>
      <c r="B42" s="39" t="s">
        <v>45</v>
      </c>
      <c r="C42" s="40">
        <v>57481.409740000003</v>
      </c>
      <c r="D42" s="40">
        <v>2.0000000000000001E-4</v>
      </c>
      <c r="E42" s="1">
        <f t="shared" si="7"/>
        <v>7964.0685833666066</v>
      </c>
      <c r="F42" s="1">
        <f t="shared" si="1"/>
        <v>7964</v>
      </c>
      <c r="G42" s="1">
        <f t="shared" si="8"/>
        <v>2.1346280002035201E-2</v>
      </c>
      <c r="K42" s="1">
        <f t="shared" si="9"/>
        <v>2.1346280002035201E-2</v>
      </c>
      <c r="O42" s="1">
        <f t="shared" ca="1" si="10"/>
        <v>2.4271626690352002E-2</v>
      </c>
      <c r="Q42" s="56">
        <f t="shared" si="11"/>
        <v>42462.909740000003</v>
      </c>
    </row>
    <row r="43" spans="1:17" x14ac:dyDescent="0.2">
      <c r="A43" s="41" t="s">
        <v>62</v>
      </c>
      <c r="B43" s="42" t="s">
        <v>45</v>
      </c>
      <c r="C43" s="43">
        <v>57861.442000000003</v>
      </c>
      <c r="D43" s="44">
        <v>7.0000000000000001E-3</v>
      </c>
      <c r="E43" s="1">
        <f t="shared" si="7"/>
        <v>9185.0725148904221</v>
      </c>
      <c r="F43" s="1">
        <f t="shared" si="1"/>
        <v>9185</v>
      </c>
      <c r="G43" s="1">
        <f t="shared" si="8"/>
        <v>2.2569950007891748E-2</v>
      </c>
      <c r="K43" s="1">
        <f t="shared" si="9"/>
        <v>2.2569950007891748E-2</v>
      </c>
      <c r="O43" s="1">
        <f t="shared" ca="1" si="10"/>
        <v>2.6653024799020247E-2</v>
      </c>
      <c r="Q43" s="56">
        <f t="shared" si="11"/>
        <v>42842.942000000003</v>
      </c>
    </row>
    <row r="44" spans="1:17" x14ac:dyDescent="0.2">
      <c r="A44" s="41" t="s">
        <v>62</v>
      </c>
      <c r="B44" s="42" t="s">
        <v>47</v>
      </c>
      <c r="C44" s="43">
        <v>57490.591</v>
      </c>
      <c r="D44" s="44">
        <v>2E-3</v>
      </c>
      <c r="E44" s="1">
        <f t="shared" si="7"/>
        <v>7993.5670121482563</v>
      </c>
      <c r="F44" s="1">
        <f t="shared" si="1"/>
        <v>7993.5</v>
      </c>
      <c r="G44" s="1">
        <f t="shared" si="8"/>
        <v>2.0857245006482117E-2</v>
      </c>
      <c r="K44" s="1">
        <f t="shared" si="9"/>
        <v>2.0857245006482117E-2</v>
      </c>
      <c r="O44" s="1">
        <f t="shared" ca="1" si="10"/>
        <v>2.4329162516892308E-2</v>
      </c>
      <c r="Q44" s="56">
        <f t="shared" si="11"/>
        <v>42472.091</v>
      </c>
    </row>
    <row r="45" spans="1:17" x14ac:dyDescent="0.2">
      <c r="A45" s="45" t="s">
        <v>63</v>
      </c>
      <c r="B45" s="46" t="s">
        <v>45</v>
      </c>
      <c r="C45" s="45">
        <v>57096.090300000003</v>
      </c>
      <c r="D45" s="45" t="s">
        <v>64</v>
      </c>
      <c r="E45" s="1">
        <f t="shared" si="7"/>
        <v>6726.0774951033254</v>
      </c>
      <c r="F45" s="1">
        <f t="shared" si="1"/>
        <v>6726</v>
      </c>
      <c r="G45" s="1">
        <f t="shared" si="8"/>
        <v>2.412002000346547E-2</v>
      </c>
      <c r="K45" s="1">
        <f t="shared" si="9"/>
        <v>2.412002000346547E-2</v>
      </c>
      <c r="O45" s="1">
        <f t="shared" ca="1" si="10"/>
        <v>2.1857072342660534E-2</v>
      </c>
      <c r="Q45" s="56">
        <f t="shared" si="11"/>
        <v>42077.590300000003</v>
      </c>
    </row>
    <row r="46" spans="1:17" x14ac:dyDescent="0.2">
      <c r="A46" s="47" t="s">
        <v>65</v>
      </c>
      <c r="B46" s="48" t="s">
        <v>47</v>
      </c>
      <c r="C46" s="47">
        <v>56037.374400000001</v>
      </c>
      <c r="D46" s="47">
        <v>2.0000000000000001E-4</v>
      </c>
      <c r="E46" s="1">
        <f t="shared" ref="E46:E68" si="12">+(C46-C$7)/C$8</f>
        <v>3324.5339622811953</v>
      </c>
      <c r="F46" s="1">
        <f t="shared" si="1"/>
        <v>3324.5</v>
      </c>
      <c r="G46" s="1">
        <f t="shared" ref="G46:G68" si="13">+C46-(C$7+F46*C$8)</f>
        <v>1.057061500614509E-2</v>
      </c>
      <c r="K46" s="1">
        <f t="shared" ref="K46:K68" si="14">+G46</f>
        <v>1.057061500614509E-2</v>
      </c>
      <c r="O46" s="1">
        <f t="shared" ref="O46:O68" ca="1" si="15">+C$11+C$12*$F46</f>
        <v>1.5222898987513091E-2</v>
      </c>
      <c r="Q46" s="56">
        <f t="shared" ref="Q46:Q68" si="16">+C46-15018.5</f>
        <v>41018.874400000001</v>
      </c>
    </row>
    <row r="47" spans="1:17" x14ac:dyDescent="0.2">
      <c r="A47" s="47" t="s">
        <v>65</v>
      </c>
      <c r="B47" s="48" t="s">
        <v>47</v>
      </c>
      <c r="C47" s="47">
        <v>56038.308400000002</v>
      </c>
      <c r="D47" s="47">
        <v>1E-4</v>
      </c>
      <c r="E47" s="1">
        <f t="shared" si="12"/>
        <v>3327.5348066622605</v>
      </c>
      <c r="F47" s="1">
        <f t="shared" si="1"/>
        <v>3327.5</v>
      </c>
      <c r="G47" s="1">
        <f t="shared" si="13"/>
        <v>1.0833425003511366E-2</v>
      </c>
      <c r="K47" s="1">
        <f t="shared" si="14"/>
        <v>1.0833425003511366E-2</v>
      </c>
      <c r="O47" s="1">
        <f t="shared" ca="1" si="15"/>
        <v>1.5228750088517191E-2</v>
      </c>
      <c r="Q47" s="56">
        <f t="shared" si="16"/>
        <v>41019.808400000002</v>
      </c>
    </row>
    <row r="48" spans="1:17" x14ac:dyDescent="0.2">
      <c r="A48" s="47" t="s">
        <v>65</v>
      </c>
      <c r="B48" s="48" t="s">
        <v>45</v>
      </c>
      <c r="C48" s="47">
        <v>56044.3776</v>
      </c>
      <c r="D48" s="47">
        <v>1E-4</v>
      </c>
      <c r="E48" s="1">
        <f t="shared" si="12"/>
        <v>3347.0345119272874</v>
      </c>
      <c r="F48" s="1">
        <f t="shared" si="1"/>
        <v>3347</v>
      </c>
      <c r="G48" s="1">
        <f t="shared" si="13"/>
        <v>1.0741689999122173E-2</v>
      </c>
      <c r="K48" s="1">
        <f t="shared" si="14"/>
        <v>1.0741689999122173E-2</v>
      </c>
      <c r="O48" s="1">
        <f t="shared" ca="1" si="15"/>
        <v>1.5266782245043834E-2</v>
      </c>
      <c r="Q48" s="56">
        <f t="shared" si="16"/>
        <v>41025.8776</v>
      </c>
    </row>
    <row r="49" spans="1:17" x14ac:dyDescent="0.2">
      <c r="A49" s="47" t="s">
        <v>65</v>
      </c>
      <c r="B49" s="48" t="s">
        <v>45</v>
      </c>
      <c r="C49" s="47">
        <v>56049.357300000003</v>
      </c>
      <c r="D49" s="47">
        <v>1E-4</v>
      </c>
      <c r="E49" s="1">
        <f t="shared" si="12"/>
        <v>3363.0337675636729</v>
      </c>
      <c r="F49" s="1">
        <f t="shared" si="1"/>
        <v>3363</v>
      </c>
      <c r="G49" s="1">
        <f t="shared" si="13"/>
        <v>1.051001000450924E-2</v>
      </c>
      <c r="K49" s="1">
        <f t="shared" si="14"/>
        <v>1.051001000450924E-2</v>
      </c>
      <c r="O49" s="1">
        <f t="shared" ca="1" si="15"/>
        <v>1.5297988117065694E-2</v>
      </c>
      <c r="Q49" s="56">
        <f t="shared" si="16"/>
        <v>41030.857300000003</v>
      </c>
    </row>
    <row r="50" spans="1:17" x14ac:dyDescent="0.2">
      <c r="A50" s="47" t="s">
        <v>65</v>
      </c>
      <c r="B50" s="48" t="s">
        <v>45</v>
      </c>
      <c r="C50" s="47">
        <v>56050.293299999998</v>
      </c>
      <c r="D50" s="47">
        <v>1E-4</v>
      </c>
      <c r="E50" s="1">
        <f t="shared" si="12"/>
        <v>3366.041037735682</v>
      </c>
      <c r="F50" s="1">
        <f t="shared" si="1"/>
        <v>3366</v>
      </c>
      <c r="G50" s="1">
        <f t="shared" si="13"/>
        <v>1.277282000228297E-2</v>
      </c>
      <c r="K50" s="1">
        <f t="shared" si="14"/>
        <v>1.277282000228297E-2</v>
      </c>
      <c r="O50" s="1">
        <f t="shared" ca="1" si="15"/>
        <v>1.5303839218069793E-2</v>
      </c>
      <c r="Q50" s="56">
        <f t="shared" si="16"/>
        <v>41031.793299999998</v>
      </c>
    </row>
    <row r="51" spans="1:17" x14ac:dyDescent="0.2">
      <c r="A51" s="47" t="s">
        <v>65</v>
      </c>
      <c r="B51" s="48" t="s">
        <v>47</v>
      </c>
      <c r="C51" s="47">
        <v>56052.315699999999</v>
      </c>
      <c r="D51" s="47">
        <v>1E-4</v>
      </c>
      <c r="E51" s="1">
        <f t="shared" si="12"/>
        <v>3372.5387975603767</v>
      </c>
      <c r="F51" s="1">
        <f t="shared" si="1"/>
        <v>3372.5</v>
      </c>
      <c r="G51" s="1">
        <f t="shared" si="13"/>
        <v>1.2075575003109407E-2</v>
      </c>
      <c r="K51" s="1">
        <f t="shared" si="14"/>
        <v>1.2075575003109407E-2</v>
      </c>
      <c r="O51" s="1">
        <f t="shared" ca="1" si="15"/>
        <v>1.5316516603578674E-2</v>
      </c>
      <c r="Q51" s="56">
        <f t="shared" si="16"/>
        <v>41033.815699999999</v>
      </c>
    </row>
    <row r="52" spans="1:17" x14ac:dyDescent="0.2">
      <c r="A52" s="47" t="s">
        <v>65</v>
      </c>
      <c r="B52" s="48" t="s">
        <v>47</v>
      </c>
      <c r="C52" s="47">
        <v>56737.381500000003</v>
      </c>
      <c r="D52" s="47">
        <v>2.0000000000000001E-4</v>
      </c>
      <c r="E52" s="1">
        <f t="shared" si="12"/>
        <v>5573.583611894067</v>
      </c>
      <c r="F52" s="1">
        <f t="shared" si="1"/>
        <v>5573.5</v>
      </c>
      <c r="G52" s="1">
        <f t="shared" si="13"/>
        <v>2.6023845006420743E-2</v>
      </c>
      <c r="K52" s="1">
        <f t="shared" si="14"/>
        <v>2.6023845006420743E-2</v>
      </c>
      <c r="O52" s="1">
        <f t="shared" ca="1" si="15"/>
        <v>1.960927437358588E-2</v>
      </c>
      <c r="Q52" s="56">
        <f t="shared" si="16"/>
        <v>41718.881500000003</v>
      </c>
    </row>
    <row r="53" spans="1:17" x14ac:dyDescent="0.2">
      <c r="A53" s="47" t="s">
        <v>65</v>
      </c>
      <c r="B53" s="48" t="s">
        <v>45</v>
      </c>
      <c r="C53" s="47">
        <v>56737.535799999998</v>
      </c>
      <c r="D53" s="47">
        <v>2.9999999999999997E-4</v>
      </c>
      <c r="E53" s="1">
        <f t="shared" si="12"/>
        <v>5574.0793616670671</v>
      </c>
      <c r="F53" s="1">
        <f t="shared" si="1"/>
        <v>5574</v>
      </c>
      <c r="G53" s="1">
        <f t="shared" si="13"/>
        <v>2.4700980000488926E-2</v>
      </c>
      <c r="K53" s="1">
        <f t="shared" si="14"/>
        <v>2.4700980000488926E-2</v>
      </c>
      <c r="O53" s="1">
        <f t="shared" ca="1" si="15"/>
        <v>1.9610249557086568E-2</v>
      </c>
      <c r="Q53" s="56">
        <f t="shared" si="16"/>
        <v>41719.035799999998</v>
      </c>
    </row>
    <row r="54" spans="1:17" x14ac:dyDescent="0.2">
      <c r="A54" s="47" t="s">
        <v>65</v>
      </c>
      <c r="B54" s="48" t="s">
        <v>45</v>
      </c>
      <c r="C54" s="47">
        <v>56738.47</v>
      </c>
      <c r="D54" s="47">
        <v>1E-4</v>
      </c>
      <c r="E54" s="1">
        <f t="shared" si="12"/>
        <v>5577.0808486272363</v>
      </c>
      <c r="F54" s="1">
        <f t="shared" si="1"/>
        <v>5577</v>
      </c>
      <c r="G54" s="1">
        <f t="shared" si="13"/>
        <v>2.5163790000078734E-2</v>
      </c>
      <c r="K54" s="1">
        <f t="shared" si="14"/>
        <v>2.5163790000078734E-2</v>
      </c>
      <c r="O54" s="1">
        <f t="shared" ca="1" si="15"/>
        <v>1.9616100658090663E-2</v>
      </c>
      <c r="Q54" s="56">
        <f t="shared" si="16"/>
        <v>41719.97</v>
      </c>
    </row>
    <row r="55" spans="1:17" x14ac:dyDescent="0.2">
      <c r="A55" s="47" t="s">
        <v>65</v>
      </c>
      <c r="B55" s="48" t="s">
        <v>47</v>
      </c>
      <c r="C55" s="47">
        <v>56738.628100000002</v>
      </c>
      <c r="D55" s="47">
        <v>8.0000000000000004E-4</v>
      </c>
      <c r="E55" s="1">
        <f t="shared" si="12"/>
        <v>5577.58880740309</v>
      </c>
      <c r="F55" s="1">
        <f t="shared" si="1"/>
        <v>5577.5</v>
      </c>
      <c r="G55" s="1">
        <f t="shared" si="13"/>
        <v>2.7640925007290207E-2</v>
      </c>
      <c r="K55" s="1">
        <f t="shared" si="14"/>
        <v>2.7640925007290207E-2</v>
      </c>
      <c r="O55" s="1">
        <f t="shared" ca="1" si="15"/>
        <v>1.961707584159135E-2</v>
      </c>
      <c r="Q55" s="56">
        <f t="shared" si="16"/>
        <v>41720.128100000002</v>
      </c>
    </row>
    <row r="56" spans="1:17" x14ac:dyDescent="0.2">
      <c r="A56" s="49" t="s">
        <v>66</v>
      </c>
      <c r="B56" s="50" t="s">
        <v>47</v>
      </c>
      <c r="C56" s="49">
        <v>56770.9944000002</v>
      </c>
      <c r="D56" s="49" t="s">
        <v>64</v>
      </c>
      <c r="E56" s="1">
        <f t="shared" si="12"/>
        <v>5681.5783464730648</v>
      </c>
      <c r="F56" s="1">
        <f t="shared" si="1"/>
        <v>5681.5</v>
      </c>
      <c r="G56" s="1">
        <f t="shared" si="13"/>
        <v>2.4385005199292209E-2</v>
      </c>
      <c r="K56" s="1">
        <f t="shared" si="14"/>
        <v>2.4385005199292209E-2</v>
      </c>
      <c r="O56" s="1">
        <f t="shared" ca="1" si="15"/>
        <v>1.9819914009733444E-2</v>
      </c>
      <c r="Q56" s="56">
        <f t="shared" si="16"/>
        <v>41752.4944000002</v>
      </c>
    </row>
    <row r="57" spans="1:17" x14ac:dyDescent="0.2">
      <c r="A57" s="49" t="s">
        <v>66</v>
      </c>
      <c r="B57" s="50" t="s">
        <v>45</v>
      </c>
      <c r="C57" s="49">
        <v>56782.044999999925</v>
      </c>
      <c r="D57" s="49" t="s">
        <v>67</v>
      </c>
      <c r="E57" s="1">
        <f t="shared" si="12"/>
        <v>5717.0827692959128</v>
      </c>
      <c r="F57" s="1">
        <f t="shared" si="1"/>
        <v>5717</v>
      </c>
      <c r="G57" s="1">
        <f t="shared" si="13"/>
        <v>2.5761589924513828E-2</v>
      </c>
      <c r="K57" s="1">
        <f t="shared" si="14"/>
        <v>2.5761589924513828E-2</v>
      </c>
      <c r="O57" s="1">
        <f t="shared" ca="1" si="15"/>
        <v>1.9889152038281947E-2</v>
      </c>
      <c r="Q57" s="56">
        <f t="shared" si="16"/>
        <v>41763.544999999925</v>
      </c>
    </row>
    <row r="58" spans="1:17" x14ac:dyDescent="0.2">
      <c r="A58" s="49" t="s">
        <v>68</v>
      </c>
      <c r="B58" s="50" t="s">
        <v>47</v>
      </c>
      <c r="C58" s="49">
        <v>57484.053399999997</v>
      </c>
      <c r="D58" s="49" t="s">
        <v>67</v>
      </c>
      <c r="E58" s="1">
        <f t="shared" si="12"/>
        <v>7972.5623866390051</v>
      </c>
      <c r="F58" s="1">
        <f t="shared" si="1"/>
        <v>7972.5</v>
      </c>
      <c r="G58" s="1">
        <f t="shared" si="13"/>
        <v>1.9417575000261422E-2</v>
      </c>
      <c r="K58" s="1">
        <f t="shared" si="14"/>
        <v>1.9417575000261422E-2</v>
      </c>
      <c r="O58" s="1">
        <f t="shared" ca="1" si="15"/>
        <v>2.4288204809863614E-2</v>
      </c>
      <c r="Q58" s="56">
        <f t="shared" si="16"/>
        <v>42465.553399999997</v>
      </c>
    </row>
    <row r="59" spans="1:17" x14ac:dyDescent="0.2">
      <c r="A59" s="49" t="s">
        <v>69</v>
      </c>
      <c r="B59" s="51" t="s">
        <v>45</v>
      </c>
      <c r="C59" s="52">
        <v>57890.395299999996</v>
      </c>
      <c r="D59" s="52">
        <v>6.9999999999999999E-4</v>
      </c>
      <c r="E59" s="1">
        <f t="shared" si="12"/>
        <v>9278.0964416764818</v>
      </c>
      <c r="F59" s="1">
        <f t="shared" si="1"/>
        <v>9278</v>
      </c>
      <c r="G59" s="1">
        <f t="shared" si="13"/>
        <v>3.0017060002137441E-2</v>
      </c>
      <c r="K59" s="1">
        <f t="shared" si="14"/>
        <v>3.0017060002137441E-2</v>
      </c>
      <c r="O59" s="1">
        <f t="shared" ca="1" si="15"/>
        <v>2.683440893014731E-2</v>
      </c>
      <c r="Q59" s="56">
        <f t="shared" si="16"/>
        <v>42871.895299999996</v>
      </c>
    </row>
    <row r="60" spans="1:17" x14ac:dyDescent="0.2">
      <c r="A60" s="49" t="s">
        <v>70</v>
      </c>
      <c r="B60" s="50" t="s">
        <v>47</v>
      </c>
      <c r="C60" s="49">
        <v>58217.052000000142</v>
      </c>
      <c r="D60" s="49" t="s">
        <v>16</v>
      </c>
      <c r="E60" s="1">
        <f t="shared" si="12"/>
        <v>10327.610277577603</v>
      </c>
      <c r="F60" s="1">
        <f t="shared" si="1"/>
        <v>10327.5</v>
      </c>
      <c r="G60" s="1">
        <f t="shared" si="13"/>
        <v>3.4323425141337793E-2</v>
      </c>
      <c r="K60" s="1">
        <f t="shared" si="14"/>
        <v>3.4323425141337793E-2</v>
      </c>
      <c r="O60" s="1">
        <f t="shared" ca="1" si="15"/>
        <v>2.8881319098081233E-2</v>
      </c>
      <c r="Q60" s="56">
        <f t="shared" si="16"/>
        <v>43198.552000000142</v>
      </c>
    </row>
    <row r="61" spans="1:17" x14ac:dyDescent="0.2">
      <c r="A61" s="49" t="s">
        <v>70</v>
      </c>
      <c r="B61" s="50" t="s">
        <v>47</v>
      </c>
      <c r="C61" s="49">
        <v>58217.052500000224</v>
      </c>
      <c r="D61" s="49" t="s">
        <v>16</v>
      </c>
      <c r="E61" s="1">
        <f t="shared" si="12"/>
        <v>10327.611884025609</v>
      </c>
      <c r="F61" s="1">
        <f t="shared" si="1"/>
        <v>10327.5</v>
      </c>
      <c r="G61" s="1">
        <f t="shared" si="13"/>
        <v>3.482342522329418E-2</v>
      </c>
      <c r="K61" s="1">
        <f t="shared" si="14"/>
        <v>3.482342522329418E-2</v>
      </c>
      <c r="O61" s="1">
        <f t="shared" ca="1" si="15"/>
        <v>2.8881319098081233E-2</v>
      </c>
      <c r="Q61" s="56">
        <f t="shared" si="16"/>
        <v>43198.552500000224</v>
      </c>
    </row>
    <row r="62" spans="1:17" x14ac:dyDescent="0.2">
      <c r="A62" s="49" t="s">
        <v>70</v>
      </c>
      <c r="B62" s="50" t="s">
        <v>47</v>
      </c>
      <c r="C62" s="49">
        <v>58217.052600000054</v>
      </c>
      <c r="D62" s="49" t="s">
        <v>16</v>
      </c>
      <c r="E62" s="1">
        <f t="shared" si="12"/>
        <v>10327.612205314612</v>
      </c>
      <c r="F62" s="1">
        <f t="shared" si="1"/>
        <v>10327.5</v>
      </c>
      <c r="G62" s="1">
        <f t="shared" si="13"/>
        <v>3.4923425053420942E-2</v>
      </c>
      <c r="K62" s="1">
        <f t="shared" si="14"/>
        <v>3.4923425053420942E-2</v>
      </c>
      <c r="O62" s="1">
        <f t="shared" ca="1" si="15"/>
        <v>2.8881319098081233E-2</v>
      </c>
      <c r="Q62" s="56">
        <f t="shared" si="16"/>
        <v>43198.552600000054</v>
      </c>
    </row>
    <row r="63" spans="1:17" x14ac:dyDescent="0.2">
      <c r="A63" s="49" t="s">
        <v>70</v>
      </c>
      <c r="B63" s="50" t="s">
        <v>45</v>
      </c>
      <c r="C63" s="49">
        <v>58228.100000000093</v>
      </c>
      <c r="D63" s="49" t="s">
        <v>16</v>
      </c>
      <c r="E63" s="1">
        <f t="shared" si="12"/>
        <v>10363.106346872921</v>
      </c>
      <c r="F63" s="1">
        <f t="shared" si="1"/>
        <v>10363</v>
      </c>
      <c r="G63" s="1">
        <f t="shared" si="13"/>
        <v>3.3100010092312004E-2</v>
      </c>
      <c r="K63" s="1">
        <f t="shared" si="14"/>
        <v>3.3100010092312004E-2</v>
      </c>
      <c r="O63" s="1">
        <f t="shared" ca="1" si="15"/>
        <v>2.8950557126629736E-2</v>
      </c>
      <c r="Q63" s="56">
        <f t="shared" si="16"/>
        <v>43209.600000000093</v>
      </c>
    </row>
    <row r="64" spans="1:17" x14ac:dyDescent="0.2">
      <c r="A64" s="49" t="s">
        <v>70</v>
      </c>
      <c r="B64" s="50" t="s">
        <v>45</v>
      </c>
      <c r="C64" s="49">
        <v>58228.100999999791</v>
      </c>
      <c r="D64" s="49" t="s">
        <v>16</v>
      </c>
      <c r="E64" s="1">
        <f t="shared" si="12"/>
        <v>10363.109559767434</v>
      </c>
      <c r="F64" s="1">
        <f t="shared" si="1"/>
        <v>10363</v>
      </c>
      <c r="G64" s="1">
        <f t="shared" si="13"/>
        <v>3.410000979056349E-2</v>
      </c>
      <c r="K64" s="1">
        <f t="shared" si="14"/>
        <v>3.410000979056349E-2</v>
      </c>
      <c r="O64" s="1">
        <f t="shared" ca="1" si="15"/>
        <v>2.8950557126629736E-2</v>
      </c>
      <c r="Q64" s="56">
        <f t="shared" si="16"/>
        <v>43209.600999999791</v>
      </c>
    </row>
    <row r="65" spans="1:17" x14ac:dyDescent="0.2">
      <c r="A65" s="49" t="s">
        <v>70</v>
      </c>
      <c r="B65" s="50" t="s">
        <v>45</v>
      </c>
      <c r="C65" s="49">
        <v>58228.102299999911</v>
      </c>
      <c r="D65" s="49" t="s">
        <v>16</v>
      </c>
      <c r="E65" s="1">
        <f t="shared" si="12"/>
        <v>10363.113736531948</v>
      </c>
      <c r="F65" s="1">
        <f t="shared" si="1"/>
        <v>10363</v>
      </c>
      <c r="G65" s="1">
        <f t="shared" si="13"/>
        <v>3.5400009910517838E-2</v>
      </c>
      <c r="K65" s="1">
        <f t="shared" si="14"/>
        <v>3.5400009910517838E-2</v>
      </c>
      <c r="O65" s="1">
        <f t="shared" ca="1" si="15"/>
        <v>2.8950557126629736E-2</v>
      </c>
      <c r="Q65" s="56">
        <f t="shared" si="16"/>
        <v>43209.602299999911</v>
      </c>
    </row>
    <row r="66" spans="1:17" x14ac:dyDescent="0.2">
      <c r="A66" s="49" t="s">
        <v>70</v>
      </c>
      <c r="B66" s="50" t="s">
        <v>45</v>
      </c>
      <c r="C66" s="49">
        <v>58229.968400000129</v>
      </c>
      <c r="D66" s="49" t="s">
        <v>16</v>
      </c>
      <c r="E66" s="1">
        <f t="shared" si="12"/>
        <v>10369.109320793354</v>
      </c>
      <c r="F66" s="1">
        <f t="shared" si="1"/>
        <v>10369</v>
      </c>
      <c r="G66" s="1">
        <f t="shared" si="13"/>
        <v>3.4025630127871409E-2</v>
      </c>
      <c r="K66" s="1">
        <f t="shared" si="14"/>
        <v>3.4025630127871409E-2</v>
      </c>
      <c r="O66" s="1">
        <f t="shared" ca="1" si="15"/>
        <v>2.8962259328637933E-2</v>
      </c>
      <c r="Q66" s="56">
        <f t="shared" si="16"/>
        <v>43211.468400000129</v>
      </c>
    </row>
    <row r="67" spans="1:17" x14ac:dyDescent="0.2">
      <c r="A67" s="49" t="s">
        <v>70</v>
      </c>
      <c r="B67" s="50" t="s">
        <v>45</v>
      </c>
      <c r="C67" s="49">
        <v>58229.968400000129</v>
      </c>
      <c r="D67" s="49" t="s">
        <v>16</v>
      </c>
      <c r="E67" s="1">
        <f t="shared" si="12"/>
        <v>10369.109320793354</v>
      </c>
      <c r="F67" s="1">
        <f t="shared" si="1"/>
        <v>10369</v>
      </c>
      <c r="G67" s="1">
        <f t="shared" si="13"/>
        <v>3.4025630127871409E-2</v>
      </c>
      <c r="K67" s="1">
        <f t="shared" si="14"/>
        <v>3.4025630127871409E-2</v>
      </c>
      <c r="O67" s="1">
        <f t="shared" ca="1" si="15"/>
        <v>2.8962259328637933E-2</v>
      </c>
      <c r="Q67" s="56">
        <f t="shared" si="16"/>
        <v>43211.468400000129</v>
      </c>
    </row>
    <row r="68" spans="1:17" x14ac:dyDescent="0.2">
      <c r="A68" s="49" t="s">
        <v>70</v>
      </c>
      <c r="B68" s="50" t="s">
        <v>45</v>
      </c>
      <c r="C68" s="49">
        <v>58229.969000000041</v>
      </c>
      <c r="D68" s="49" t="s">
        <v>16</v>
      </c>
      <c r="E68" s="1">
        <f t="shared" si="12"/>
        <v>10369.11124853036</v>
      </c>
      <c r="F68" s="1">
        <f t="shared" si="1"/>
        <v>10369</v>
      </c>
      <c r="G68" s="1">
        <f t="shared" si="13"/>
        <v>3.4625630039954558E-2</v>
      </c>
      <c r="K68" s="1">
        <f t="shared" si="14"/>
        <v>3.4625630039954558E-2</v>
      </c>
      <c r="O68" s="1">
        <f t="shared" ca="1" si="15"/>
        <v>2.8962259328637933E-2</v>
      </c>
      <c r="Q68" s="56">
        <f t="shared" si="16"/>
        <v>43211.469000000041</v>
      </c>
    </row>
    <row r="69" spans="1:17" x14ac:dyDescent="0.2">
      <c r="A69" s="53" t="s">
        <v>71</v>
      </c>
      <c r="B69" s="54" t="s">
        <v>45</v>
      </c>
      <c r="C69" s="55">
        <v>58994.385699999999</v>
      </c>
      <c r="D69" s="55">
        <v>2.9999999999999997E-4</v>
      </c>
      <c r="E69" s="1">
        <f t="shared" ref="E69:E89" si="17">+(C69-C$7)/C$8</f>
        <v>12825.102211040779</v>
      </c>
      <c r="F69" s="1">
        <f t="shared" ref="F69:F89" si="18">ROUND(2*E69,0)/2</f>
        <v>12825</v>
      </c>
      <c r="G69" s="1">
        <f t="shared" ref="G69:G89" si="19">+C69-(C$7+F69*C$8)</f>
        <v>3.1812749999517109E-2</v>
      </c>
      <c r="K69" s="1">
        <f t="shared" ref="K69:K89" si="20">+G69</f>
        <v>3.1812749999517109E-2</v>
      </c>
      <c r="O69" s="1">
        <f t="shared" ref="O69:O89" ca="1" si="21">+C$11+C$12*$F69</f>
        <v>3.3752360683993551E-2</v>
      </c>
      <c r="Q69" s="56">
        <f t="shared" ref="Q69:Q89" si="22">+C69-15018.5</f>
        <v>43975.885699999999</v>
      </c>
    </row>
    <row r="70" spans="1:17" x14ac:dyDescent="0.2">
      <c r="A70" s="53" t="s">
        <v>72</v>
      </c>
      <c r="B70" s="54" t="s">
        <v>47</v>
      </c>
      <c r="C70" s="55">
        <v>58172.544790000189</v>
      </c>
      <c r="D70" s="55">
        <v>2.9999999999999997E-4</v>
      </c>
      <c r="E70" s="1">
        <f t="shared" si="17"/>
        <v>10184.61326361069</v>
      </c>
      <c r="F70" s="1">
        <f t="shared" si="18"/>
        <v>10184.5</v>
      </c>
      <c r="G70" s="1">
        <f t="shared" si="19"/>
        <v>3.5252815192507114E-2</v>
      </c>
      <c r="K70" s="1">
        <f t="shared" si="20"/>
        <v>3.5252815192507114E-2</v>
      </c>
      <c r="O70" s="1">
        <f t="shared" ca="1" si="21"/>
        <v>2.8602416616885853E-2</v>
      </c>
      <c r="Q70" s="56">
        <f t="shared" si="22"/>
        <v>43154.044790000189</v>
      </c>
    </row>
    <row r="71" spans="1:17" x14ac:dyDescent="0.2">
      <c r="A71" s="53" t="s">
        <v>73</v>
      </c>
      <c r="B71" s="54" t="s">
        <v>45</v>
      </c>
      <c r="C71" s="55">
        <v>58957.968800000002</v>
      </c>
      <c r="D71" s="55" t="s">
        <v>67</v>
      </c>
      <c r="E71" s="1">
        <f t="shared" si="17"/>
        <v>12708.098517528271</v>
      </c>
      <c r="F71" s="1">
        <f t="shared" si="18"/>
        <v>12708</v>
      </c>
      <c r="G71" s="1">
        <f t="shared" si="19"/>
        <v>3.066316000331426E-2</v>
      </c>
      <c r="K71" s="1">
        <f t="shared" si="20"/>
        <v>3.066316000331426E-2</v>
      </c>
      <c r="O71" s="1">
        <f t="shared" ca="1" si="21"/>
        <v>3.3524167744833688E-2</v>
      </c>
      <c r="Q71" s="56">
        <f t="shared" si="22"/>
        <v>43939.468800000002</v>
      </c>
    </row>
    <row r="72" spans="1:17" x14ac:dyDescent="0.2">
      <c r="A72" s="53" t="s">
        <v>73</v>
      </c>
      <c r="B72" s="54" t="s">
        <v>45</v>
      </c>
      <c r="C72" s="55">
        <v>58957.969299999997</v>
      </c>
      <c r="D72" s="55" t="s">
        <v>74</v>
      </c>
      <c r="E72" s="1">
        <f t="shared" si="17"/>
        <v>12708.100123975997</v>
      </c>
      <c r="F72" s="1">
        <f t="shared" si="18"/>
        <v>12708</v>
      </c>
      <c r="G72" s="1">
        <f t="shared" si="19"/>
        <v>3.1163159997959156E-2</v>
      </c>
      <c r="K72" s="1">
        <f t="shared" si="20"/>
        <v>3.1163159997959156E-2</v>
      </c>
      <c r="O72" s="1">
        <f t="shared" ca="1" si="21"/>
        <v>3.3524167744833688E-2</v>
      </c>
      <c r="Q72" s="56">
        <f t="shared" si="22"/>
        <v>43939.469299999997</v>
      </c>
    </row>
    <row r="73" spans="1:17" x14ac:dyDescent="0.2">
      <c r="A73" s="53" t="s">
        <v>73</v>
      </c>
      <c r="B73" s="54" t="s">
        <v>45</v>
      </c>
      <c r="C73" s="55">
        <v>58957.969299999997</v>
      </c>
      <c r="D73" s="55" t="s">
        <v>64</v>
      </c>
      <c r="E73" s="1">
        <f t="shared" si="17"/>
        <v>12708.100123975997</v>
      </c>
      <c r="F73" s="1">
        <f t="shared" si="18"/>
        <v>12708</v>
      </c>
      <c r="G73" s="1">
        <f t="shared" si="19"/>
        <v>3.1163159997959156E-2</v>
      </c>
      <c r="K73" s="1">
        <f t="shared" si="20"/>
        <v>3.1163159997959156E-2</v>
      </c>
      <c r="O73" s="1">
        <f t="shared" ca="1" si="21"/>
        <v>3.3524167744833688E-2</v>
      </c>
      <c r="Q73" s="56">
        <f t="shared" si="22"/>
        <v>43939.469299999997</v>
      </c>
    </row>
    <row r="74" spans="1:17" x14ac:dyDescent="0.2">
      <c r="A74" s="53" t="s">
        <v>73</v>
      </c>
      <c r="B74" s="54" t="s">
        <v>45</v>
      </c>
      <c r="C74" s="55">
        <v>58883.270799999998</v>
      </c>
      <c r="D74" s="55" t="s">
        <v>75</v>
      </c>
      <c r="E74" s="1">
        <f t="shared" si="17"/>
        <v>12468.101650743934</v>
      </c>
      <c r="F74" s="1">
        <f t="shared" si="18"/>
        <v>12468</v>
      </c>
      <c r="G74" s="1">
        <f t="shared" si="19"/>
        <v>3.1638360000215471E-2</v>
      </c>
      <c r="K74" s="1">
        <f t="shared" si="20"/>
        <v>3.1638360000215471E-2</v>
      </c>
      <c r="O74" s="1">
        <f t="shared" ca="1" si="21"/>
        <v>3.3056079664505786E-2</v>
      </c>
      <c r="Q74" s="56">
        <f t="shared" si="22"/>
        <v>43864.770799999998</v>
      </c>
    </row>
    <row r="75" spans="1:17" x14ac:dyDescent="0.2">
      <c r="A75" s="53" t="s">
        <v>73</v>
      </c>
      <c r="B75" s="54" t="s">
        <v>45</v>
      </c>
      <c r="C75" s="55">
        <v>58878.290999999997</v>
      </c>
      <c r="D75" s="55" t="s">
        <v>67</v>
      </c>
      <c r="E75" s="1">
        <f t="shared" si="17"/>
        <v>12452.102073818009</v>
      </c>
      <c r="F75" s="1">
        <f t="shared" si="18"/>
        <v>12452</v>
      </c>
      <c r="G75" s="1">
        <f t="shared" si="19"/>
        <v>3.1770039997354615E-2</v>
      </c>
      <c r="K75" s="1">
        <f t="shared" si="20"/>
        <v>3.1770039997354615E-2</v>
      </c>
      <c r="O75" s="1">
        <f t="shared" ca="1" si="21"/>
        <v>3.3024873792483922E-2</v>
      </c>
      <c r="Q75" s="56">
        <f t="shared" si="22"/>
        <v>43859.790999999997</v>
      </c>
    </row>
    <row r="76" spans="1:17" x14ac:dyDescent="0.2">
      <c r="A76" s="53" t="s">
        <v>73</v>
      </c>
      <c r="B76" s="54" t="s">
        <v>45</v>
      </c>
      <c r="C76" s="55">
        <v>58883.271200000003</v>
      </c>
      <c r="D76" s="55" t="s">
        <v>74</v>
      </c>
      <c r="E76" s="1">
        <f t="shared" si="17"/>
        <v>12468.102935902141</v>
      </c>
      <c r="F76" s="1">
        <f t="shared" si="18"/>
        <v>12468</v>
      </c>
      <c r="G76" s="1">
        <f t="shared" si="19"/>
        <v>3.2038360004662536E-2</v>
      </c>
      <c r="K76" s="1">
        <f t="shared" si="20"/>
        <v>3.2038360004662536E-2</v>
      </c>
      <c r="O76" s="1">
        <f t="shared" ca="1" si="21"/>
        <v>3.3056079664505786E-2</v>
      </c>
      <c r="Q76" s="56">
        <f t="shared" si="22"/>
        <v>43864.771200000003</v>
      </c>
    </row>
    <row r="77" spans="1:17" x14ac:dyDescent="0.2">
      <c r="A77" s="53" t="s">
        <v>73</v>
      </c>
      <c r="B77" s="54" t="s">
        <v>45</v>
      </c>
      <c r="C77" s="55">
        <v>58883.271500000003</v>
      </c>
      <c r="D77" s="55" t="s">
        <v>67</v>
      </c>
      <c r="E77" s="1">
        <f t="shared" si="17"/>
        <v>12468.103899770786</v>
      </c>
      <c r="F77" s="1">
        <f t="shared" si="18"/>
        <v>12468</v>
      </c>
      <c r="G77" s="1">
        <f t="shared" si="19"/>
        <v>3.2338360004359856E-2</v>
      </c>
      <c r="K77" s="1">
        <f t="shared" si="20"/>
        <v>3.2338360004359856E-2</v>
      </c>
      <c r="O77" s="1">
        <f t="shared" ca="1" si="21"/>
        <v>3.3056079664505786E-2</v>
      </c>
      <c r="Q77" s="56">
        <f t="shared" si="22"/>
        <v>43864.771500000003</v>
      </c>
    </row>
    <row r="78" spans="1:17" x14ac:dyDescent="0.2">
      <c r="A78" s="53" t="s">
        <v>73</v>
      </c>
      <c r="B78" s="54" t="s">
        <v>45</v>
      </c>
      <c r="C78" s="55">
        <v>58883.271800000002</v>
      </c>
      <c r="D78" s="55" t="s">
        <v>64</v>
      </c>
      <c r="E78" s="1">
        <f t="shared" si="17"/>
        <v>12468.10486363943</v>
      </c>
      <c r="F78" s="1">
        <f t="shared" si="18"/>
        <v>12468</v>
      </c>
      <c r="G78" s="1">
        <f t="shared" si="19"/>
        <v>3.2638360004057176E-2</v>
      </c>
      <c r="K78" s="1">
        <f t="shared" si="20"/>
        <v>3.2638360004057176E-2</v>
      </c>
      <c r="O78" s="1">
        <f t="shared" ca="1" si="21"/>
        <v>3.3056079664505786E-2</v>
      </c>
      <c r="Q78" s="56">
        <f t="shared" si="22"/>
        <v>43864.771800000002</v>
      </c>
    </row>
    <row r="79" spans="1:17" x14ac:dyDescent="0.2">
      <c r="A79" s="53" t="s">
        <v>73</v>
      </c>
      <c r="B79" s="54" t="s">
        <v>45</v>
      </c>
      <c r="C79" s="55">
        <v>58878.292999999998</v>
      </c>
      <c r="D79" s="55" t="s">
        <v>64</v>
      </c>
      <c r="E79" s="1">
        <f t="shared" si="17"/>
        <v>12452.108499608976</v>
      </c>
      <c r="F79" s="1">
        <f t="shared" si="18"/>
        <v>12452</v>
      </c>
      <c r="G79" s="1">
        <f t="shared" si="19"/>
        <v>3.3770039997762069E-2</v>
      </c>
      <c r="K79" s="1">
        <f t="shared" si="20"/>
        <v>3.3770039997762069E-2</v>
      </c>
      <c r="O79" s="1">
        <f t="shared" ca="1" si="21"/>
        <v>3.3024873792483922E-2</v>
      </c>
      <c r="Q79" s="56">
        <f t="shared" si="22"/>
        <v>43859.792999999998</v>
      </c>
    </row>
    <row r="80" spans="1:17" x14ac:dyDescent="0.2">
      <c r="A80" s="53" t="s">
        <v>73</v>
      </c>
      <c r="B80" s="54" t="s">
        <v>45</v>
      </c>
      <c r="C80" s="55">
        <v>58878.294000000002</v>
      </c>
      <c r="D80" s="55" t="s">
        <v>74</v>
      </c>
      <c r="E80" s="1">
        <f t="shared" si="17"/>
        <v>12452.111712504471</v>
      </c>
      <c r="F80" s="1">
        <f t="shared" si="18"/>
        <v>12452</v>
      </c>
      <c r="G80" s="1">
        <f t="shared" si="19"/>
        <v>3.4770040001603775E-2</v>
      </c>
      <c r="K80" s="1">
        <f t="shared" si="20"/>
        <v>3.4770040001603775E-2</v>
      </c>
      <c r="O80" s="1">
        <f t="shared" ca="1" si="21"/>
        <v>3.3024873792483922E-2</v>
      </c>
      <c r="Q80" s="56">
        <f t="shared" si="22"/>
        <v>43859.794000000002</v>
      </c>
    </row>
    <row r="81" spans="1:17" x14ac:dyDescent="0.2">
      <c r="A81" s="53" t="s">
        <v>73</v>
      </c>
      <c r="B81" s="54" t="s">
        <v>47</v>
      </c>
      <c r="C81" s="55">
        <v>58852.303099999997</v>
      </c>
      <c r="D81" s="55" t="s">
        <v>64</v>
      </c>
      <c r="E81" s="1">
        <f t="shared" si="17"/>
        <v>12368.605667297026</v>
      </c>
      <c r="F81" s="1">
        <f t="shared" si="18"/>
        <v>12368.5</v>
      </c>
      <c r="G81" s="1">
        <f t="shared" si="19"/>
        <v>3.2888494999497198E-2</v>
      </c>
      <c r="K81" s="1">
        <f t="shared" si="20"/>
        <v>3.2888494999497198E-2</v>
      </c>
      <c r="O81" s="1">
        <f t="shared" ca="1" si="21"/>
        <v>3.2862018147869834E-2</v>
      </c>
      <c r="Q81" s="56">
        <f t="shared" si="22"/>
        <v>43833.803099999997</v>
      </c>
    </row>
    <row r="82" spans="1:17" x14ac:dyDescent="0.2">
      <c r="A82" s="53" t="s">
        <v>73</v>
      </c>
      <c r="B82" s="54" t="s">
        <v>47</v>
      </c>
      <c r="C82" s="55">
        <v>58852.303399999997</v>
      </c>
      <c r="D82" s="55" t="s">
        <v>67</v>
      </c>
      <c r="E82" s="1">
        <f t="shared" si="17"/>
        <v>12368.606631165669</v>
      </c>
      <c r="F82" s="1">
        <f t="shared" si="18"/>
        <v>12368.5</v>
      </c>
      <c r="G82" s="1">
        <f t="shared" si="19"/>
        <v>3.3188494999194518E-2</v>
      </c>
      <c r="K82" s="1">
        <f t="shared" si="20"/>
        <v>3.3188494999194518E-2</v>
      </c>
      <c r="O82" s="1">
        <f t="shared" ca="1" si="21"/>
        <v>3.2862018147869834E-2</v>
      </c>
      <c r="Q82" s="56">
        <f t="shared" si="22"/>
        <v>43833.803399999997</v>
      </c>
    </row>
    <row r="83" spans="1:17" x14ac:dyDescent="0.2">
      <c r="A83" s="53" t="s">
        <v>73</v>
      </c>
      <c r="B83" s="54" t="s">
        <v>47</v>
      </c>
      <c r="C83" s="55">
        <v>58852.304300000003</v>
      </c>
      <c r="D83" s="55" t="s">
        <v>74</v>
      </c>
      <c r="E83" s="1">
        <f t="shared" si="17"/>
        <v>12368.609522771625</v>
      </c>
      <c r="F83" s="1">
        <f t="shared" si="18"/>
        <v>12368.5</v>
      </c>
      <c r="G83" s="1">
        <f t="shared" si="19"/>
        <v>3.4088495005562436E-2</v>
      </c>
      <c r="K83" s="1">
        <f t="shared" si="20"/>
        <v>3.4088495005562436E-2</v>
      </c>
      <c r="O83" s="1">
        <f t="shared" ca="1" si="21"/>
        <v>3.2862018147869834E-2</v>
      </c>
      <c r="Q83" s="56">
        <f t="shared" si="22"/>
        <v>43833.804300000003</v>
      </c>
    </row>
    <row r="84" spans="1:17" x14ac:dyDescent="0.2">
      <c r="A84" s="53" t="s">
        <v>73</v>
      </c>
      <c r="B84" s="54" t="s">
        <v>47</v>
      </c>
      <c r="C84" s="55">
        <v>58881.250099999997</v>
      </c>
      <c r="D84" s="55" t="s">
        <v>67</v>
      </c>
      <c r="E84" s="1">
        <f t="shared" si="17"/>
        <v>12461.609352841564</v>
      </c>
      <c r="F84" s="1">
        <f t="shared" si="18"/>
        <v>12461.5</v>
      </c>
      <c r="G84" s="1">
        <f t="shared" si="19"/>
        <v>3.4035605000099167E-2</v>
      </c>
      <c r="K84" s="1">
        <f t="shared" si="20"/>
        <v>3.4035605000099167E-2</v>
      </c>
      <c r="O84" s="1">
        <f t="shared" ca="1" si="21"/>
        <v>3.3043402278996901E-2</v>
      </c>
      <c r="Q84" s="56">
        <f t="shared" si="22"/>
        <v>43862.750099999997</v>
      </c>
    </row>
    <row r="85" spans="1:17" x14ac:dyDescent="0.2">
      <c r="A85" s="53" t="s">
        <v>73</v>
      </c>
      <c r="B85" s="54" t="s">
        <v>47</v>
      </c>
      <c r="C85" s="55">
        <v>58881.250200000002</v>
      </c>
      <c r="D85" s="55" t="s">
        <v>74</v>
      </c>
      <c r="E85" s="1">
        <f t="shared" si="17"/>
        <v>12461.609674131127</v>
      </c>
      <c r="F85" s="1">
        <f t="shared" si="18"/>
        <v>12461.5</v>
      </c>
      <c r="G85" s="1">
        <f t="shared" si="19"/>
        <v>3.4135605004848912E-2</v>
      </c>
      <c r="K85" s="1">
        <f t="shared" si="20"/>
        <v>3.4135605004848912E-2</v>
      </c>
      <c r="O85" s="1">
        <f t="shared" ca="1" si="21"/>
        <v>3.3043402278996901E-2</v>
      </c>
      <c r="Q85" s="56">
        <f t="shared" si="22"/>
        <v>43862.750200000002</v>
      </c>
    </row>
    <row r="86" spans="1:17" x14ac:dyDescent="0.2">
      <c r="A86" s="53" t="s">
        <v>73</v>
      </c>
      <c r="B86" s="54" t="s">
        <v>47</v>
      </c>
      <c r="C86" s="55">
        <v>58881.251700000001</v>
      </c>
      <c r="D86" s="55" t="s">
        <v>64</v>
      </c>
      <c r="E86" s="1">
        <f t="shared" si="17"/>
        <v>12461.614493474346</v>
      </c>
      <c r="F86" s="1">
        <f t="shared" si="18"/>
        <v>12461.5</v>
      </c>
      <c r="G86" s="1">
        <f t="shared" si="19"/>
        <v>3.5635605003335513E-2</v>
      </c>
      <c r="K86" s="1">
        <f t="shared" si="20"/>
        <v>3.5635605003335513E-2</v>
      </c>
      <c r="O86" s="1">
        <f t="shared" ca="1" si="21"/>
        <v>3.3043402278996901E-2</v>
      </c>
      <c r="Q86" s="56">
        <f t="shared" si="22"/>
        <v>43862.751700000001</v>
      </c>
    </row>
    <row r="87" spans="1:17" ht="12" customHeight="1" x14ac:dyDescent="0.2">
      <c r="A87" s="53" t="s">
        <v>73</v>
      </c>
      <c r="B87" s="54" t="s">
        <v>47</v>
      </c>
      <c r="C87" s="55">
        <v>59204.318099999997</v>
      </c>
      <c r="D87" s="55" t="s">
        <v>64</v>
      </c>
      <c r="E87" s="1">
        <f t="shared" si="17"/>
        <v>13499.593070722607</v>
      </c>
      <c r="F87" s="1">
        <f t="shared" si="18"/>
        <v>13499.5</v>
      </c>
      <c r="G87" s="1">
        <f t="shared" si="19"/>
        <v>2.8967865000595339E-2</v>
      </c>
      <c r="K87" s="1">
        <f t="shared" si="20"/>
        <v>2.8967865000595339E-2</v>
      </c>
      <c r="O87" s="1">
        <f t="shared" ca="1" si="21"/>
        <v>3.506788322641511E-2</v>
      </c>
      <c r="Q87" s="56">
        <f t="shared" si="22"/>
        <v>44185.818099999997</v>
      </c>
    </row>
    <row r="88" spans="1:17" ht="12" customHeight="1" x14ac:dyDescent="0.2">
      <c r="A88" s="53" t="s">
        <v>73</v>
      </c>
      <c r="B88" s="54" t="s">
        <v>47</v>
      </c>
      <c r="C88" s="55">
        <v>59204.318299999999</v>
      </c>
      <c r="D88" s="55" t="s">
        <v>74</v>
      </c>
      <c r="E88" s="1">
        <f t="shared" si="17"/>
        <v>13499.593713301711</v>
      </c>
      <c r="F88" s="1">
        <f t="shared" si="18"/>
        <v>13499.5</v>
      </c>
      <c r="G88" s="1">
        <f t="shared" si="19"/>
        <v>2.9167865002818871E-2</v>
      </c>
      <c r="K88" s="1">
        <f t="shared" si="20"/>
        <v>2.9167865002818871E-2</v>
      </c>
      <c r="O88" s="1">
        <f t="shared" ca="1" si="21"/>
        <v>3.506788322641511E-2</v>
      </c>
      <c r="Q88" s="56">
        <f t="shared" si="22"/>
        <v>44185.818299999999</v>
      </c>
    </row>
    <row r="89" spans="1:17" ht="12" customHeight="1" x14ac:dyDescent="0.2">
      <c r="A89" s="53" t="s">
        <v>73</v>
      </c>
      <c r="B89" s="54" t="s">
        <v>47</v>
      </c>
      <c r="C89" s="55">
        <v>59204.3194</v>
      </c>
      <c r="D89" s="55" t="s">
        <v>67</v>
      </c>
      <c r="E89" s="1">
        <f t="shared" si="17"/>
        <v>13499.597247486745</v>
      </c>
      <c r="F89" s="1">
        <f t="shared" si="18"/>
        <v>13499.5</v>
      </c>
      <c r="G89" s="1">
        <f t="shared" si="19"/>
        <v>3.0267865004134364E-2</v>
      </c>
      <c r="K89" s="1">
        <f t="shared" si="20"/>
        <v>3.0267865004134364E-2</v>
      </c>
      <c r="O89" s="1">
        <f t="shared" ca="1" si="21"/>
        <v>3.506788322641511E-2</v>
      </c>
      <c r="Q89" s="56">
        <f t="shared" si="22"/>
        <v>44185.8194</v>
      </c>
    </row>
    <row r="90" spans="1:17" ht="12" customHeight="1" x14ac:dyDescent="0.2">
      <c r="A90" s="57" t="s">
        <v>76</v>
      </c>
      <c r="B90" s="58" t="s">
        <v>45</v>
      </c>
      <c r="C90" s="61">
        <v>58994.385699999999</v>
      </c>
      <c r="D90" s="62">
        <v>2.9999999999999997E-4</v>
      </c>
      <c r="E90" s="1">
        <f t="shared" ref="E90:E99" si="23">+(C90-C$7)/C$8</f>
        <v>12825.102211040779</v>
      </c>
      <c r="F90" s="1">
        <f t="shared" ref="F90:F99" si="24">ROUND(2*E90,0)/2</f>
        <v>12825</v>
      </c>
      <c r="G90" s="1">
        <f t="shared" ref="G90:G99" si="25">+C90-(C$7+F90*C$8)</f>
        <v>3.1812749999517109E-2</v>
      </c>
      <c r="K90" s="1">
        <f t="shared" ref="K90:K99" si="26">+G90</f>
        <v>3.1812749999517109E-2</v>
      </c>
      <c r="O90" s="1">
        <f t="shared" ref="O90:O99" ca="1" si="27">+C$11+C$12*$F90</f>
        <v>3.3752360683993551E-2</v>
      </c>
      <c r="Q90" s="56">
        <f t="shared" ref="Q90:Q99" si="28">+C90-15018.5</f>
        <v>43975.885699999999</v>
      </c>
    </row>
    <row r="91" spans="1:17" ht="12" customHeight="1" x14ac:dyDescent="0.2">
      <c r="A91" s="57" t="s">
        <v>77</v>
      </c>
      <c r="B91" s="58" t="s">
        <v>45</v>
      </c>
      <c r="C91" s="61">
        <v>59313.098999999929</v>
      </c>
      <c r="D91" s="62" t="s">
        <v>75</v>
      </c>
      <c r="E91" s="1">
        <f t="shared" si="23"/>
        <v>13849.094732962061</v>
      </c>
      <c r="F91" s="1">
        <f t="shared" si="24"/>
        <v>13849</v>
      </c>
      <c r="G91" s="1">
        <f t="shared" si="25"/>
        <v>2.9485229933925439E-2</v>
      </c>
      <c r="K91" s="1">
        <f t="shared" si="26"/>
        <v>2.9485229933925439E-2</v>
      </c>
      <c r="O91" s="1">
        <f t="shared" ca="1" si="27"/>
        <v>3.5749536493392631E-2</v>
      </c>
      <c r="Q91" s="56">
        <f t="shared" si="28"/>
        <v>44294.598999999929</v>
      </c>
    </row>
    <row r="92" spans="1:17" ht="12" customHeight="1" x14ac:dyDescent="0.2">
      <c r="A92" s="57" t="s">
        <v>77</v>
      </c>
      <c r="B92" s="58" t="s">
        <v>45</v>
      </c>
      <c r="C92" s="61">
        <v>59313.098999999929</v>
      </c>
      <c r="D92" s="62" t="s">
        <v>80</v>
      </c>
      <c r="E92" s="1">
        <f t="shared" si="23"/>
        <v>13849.094732962061</v>
      </c>
      <c r="F92" s="1">
        <f t="shared" si="24"/>
        <v>13849</v>
      </c>
      <c r="G92" s="1">
        <f t="shared" si="25"/>
        <v>2.9485229933925439E-2</v>
      </c>
      <c r="K92" s="1">
        <f t="shared" si="26"/>
        <v>2.9485229933925439E-2</v>
      </c>
      <c r="O92" s="1">
        <f t="shared" ca="1" si="27"/>
        <v>3.5749536493392631E-2</v>
      </c>
      <c r="Q92" s="56">
        <f t="shared" si="28"/>
        <v>44294.598999999929</v>
      </c>
    </row>
    <row r="93" spans="1:17" ht="12" customHeight="1" x14ac:dyDescent="0.2">
      <c r="A93" s="57" t="s">
        <v>77</v>
      </c>
      <c r="B93" s="58" t="s">
        <v>45</v>
      </c>
      <c r="C93" s="61">
        <v>59313.100000000093</v>
      </c>
      <c r="D93" s="62" t="s">
        <v>74</v>
      </c>
      <c r="E93" s="1">
        <f t="shared" si="23"/>
        <v>13849.09794585807</v>
      </c>
      <c r="F93" s="1">
        <f t="shared" si="24"/>
        <v>13849</v>
      </c>
      <c r="G93" s="1">
        <f t="shared" si="25"/>
        <v>3.0485230097838212E-2</v>
      </c>
      <c r="K93" s="1">
        <f t="shared" si="26"/>
        <v>3.0485230097838212E-2</v>
      </c>
      <c r="O93" s="1">
        <f t="shared" ca="1" si="27"/>
        <v>3.5749536493392631E-2</v>
      </c>
      <c r="Q93" s="56">
        <f t="shared" si="28"/>
        <v>44294.600000000093</v>
      </c>
    </row>
    <row r="94" spans="1:17" ht="12" customHeight="1" x14ac:dyDescent="0.2">
      <c r="A94" s="57" t="s">
        <v>77</v>
      </c>
      <c r="B94" s="58" t="s">
        <v>45</v>
      </c>
      <c r="C94" s="61">
        <v>59326.016799999867</v>
      </c>
      <c r="D94" s="62" t="s">
        <v>80</v>
      </c>
      <c r="E94" s="1">
        <f t="shared" si="23"/>
        <v>13890.598274231326</v>
      </c>
      <c r="F94" s="1">
        <f t="shared" si="24"/>
        <v>13890.5</v>
      </c>
      <c r="G94" s="1">
        <f t="shared" si="25"/>
        <v>3.0587434870540164E-2</v>
      </c>
      <c r="K94" s="1">
        <f t="shared" si="26"/>
        <v>3.0587434870540164E-2</v>
      </c>
      <c r="O94" s="1">
        <f t="shared" ca="1" si="27"/>
        <v>3.5830476723949331E-2</v>
      </c>
      <c r="Q94" s="56">
        <f t="shared" si="28"/>
        <v>44307.516799999867</v>
      </c>
    </row>
    <row r="95" spans="1:17" ht="12" customHeight="1" x14ac:dyDescent="0.2">
      <c r="A95" s="57" t="s">
        <v>77</v>
      </c>
      <c r="B95" s="58" t="s">
        <v>45</v>
      </c>
      <c r="C95" s="61">
        <v>59326.017899999861</v>
      </c>
      <c r="D95" s="62" t="s">
        <v>74</v>
      </c>
      <c r="E95" s="1">
        <f t="shared" si="23"/>
        <v>13890.601808416337</v>
      </c>
      <c r="F95" s="1">
        <f t="shared" si="24"/>
        <v>13890.5</v>
      </c>
      <c r="G95" s="1">
        <f t="shared" si="25"/>
        <v>3.16874348645797E-2</v>
      </c>
      <c r="K95" s="1">
        <f t="shared" si="26"/>
        <v>3.16874348645797E-2</v>
      </c>
      <c r="O95" s="1">
        <f t="shared" ca="1" si="27"/>
        <v>3.5830476723949331E-2</v>
      </c>
      <c r="Q95" s="56">
        <f t="shared" si="28"/>
        <v>44307.517899999861</v>
      </c>
    </row>
    <row r="96" spans="1:17" ht="12" customHeight="1" x14ac:dyDescent="0.2">
      <c r="A96" s="57" t="s">
        <v>77</v>
      </c>
      <c r="B96" s="58" t="s">
        <v>45</v>
      </c>
      <c r="C96" s="61">
        <v>59326.953000000212</v>
      </c>
      <c r="D96" s="62" t="s">
        <v>80</v>
      </c>
      <c r="E96" s="1">
        <f t="shared" si="23"/>
        <v>13893.606186983561</v>
      </c>
      <c r="F96" s="1">
        <f t="shared" si="24"/>
        <v>13893.5</v>
      </c>
      <c r="G96" s="1">
        <f t="shared" si="25"/>
        <v>3.3050245212507434E-2</v>
      </c>
      <c r="K96" s="1">
        <f t="shared" si="26"/>
        <v>3.3050245212507434E-2</v>
      </c>
      <c r="O96" s="1">
        <f t="shared" ca="1" si="27"/>
        <v>3.5836327824953426E-2</v>
      </c>
      <c r="Q96" s="56">
        <f t="shared" si="28"/>
        <v>44308.453000000212</v>
      </c>
    </row>
    <row r="97" spans="1:17" ht="12" customHeight="1" x14ac:dyDescent="0.2">
      <c r="A97" s="57" t="s">
        <v>78</v>
      </c>
      <c r="B97" s="58" t="s">
        <v>45</v>
      </c>
      <c r="C97" s="61">
        <v>59369.436999999918</v>
      </c>
      <c r="D97" s="62">
        <v>1E-3</v>
      </c>
      <c r="E97" s="1">
        <f t="shared" si="23"/>
        <v>14030.102838679652</v>
      </c>
      <c r="F97" s="1">
        <f t="shared" si="24"/>
        <v>14030</v>
      </c>
      <c r="G97" s="1">
        <f t="shared" si="25"/>
        <v>3.2008099922677502E-2</v>
      </c>
      <c r="K97" s="1">
        <f t="shared" si="26"/>
        <v>3.2008099922677502E-2</v>
      </c>
      <c r="O97" s="1">
        <f t="shared" ca="1" si="27"/>
        <v>3.6102552920639928E-2</v>
      </c>
      <c r="Q97" s="56">
        <f t="shared" si="28"/>
        <v>44350.936999999918</v>
      </c>
    </row>
    <row r="98" spans="1:17" ht="12" customHeight="1" x14ac:dyDescent="0.2">
      <c r="A98" s="57" t="s">
        <v>79</v>
      </c>
      <c r="B98" s="58" t="s">
        <v>47</v>
      </c>
      <c r="C98" s="61">
        <v>59698.432999999997</v>
      </c>
      <c r="D98" s="62">
        <v>2E-3</v>
      </c>
      <c r="E98" s="1">
        <f t="shared" si="23"/>
        <v>15087.132600983794</v>
      </c>
      <c r="F98" s="1">
        <f t="shared" si="24"/>
        <v>15087</v>
      </c>
      <c r="G98" s="1">
        <f t="shared" si="25"/>
        <v>4.1271490001236089E-2</v>
      </c>
      <c r="K98" s="1">
        <f t="shared" si="26"/>
        <v>4.1271490001236089E-2</v>
      </c>
      <c r="O98" s="1">
        <f t="shared" ca="1" si="27"/>
        <v>3.8164090841084103E-2</v>
      </c>
      <c r="Q98" s="56">
        <f t="shared" si="28"/>
        <v>44679.932999999997</v>
      </c>
    </row>
    <row r="99" spans="1:17" ht="12" customHeight="1" x14ac:dyDescent="0.2">
      <c r="A99" s="57" t="s">
        <v>79</v>
      </c>
      <c r="B99" s="58" t="s">
        <v>47</v>
      </c>
      <c r="C99" s="61">
        <v>59698.586000000003</v>
      </c>
      <c r="D99" s="62">
        <v>2E-3</v>
      </c>
      <c r="E99" s="1">
        <f t="shared" si="23"/>
        <v>15087.624173992701</v>
      </c>
      <c r="F99" s="1">
        <f t="shared" si="24"/>
        <v>15087.5</v>
      </c>
      <c r="G99" s="1">
        <f t="shared" si="25"/>
        <v>3.8648625006317161E-2</v>
      </c>
      <c r="K99" s="1">
        <f t="shared" si="26"/>
        <v>3.8648625006317161E-2</v>
      </c>
      <c r="O99" s="1">
        <f t="shared" ca="1" si="27"/>
        <v>3.8165066024584783E-2</v>
      </c>
      <c r="Q99" s="56">
        <f t="shared" si="28"/>
        <v>44680.086000000003</v>
      </c>
    </row>
    <row r="100" spans="1:17" ht="12" customHeight="1" x14ac:dyDescent="0.2">
      <c r="A100" s="59" t="s">
        <v>81</v>
      </c>
      <c r="B100" s="60" t="s">
        <v>45</v>
      </c>
      <c r="C100" s="63">
        <v>59583.267899999861</v>
      </c>
      <c r="D100" s="21"/>
      <c r="E100" s="1">
        <f t="shared" ref="E100:E106" si="29">+(C100-C$7)/C$8</f>
        <v>14717.119171401526</v>
      </c>
      <c r="F100" s="1">
        <f t="shared" ref="F100:F106" si="30">ROUND(2*E100,0)/2</f>
        <v>14717</v>
      </c>
      <c r="G100" s="1">
        <f t="shared" ref="G100:G106" si="31">+C100-(C$7+F100*C$8)</f>
        <v>3.7091589860210661E-2</v>
      </c>
      <c r="K100" s="1">
        <f t="shared" ref="K100:K106" si="32">+G100</f>
        <v>3.7091589860210661E-2</v>
      </c>
      <c r="O100" s="1">
        <f t="shared" ref="O100:O106" ca="1" si="33">+C$11+C$12*$F100</f>
        <v>3.7442455050578569E-2</v>
      </c>
      <c r="Q100" s="56">
        <f t="shared" ref="Q100:Q106" si="34">+C100-15018.5</f>
        <v>44564.767899999861</v>
      </c>
    </row>
    <row r="101" spans="1:17" ht="12" customHeight="1" x14ac:dyDescent="0.2">
      <c r="A101" s="59" t="s">
        <v>81</v>
      </c>
      <c r="B101" s="60" t="s">
        <v>45</v>
      </c>
      <c r="C101" s="63">
        <v>59583.268099999987</v>
      </c>
      <c r="D101" s="21"/>
      <c r="E101" s="1">
        <f t="shared" si="29"/>
        <v>14717.119813981028</v>
      </c>
      <c r="F101" s="1">
        <f t="shared" si="30"/>
        <v>14717</v>
      </c>
      <c r="G101" s="1">
        <f t="shared" si="31"/>
        <v>3.7291589986125473E-2</v>
      </c>
      <c r="K101" s="1">
        <f t="shared" si="32"/>
        <v>3.7291589986125473E-2</v>
      </c>
      <c r="O101" s="1">
        <f t="shared" ca="1" si="33"/>
        <v>3.7442455050578569E-2</v>
      </c>
      <c r="Q101" s="56">
        <f t="shared" si="34"/>
        <v>44564.768099999987</v>
      </c>
    </row>
    <row r="102" spans="1:17" x14ac:dyDescent="0.2">
      <c r="A102" s="59" t="s">
        <v>81</v>
      </c>
      <c r="B102" s="60" t="s">
        <v>45</v>
      </c>
      <c r="C102" s="63">
        <v>59588.247800000012</v>
      </c>
      <c r="D102" s="21"/>
      <c r="E102" s="1">
        <f t="shared" si="29"/>
        <v>14733.119069617484</v>
      </c>
      <c r="F102" s="1">
        <f t="shared" si="30"/>
        <v>14733</v>
      </c>
      <c r="G102" s="1">
        <f t="shared" si="31"/>
        <v>3.7059910013340414E-2</v>
      </c>
      <c r="K102" s="1">
        <f t="shared" si="32"/>
        <v>3.7059910013340414E-2</v>
      </c>
      <c r="O102" s="1">
        <f t="shared" ca="1" si="33"/>
        <v>3.7473660922600432E-2</v>
      </c>
      <c r="Q102" s="56">
        <f t="shared" si="34"/>
        <v>44569.747800000012</v>
      </c>
    </row>
    <row r="103" spans="1:17" x14ac:dyDescent="0.2">
      <c r="A103" s="59" t="s">
        <v>81</v>
      </c>
      <c r="B103" s="60" t="s">
        <v>45</v>
      </c>
      <c r="C103" s="63">
        <v>59588.248199999798</v>
      </c>
      <c r="D103" s="21"/>
      <c r="E103" s="1">
        <f t="shared" si="29"/>
        <v>14733.12035477499</v>
      </c>
      <c r="F103" s="1">
        <f t="shared" si="30"/>
        <v>14733</v>
      </c>
      <c r="G103" s="1">
        <f t="shared" si="31"/>
        <v>3.745990979950875E-2</v>
      </c>
      <c r="K103" s="1">
        <f t="shared" si="32"/>
        <v>3.745990979950875E-2</v>
      </c>
      <c r="O103" s="1">
        <f t="shared" ca="1" si="33"/>
        <v>3.7473660922600432E-2</v>
      </c>
      <c r="Q103" s="56">
        <f t="shared" si="34"/>
        <v>44569.748199999798</v>
      </c>
    </row>
    <row r="104" spans="1:17" x14ac:dyDescent="0.2">
      <c r="A104" s="59" t="s">
        <v>81</v>
      </c>
      <c r="B104" s="60" t="s">
        <v>47</v>
      </c>
      <c r="C104" s="63">
        <v>59594.319199999794</v>
      </c>
      <c r="D104" s="21"/>
      <c r="E104" s="1">
        <f t="shared" si="29"/>
        <v>14752.625843251879</v>
      </c>
      <c r="F104" s="1">
        <f t="shared" si="30"/>
        <v>14752.5</v>
      </c>
      <c r="G104" s="1">
        <f t="shared" si="31"/>
        <v>3.9168174800579436E-2</v>
      </c>
      <c r="K104" s="1">
        <f t="shared" si="32"/>
        <v>3.9168174800579436E-2</v>
      </c>
      <c r="O104" s="1">
        <f t="shared" ca="1" si="33"/>
        <v>3.7511693079127079E-2</v>
      </c>
      <c r="Q104" s="56">
        <f t="shared" si="34"/>
        <v>44575.819199999794</v>
      </c>
    </row>
    <row r="105" spans="1:17" x14ac:dyDescent="0.2">
      <c r="A105" s="59" t="s">
        <v>81</v>
      </c>
      <c r="B105" s="60" t="s">
        <v>47</v>
      </c>
      <c r="C105" s="63">
        <v>59594.31930000009</v>
      </c>
      <c r="D105" s="21"/>
      <c r="E105" s="1">
        <f t="shared" si="29"/>
        <v>14752.626164542378</v>
      </c>
      <c r="F105" s="1">
        <f t="shared" si="30"/>
        <v>14752.5</v>
      </c>
      <c r="G105" s="1">
        <f t="shared" si="31"/>
        <v>3.9268175096367486E-2</v>
      </c>
      <c r="K105" s="1">
        <f t="shared" si="32"/>
        <v>3.9268175096367486E-2</v>
      </c>
      <c r="O105" s="1">
        <f t="shared" ca="1" si="33"/>
        <v>3.7511693079127079E-2</v>
      </c>
      <c r="Q105" s="56">
        <f t="shared" si="34"/>
        <v>44575.81930000009</v>
      </c>
    </row>
    <row r="106" spans="1:17" x14ac:dyDescent="0.2">
      <c r="A106" s="59" t="s">
        <v>81</v>
      </c>
      <c r="B106" s="60" t="s">
        <v>47</v>
      </c>
      <c r="C106" s="63">
        <v>59692.050499999896</v>
      </c>
      <c r="D106" s="21"/>
      <c r="E106" s="1">
        <f t="shared" si="29"/>
        <v>15066.62629556363</v>
      </c>
      <c r="F106" s="1">
        <f t="shared" si="30"/>
        <v>15066.5</v>
      </c>
      <c r="G106" s="1">
        <f t="shared" si="31"/>
        <v>3.9308954896114301E-2</v>
      </c>
      <c r="K106" s="1">
        <f t="shared" si="32"/>
        <v>3.9308954896114301E-2</v>
      </c>
      <c r="O106" s="1">
        <f t="shared" ca="1" si="33"/>
        <v>3.8124108317556089E-2</v>
      </c>
      <c r="Q106" s="56">
        <f t="shared" si="34"/>
        <v>44673.550499999896</v>
      </c>
    </row>
    <row r="107" spans="1:17" x14ac:dyDescent="0.2">
      <c r="A107" s="64" t="s">
        <v>82</v>
      </c>
      <c r="B107" s="65" t="s">
        <v>47</v>
      </c>
      <c r="C107" s="63">
        <v>60433.444000000134</v>
      </c>
      <c r="D107" s="64">
        <v>2E-3</v>
      </c>
      <c r="E107" s="1">
        <f t="shared" ref="E107:E108" si="35">+(C107-C$7)/C$8</f>
        <v>17448.646122792226</v>
      </c>
      <c r="F107" s="1">
        <f t="shared" ref="F107:F108" si="36">ROUND(2*E107,0)/2</f>
        <v>17448.5</v>
      </c>
      <c r="G107" s="1">
        <f t="shared" ref="G107:G108" si="37">+C107-(C$7+F107*C$8)</f>
        <v>4.5480095133825671E-2</v>
      </c>
      <c r="K107" s="1">
        <f t="shared" ref="K107:K108" si="38">+G107</f>
        <v>4.5480095133825671E-2</v>
      </c>
      <c r="O107" s="1">
        <f t="shared" ref="O107:O108" ca="1" si="39">+C$11+C$12*$F107</f>
        <v>4.2769882514810599E-2</v>
      </c>
      <c r="Q107" s="56">
        <f t="shared" ref="Q107:Q108" si="40">+C107-15018.5</f>
        <v>45414.944000000134</v>
      </c>
    </row>
    <row r="108" spans="1:17" x14ac:dyDescent="0.2">
      <c r="A108" s="64" t="s">
        <v>82</v>
      </c>
      <c r="B108" s="65" t="s">
        <v>45</v>
      </c>
      <c r="C108" s="63">
        <v>60433.598999999929</v>
      </c>
      <c r="D108" s="64">
        <v>2E-3</v>
      </c>
      <c r="E108" s="1">
        <f t="shared" si="35"/>
        <v>17449.144121591424</v>
      </c>
      <c r="F108" s="1">
        <f t="shared" si="36"/>
        <v>17449</v>
      </c>
      <c r="G108" s="1">
        <f t="shared" si="37"/>
        <v>4.4857229935587384E-2</v>
      </c>
      <c r="K108" s="1">
        <f t="shared" si="38"/>
        <v>4.4857229935587384E-2</v>
      </c>
      <c r="O108" s="1">
        <f t="shared" ca="1" si="39"/>
        <v>4.2770857698311279E-2</v>
      </c>
      <c r="Q108" s="56">
        <f t="shared" si="40"/>
        <v>45415.098999999929</v>
      </c>
    </row>
    <row r="109" spans="1:17" x14ac:dyDescent="0.2">
      <c r="B109" s="3"/>
      <c r="C109" s="21"/>
      <c r="D109" s="21"/>
    </row>
    <row r="110" spans="1:17" x14ac:dyDescent="0.2">
      <c r="B110" s="3"/>
      <c r="C110" s="21"/>
      <c r="D110" s="21"/>
    </row>
    <row r="111" spans="1:17" x14ac:dyDescent="0.2">
      <c r="B111" s="3"/>
      <c r="C111" s="21"/>
      <c r="D111" s="21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2023-01-26T00:04:44Z</dcterms:created>
  <dcterms:modified xsi:type="dcterms:W3CDTF">2025-01-10T07:18:35Z</dcterms:modified>
</cp:coreProperties>
</file>