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5B98E2F9-AB48-4FA9-8A06-73D3673CBD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/>
  <c r="K24" i="1"/>
  <c r="Q24" i="1"/>
  <c r="E25" i="1"/>
  <c r="F25" i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/>
  <c r="G28" i="1"/>
  <c r="K28" i="1"/>
  <c r="Q28" i="1"/>
  <c r="E29" i="1"/>
  <c r="F29" i="1"/>
  <c r="G29" i="1" s="1"/>
  <c r="K29" i="1" s="1"/>
  <c r="Q29" i="1"/>
  <c r="E30" i="1"/>
  <c r="F30" i="1" s="1"/>
  <c r="G30" i="1" s="1"/>
  <c r="K30" i="1" s="1"/>
  <c r="Q30" i="1"/>
  <c r="E31" i="1"/>
  <c r="F31" i="1"/>
  <c r="G31" i="1" s="1"/>
  <c r="K31" i="1" s="1"/>
  <c r="Q31" i="1"/>
  <c r="E32" i="1"/>
  <c r="F32" i="1"/>
  <c r="G32" i="1"/>
  <c r="K32" i="1"/>
  <c r="Q32" i="1"/>
  <c r="E33" i="1"/>
  <c r="F33" i="1"/>
  <c r="G33" i="1" s="1"/>
  <c r="K33" i="1" s="1"/>
  <c r="Q33" i="1"/>
  <c r="E34" i="1"/>
  <c r="F34" i="1" s="1"/>
  <c r="G34" i="1" s="1"/>
  <c r="K34" i="1" s="1"/>
  <c r="Q34" i="1"/>
  <c r="E35" i="1"/>
  <c r="F35" i="1"/>
  <c r="G35" i="1" s="1"/>
  <c r="K35" i="1" s="1"/>
  <c r="Q35" i="1"/>
  <c r="E36" i="1"/>
  <c r="F36" i="1"/>
  <c r="G36" i="1"/>
  <c r="K36" i="1"/>
  <c r="Q36" i="1"/>
  <c r="E37" i="1"/>
  <c r="F37" i="1"/>
  <c r="G37" i="1" s="1"/>
  <c r="K37" i="1" s="1"/>
  <c r="Q37" i="1"/>
  <c r="E38" i="1"/>
  <c r="F38" i="1" s="1"/>
  <c r="G38" i="1" s="1"/>
  <c r="K38" i="1" s="1"/>
  <c r="Q38" i="1"/>
  <c r="C21" i="1"/>
  <c r="D9" i="1"/>
  <c r="C9" i="1"/>
  <c r="F14" i="1"/>
  <c r="F15" i="1" s="1"/>
  <c r="E21" i="1" l="1"/>
  <c r="F21" i="1" s="1"/>
  <c r="G21" i="1" s="1"/>
  <c r="C17" i="1"/>
  <c r="Q21" i="1"/>
  <c r="C11" i="1"/>
  <c r="C12" i="1"/>
  <c r="O24" i="1" l="1"/>
  <c r="O28" i="1"/>
  <c r="O32" i="1"/>
  <c r="O36" i="1"/>
  <c r="O25" i="1"/>
  <c r="O29" i="1"/>
  <c r="O33" i="1"/>
  <c r="O37" i="1"/>
  <c r="O23" i="1"/>
  <c r="O27" i="1"/>
  <c r="O31" i="1"/>
  <c r="O35" i="1"/>
  <c r="O22" i="1"/>
  <c r="O26" i="1"/>
  <c r="O30" i="1"/>
  <c r="O34" i="1"/>
  <c r="O38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<sst xmlns="http://schemas.openxmlformats.org/spreadsheetml/2006/main" count="89" uniqueCount="53">
  <si>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</si>
  <si>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</si>
  <si>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</si>
  <si>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</si>
  <si>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</si>
  <si>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</si>
  <si>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</si>
  <si>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</si>
  <si>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</si>
  <si>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</si>
  <si>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</si>
  <si>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</si>
  <si>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</si>
  <si>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</si>
  <si>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</si>
  <si>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</si>
  <si>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</si>
  <si>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</si>
  <si>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</si>
  <si>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</si>
  <si>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</si>
  <si>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</si>
  <si>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</si>
  <si>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</si>
  <si>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</si>
  <si>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</si>
  <si>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</si>
  <si>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</si>
  <si>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</si>
  <si>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</si>
  <si>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</si>
  <si>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</si>
  <si>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</si>
  <si>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</si>
  <si>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</si>
  <si>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</si>
  <si>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</si>
  <si>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</si>
  <si>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</si>
  <si>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</si>
  <si>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</si>
  <si>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</si>
  <si>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</si>
  <si>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</si>
  <si>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</si>
  <si>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</si>
  <si>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ASASSNVJ021226.31+472342.1 And</t>
  </si>
  <si>
    <t>I</t>
  </si>
  <si>
    <t>BAV 263 Feb 2025</t>
  </si>
  <si>
    <t>EA</t>
  </si>
  <si>
    <t>13.94-14.38</t>
  </si>
  <si>
    <t>VSX</t>
  </si>
  <si>
    <t>VSX : Detail for ASASSN-V J021226.31+472342.1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</si>
</sst>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  <font>
      <u/>
      <sz val="9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44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 vertical="center" wrapText="1"/>
    </xf>
    <xf numFmtId="0" fontId="18" fillId="0" borderId="0" xfId="8" applyNumberFormat="1" applyFont="1" applyFill="1" applyBorder="1" applyAlignment="1">
      <alignment horizontal="left"/>
    </xf>
    <xf numFmtId="0" fontId="20" fillId="0" borderId="0" xfId="9" applyFont="1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ASASSNVJ021226.31+472342.1 And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4.1999999999999997E-3</c:v>
                  </c:pt>
                  <c:pt idx="13">
                    <c:v>3.5000000000000001E-3</c:v>
                  </c:pt>
                  <c:pt idx="14">
                    <c:v>4.8999999999999998E-3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4.1999999999999997E-3</c:v>
                  </c:pt>
                  <c:pt idx="13">
                    <c:v>3.5000000000000001E-3</c:v>
                  </c:pt>
                  <c:pt idx="14">
                    <c:v>4.8999999999999998E-3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</c:v>
                </c:pt>
                <c:pt idx="2">
                  <c:v>118.5</c:v>
                </c:pt>
                <c:pt idx="3">
                  <c:v>126.5</c:v>
                </c:pt>
                <c:pt idx="4">
                  <c:v>273</c:v>
                </c:pt>
                <c:pt idx="5">
                  <c:v>304</c:v>
                </c:pt>
                <c:pt idx="6">
                  <c:v>447</c:v>
                </c:pt>
                <c:pt idx="7">
                  <c:v>578.5</c:v>
                </c:pt>
                <c:pt idx="8">
                  <c:v>594.5</c:v>
                </c:pt>
                <c:pt idx="9">
                  <c:v>617.5</c:v>
                </c:pt>
                <c:pt idx="10">
                  <c:v>733.5</c:v>
                </c:pt>
                <c:pt idx="11">
                  <c:v>765</c:v>
                </c:pt>
                <c:pt idx="12">
                  <c:v>767.5</c:v>
                </c:pt>
                <c:pt idx="13">
                  <c:v>915.5</c:v>
                </c:pt>
                <c:pt idx="14">
                  <c:v>1077.5</c:v>
                </c:pt>
                <c:pt idx="15">
                  <c:v>1112.5</c:v>
                </c:pt>
                <c:pt idx="16">
                  <c:v>1264</c:v>
                </c:pt>
                <c:pt idx="17">
                  <c:v>1398.5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4.1999999999999997E-3</c:v>
                  </c:pt>
                  <c:pt idx="13">
                    <c:v>3.5000000000000001E-3</c:v>
                  </c:pt>
                  <c:pt idx="14">
                    <c:v>4.8999999999999998E-3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4.1999999999999997E-3</c:v>
                  </c:pt>
                  <c:pt idx="13">
                    <c:v>3.5000000000000001E-3</c:v>
                  </c:pt>
                  <c:pt idx="14">
                    <c:v>4.8999999999999998E-3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</c:v>
                </c:pt>
                <c:pt idx="2">
                  <c:v>118.5</c:v>
                </c:pt>
                <c:pt idx="3">
                  <c:v>126.5</c:v>
                </c:pt>
                <c:pt idx="4">
                  <c:v>273</c:v>
                </c:pt>
                <c:pt idx="5">
                  <c:v>304</c:v>
                </c:pt>
                <c:pt idx="6">
                  <c:v>447</c:v>
                </c:pt>
                <c:pt idx="7">
                  <c:v>578.5</c:v>
                </c:pt>
                <c:pt idx="8">
                  <c:v>594.5</c:v>
                </c:pt>
                <c:pt idx="9">
                  <c:v>617.5</c:v>
                </c:pt>
                <c:pt idx="10">
                  <c:v>733.5</c:v>
                </c:pt>
                <c:pt idx="11">
                  <c:v>765</c:v>
                </c:pt>
                <c:pt idx="12">
                  <c:v>767.5</c:v>
                </c:pt>
                <c:pt idx="13">
                  <c:v>915.5</c:v>
                </c:pt>
                <c:pt idx="14">
                  <c:v>1077.5</c:v>
                </c:pt>
                <c:pt idx="15">
                  <c:v>1112.5</c:v>
                </c:pt>
                <c:pt idx="16">
                  <c:v>1264</c:v>
                </c:pt>
                <c:pt idx="17">
                  <c:v>1398.5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4.1999999999999997E-3</c:v>
                  </c:pt>
                  <c:pt idx="13">
                    <c:v>3.5000000000000001E-3</c:v>
                  </c:pt>
                  <c:pt idx="14">
                    <c:v>4.8999999999999998E-3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4.1999999999999997E-3</c:v>
                  </c:pt>
                  <c:pt idx="13">
                    <c:v>3.5000000000000001E-3</c:v>
                  </c:pt>
                  <c:pt idx="14">
                    <c:v>4.8999999999999998E-3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</c:v>
                </c:pt>
                <c:pt idx="2">
                  <c:v>118.5</c:v>
                </c:pt>
                <c:pt idx="3">
                  <c:v>126.5</c:v>
                </c:pt>
                <c:pt idx="4">
                  <c:v>273</c:v>
                </c:pt>
                <c:pt idx="5">
                  <c:v>304</c:v>
                </c:pt>
                <c:pt idx="6">
                  <c:v>447</c:v>
                </c:pt>
                <c:pt idx="7">
                  <c:v>578.5</c:v>
                </c:pt>
                <c:pt idx="8">
                  <c:v>594.5</c:v>
                </c:pt>
                <c:pt idx="9">
                  <c:v>617.5</c:v>
                </c:pt>
                <c:pt idx="10">
                  <c:v>733.5</c:v>
                </c:pt>
                <c:pt idx="11">
                  <c:v>765</c:v>
                </c:pt>
                <c:pt idx="12">
                  <c:v>767.5</c:v>
                </c:pt>
                <c:pt idx="13">
                  <c:v>915.5</c:v>
                </c:pt>
                <c:pt idx="14">
                  <c:v>1077.5</c:v>
                </c:pt>
                <c:pt idx="15">
                  <c:v>1112.5</c:v>
                </c:pt>
                <c:pt idx="16">
                  <c:v>1264</c:v>
                </c:pt>
                <c:pt idx="17">
                  <c:v>1398.5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4.1999999999999997E-3</c:v>
                  </c:pt>
                  <c:pt idx="13">
                    <c:v>3.5000000000000001E-3</c:v>
                  </c:pt>
                  <c:pt idx="14">
                    <c:v>4.8999999999999998E-3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4.1999999999999997E-3</c:v>
                  </c:pt>
                  <c:pt idx="13">
                    <c:v>3.5000000000000001E-3</c:v>
                  </c:pt>
                  <c:pt idx="14">
                    <c:v>4.8999999999999998E-3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</c:v>
                </c:pt>
                <c:pt idx="2">
                  <c:v>118.5</c:v>
                </c:pt>
                <c:pt idx="3">
                  <c:v>126.5</c:v>
                </c:pt>
                <c:pt idx="4">
                  <c:v>273</c:v>
                </c:pt>
                <c:pt idx="5">
                  <c:v>304</c:v>
                </c:pt>
                <c:pt idx="6">
                  <c:v>447</c:v>
                </c:pt>
                <c:pt idx="7">
                  <c:v>578.5</c:v>
                </c:pt>
                <c:pt idx="8">
                  <c:v>594.5</c:v>
                </c:pt>
                <c:pt idx="9">
                  <c:v>617.5</c:v>
                </c:pt>
                <c:pt idx="10">
                  <c:v>733.5</c:v>
                </c:pt>
                <c:pt idx="11">
                  <c:v>765</c:v>
                </c:pt>
                <c:pt idx="12">
                  <c:v>767.5</c:v>
                </c:pt>
                <c:pt idx="13">
                  <c:v>915.5</c:v>
                </c:pt>
                <c:pt idx="14">
                  <c:v>1077.5</c:v>
                </c:pt>
                <c:pt idx="15">
                  <c:v>1112.5</c:v>
                </c:pt>
                <c:pt idx="16">
                  <c:v>1264</c:v>
                </c:pt>
                <c:pt idx="17">
                  <c:v>1398.5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-7.2399999990011565E-3</c:v>
                </c:pt>
                <c:pt idx="2">
                  <c:v>-7.6550000012503006E-3</c:v>
                </c:pt>
                <c:pt idx="3">
                  <c:v>-7.1950000055949204E-3</c:v>
                </c:pt>
                <c:pt idx="4">
                  <c:v>-8.0899999957182445E-3</c:v>
                </c:pt>
                <c:pt idx="5">
                  <c:v>-7.5199999992037192E-3</c:v>
                </c:pt>
                <c:pt idx="6">
                  <c:v>-8.9099999968311749E-3</c:v>
                </c:pt>
                <c:pt idx="7">
                  <c:v>-6.9549999971059151E-3</c:v>
                </c:pt>
                <c:pt idx="8">
                  <c:v>-8.6349999983212911E-3</c:v>
                </c:pt>
                <c:pt idx="9">
                  <c:v>-9.0249999993829988E-3</c:v>
                </c:pt>
                <c:pt idx="10">
                  <c:v>-1.1104999997769482E-2</c:v>
                </c:pt>
                <c:pt idx="11">
                  <c:v>-1.1050000000977889E-2</c:v>
                </c:pt>
                <c:pt idx="12">
                  <c:v>-7.8250000005937181E-3</c:v>
                </c:pt>
                <c:pt idx="13">
                  <c:v>-9.5650000002933666E-3</c:v>
                </c:pt>
                <c:pt idx="14">
                  <c:v>-9.9249999984749593E-3</c:v>
                </c:pt>
                <c:pt idx="15">
                  <c:v>-1.0874999999941792E-2</c:v>
                </c:pt>
                <c:pt idx="16">
                  <c:v>-6.220000002940651E-3</c:v>
                </c:pt>
                <c:pt idx="17">
                  <c:v>-8.555000000342261E-3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4.1999999999999997E-3</c:v>
                  </c:pt>
                  <c:pt idx="13">
                    <c:v>3.5000000000000001E-3</c:v>
                  </c:pt>
                  <c:pt idx="14">
                    <c:v>4.8999999999999998E-3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4.1999999999999997E-3</c:v>
                  </c:pt>
                  <c:pt idx="13">
                    <c:v>3.5000000000000001E-3</c:v>
                  </c:pt>
                  <c:pt idx="14">
                    <c:v>4.8999999999999998E-3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</c:v>
                </c:pt>
                <c:pt idx="2">
                  <c:v>118.5</c:v>
                </c:pt>
                <c:pt idx="3">
                  <c:v>126.5</c:v>
                </c:pt>
                <c:pt idx="4">
                  <c:v>273</c:v>
                </c:pt>
                <c:pt idx="5">
                  <c:v>304</c:v>
                </c:pt>
                <c:pt idx="6">
                  <c:v>447</c:v>
                </c:pt>
                <c:pt idx="7">
                  <c:v>578.5</c:v>
                </c:pt>
                <c:pt idx="8">
                  <c:v>594.5</c:v>
                </c:pt>
                <c:pt idx="9">
                  <c:v>617.5</c:v>
                </c:pt>
                <c:pt idx="10">
                  <c:v>733.5</c:v>
                </c:pt>
                <c:pt idx="11">
                  <c:v>765</c:v>
                </c:pt>
                <c:pt idx="12">
                  <c:v>767.5</c:v>
                </c:pt>
                <c:pt idx="13">
                  <c:v>915.5</c:v>
                </c:pt>
                <c:pt idx="14">
                  <c:v>1077.5</c:v>
                </c:pt>
                <c:pt idx="15">
                  <c:v>1112.5</c:v>
                </c:pt>
                <c:pt idx="16">
                  <c:v>1264</c:v>
                </c:pt>
                <c:pt idx="17">
                  <c:v>1398.5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4.1999999999999997E-3</c:v>
                  </c:pt>
                  <c:pt idx="13">
                    <c:v>3.5000000000000001E-3</c:v>
                  </c:pt>
                  <c:pt idx="14">
                    <c:v>4.8999999999999998E-3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4.1999999999999997E-3</c:v>
                  </c:pt>
                  <c:pt idx="13">
                    <c:v>3.5000000000000001E-3</c:v>
                  </c:pt>
                  <c:pt idx="14">
                    <c:v>4.8999999999999998E-3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</c:v>
                </c:pt>
                <c:pt idx="2">
                  <c:v>118.5</c:v>
                </c:pt>
                <c:pt idx="3">
                  <c:v>126.5</c:v>
                </c:pt>
                <c:pt idx="4">
                  <c:v>273</c:v>
                </c:pt>
                <c:pt idx="5">
                  <c:v>304</c:v>
                </c:pt>
                <c:pt idx="6">
                  <c:v>447</c:v>
                </c:pt>
                <c:pt idx="7">
                  <c:v>578.5</c:v>
                </c:pt>
                <c:pt idx="8">
                  <c:v>594.5</c:v>
                </c:pt>
                <c:pt idx="9">
                  <c:v>617.5</c:v>
                </c:pt>
                <c:pt idx="10">
                  <c:v>733.5</c:v>
                </c:pt>
                <c:pt idx="11">
                  <c:v>765</c:v>
                </c:pt>
                <c:pt idx="12">
                  <c:v>767.5</c:v>
                </c:pt>
                <c:pt idx="13">
                  <c:v>915.5</c:v>
                </c:pt>
                <c:pt idx="14">
                  <c:v>1077.5</c:v>
                </c:pt>
                <c:pt idx="15">
                  <c:v>1112.5</c:v>
                </c:pt>
                <c:pt idx="16">
                  <c:v>1264</c:v>
                </c:pt>
                <c:pt idx="17">
                  <c:v>1398.5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4.1999999999999997E-3</c:v>
                  </c:pt>
                  <c:pt idx="13">
                    <c:v>3.5000000000000001E-3</c:v>
                  </c:pt>
                  <c:pt idx="14">
                    <c:v>4.8999999999999998E-3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4.1999999999999997E-3</c:v>
                  </c:pt>
                  <c:pt idx="13">
                    <c:v>3.5000000000000001E-3</c:v>
                  </c:pt>
                  <c:pt idx="14">
                    <c:v>4.8999999999999998E-3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</c:v>
                </c:pt>
                <c:pt idx="2">
                  <c:v>118.5</c:v>
                </c:pt>
                <c:pt idx="3">
                  <c:v>126.5</c:v>
                </c:pt>
                <c:pt idx="4">
                  <c:v>273</c:v>
                </c:pt>
                <c:pt idx="5">
                  <c:v>304</c:v>
                </c:pt>
                <c:pt idx="6">
                  <c:v>447</c:v>
                </c:pt>
                <c:pt idx="7">
                  <c:v>578.5</c:v>
                </c:pt>
                <c:pt idx="8">
                  <c:v>594.5</c:v>
                </c:pt>
                <c:pt idx="9">
                  <c:v>617.5</c:v>
                </c:pt>
                <c:pt idx="10">
                  <c:v>733.5</c:v>
                </c:pt>
                <c:pt idx="11">
                  <c:v>765</c:v>
                </c:pt>
                <c:pt idx="12">
                  <c:v>767.5</c:v>
                </c:pt>
                <c:pt idx="13">
                  <c:v>915.5</c:v>
                </c:pt>
                <c:pt idx="14">
                  <c:v>1077.5</c:v>
                </c:pt>
                <c:pt idx="15">
                  <c:v>1112.5</c:v>
                </c:pt>
                <c:pt idx="16">
                  <c:v>1264</c:v>
                </c:pt>
                <c:pt idx="17">
                  <c:v>1398.5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</c:v>
                </c:pt>
                <c:pt idx="2">
                  <c:v>118.5</c:v>
                </c:pt>
                <c:pt idx="3">
                  <c:v>126.5</c:v>
                </c:pt>
                <c:pt idx="4">
                  <c:v>273</c:v>
                </c:pt>
                <c:pt idx="5">
                  <c:v>304</c:v>
                </c:pt>
                <c:pt idx="6">
                  <c:v>447</c:v>
                </c:pt>
                <c:pt idx="7">
                  <c:v>578.5</c:v>
                </c:pt>
                <c:pt idx="8">
                  <c:v>594.5</c:v>
                </c:pt>
                <c:pt idx="9">
                  <c:v>617.5</c:v>
                </c:pt>
                <c:pt idx="10">
                  <c:v>733.5</c:v>
                </c:pt>
                <c:pt idx="11">
                  <c:v>765</c:v>
                </c:pt>
                <c:pt idx="12">
                  <c:v>767.5</c:v>
                </c:pt>
                <c:pt idx="13">
                  <c:v>915.5</c:v>
                </c:pt>
                <c:pt idx="14">
                  <c:v>1077.5</c:v>
                </c:pt>
                <c:pt idx="15">
                  <c:v>1112.5</c:v>
                </c:pt>
                <c:pt idx="16">
                  <c:v>1264</c:v>
                </c:pt>
                <c:pt idx="17">
                  <c:v>1398.5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-6.3223588155950222E-3</c:v>
                </c:pt>
                <c:pt idx="1">
                  <c:v>-6.6648660514633667E-3</c:v>
                </c:pt>
                <c:pt idx="2">
                  <c:v>-6.6663173533102671E-3</c:v>
                </c:pt>
                <c:pt idx="3">
                  <c:v>-6.6895381828606633E-3</c:v>
                </c:pt>
                <c:pt idx="4">
                  <c:v>-7.1147696240022942E-3</c:v>
                </c:pt>
                <c:pt idx="5">
                  <c:v>-7.2047503385100796E-3</c:v>
                </c:pt>
                <c:pt idx="6">
                  <c:v>-7.6198226667234126E-3</c:v>
                </c:pt>
                <c:pt idx="7">
                  <c:v>-8.0015150524580508E-3</c:v>
                </c:pt>
                <c:pt idx="8">
                  <c:v>-8.0479567115588433E-3</c:v>
                </c:pt>
                <c:pt idx="9">
                  <c:v>-8.1147165965162332E-3</c:v>
                </c:pt>
                <c:pt idx="10">
                  <c:v>-8.4514186249969783E-3</c:v>
                </c:pt>
                <c:pt idx="11">
                  <c:v>-8.5428506413516639E-3</c:v>
                </c:pt>
                <c:pt idx="12">
                  <c:v>-8.5501071505861628E-3</c:v>
                </c:pt>
                <c:pt idx="13">
                  <c:v>-8.9796924972684947E-3</c:v>
                </c:pt>
                <c:pt idx="14">
                  <c:v>-9.4499142956640178E-3</c:v>
                </c:pt>
                <c:pt idx="15">
                  <c:v>-9.5515054249470013E-3</c:v>
                </c:pt>
                <c:pt idx="16">
                  <c:v>-9.9912498845576309E-3</c:v>
                </c:pt>
                <c:pt idx="17">
                  <c:v>-1.0381650081373667E-2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118</c:v>
                      </c:pt>
                      <c:pt idx="2">
                        <c:v>118.5</c:v>
                      </c:pt>
                      <c:pt idx="3">
                        <c:v>126.5</c:v>
                      </c:pt>
                      <c:pt idx="4">
                        <c:v>273</c:v>
                      </c:pt>
                      <c:pt idx="5">
                        <c:v>304</c:v>
                      </c:pt>
                      <c:pt idx="6">
                        <c:v>447</c:v>
                      </c:pt>
                      <c:pt idx="7">
                        <c:v>578.5</c:v>
                      </c:pt>
                      <c:pt idx="8">
                        <c:v>594.5</c:v>
                      </c:pt>
                      <c:pt idx="9">
                        <c:v>617.5</c:v>
                      </c:pt>
                      <c:pt idx="10">
                        <c:v>733.5</c:v>
                      </c:pt>
                      <c:pt idx="11">
                        <c:v>765</c:v>
                      </c:pt>
                      <c:pt idx="12">
                        <c:v>767.5</c:v>
                      </c:pt>
                      <c:pt idx="13">
                        <c:v>915.5</c:v>
                      </c:pt>
                      <c:pt idx="14">
                        <c:v>1077.5</c:v>
                      </c:pt>
                      <c:pt idx="15">
                        <c:v>1112.5</c:v>
                      </c:pt>
                      <c:pt idx="16">
                        <c:v>1264</c:v>
                      </c:pt>
                      <c:pt idx="17">
                        <c:v>1398.5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ASASSNVJ021226.31+472342.1 And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5683865501064338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4.1999999999999997E-3</c:v>
                  </c:pt>
                  <c:pt idx="13">
                    <c:v>3.5000000000000001E-3</c:v>
                  </c:pt>
                  <c:pt idx="14">
                    <c:v>4.8999999999999998E-3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4.1999999999999997E-3</c:v>
                  </c:pt>
                  <c:pt idx="13">
                    <c:v>3.5000000000000001E-3</c:v>
                  </c:pt>
                  <c:pt idx="14">
                    <c:v>4.8999999999999998E-3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</c:v>
                </c:pt>
                <c:pt idx="2">
                  <c:v>118.5</c:v>
                </c:pt>
                <c:pt idx="3">
                  <c:v>126.5</c:v>
                </c:pt>
                <c:pt idx="4">
                  <c:v>273</c:v>
                </c:pt>
                <c:pt idx="5">
                  <c:v>304</c:v>
                </c:pt>
                <c:pt idx="6">
                  <c:v>447</c:v>
                </c:pt>
                <c:pt idx="7">
                  <c:v>578.5</c:v>
                </c:pt>
                <c:pt idx="8">
                  <c:v>594.5</c:v>
                </c:pt>
                <c:pt idx="9">
                  <c:v>617.5</c:v>
                </c:pt>
                <c:pt idx="10">
                  <c:v>733.5</c:v>
                </c:pt>
                <c:pt idx="11">
                  <c:v>765</c:v>
                </c:pt>
                <c:pt idx="12">
                  <c:v>767.5</c:v>
                </c:pt>
                <c:pt idx="13">
                  <c:v>915.5</c:v>
                </c:pt>
                <c:pt idx="14">
                  <c:v>1077.5</c:v>
                </c:pt>
                <c:pt idx="15">
                  <c:v>1112.5</c:v>
                </c:pt>
                <c:pt idx="16">
                  <c:v>1264</c:v>
                </c:pt>
                <c:pt idx="17">
                  <c:v>1398.5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4.1999999999999997E-3</c:v>
                  </c:pt>
                  <c:pt idx="13">
                    <c:v>3.5000000000000001E-3</c:v>
                  </c:pt>
                  <c:pt idx="14">
                    <c:v>4.8999999999999998E-3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4.1999999999999997E-3</c:v>
                  </c:pt>
                  <c:pt idx="13">
                    <c:v>3.5000000000000001E-3</c:v>
                  </c:pt>
                  <c:pt idx="14">
                    <c:v>4.8999999999999998E-3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</c:v>
                </c:pt>
                <c:pt idx="2">
                  <c:v>118.5</c:v>
                </c:pt>
                <c:pt idx="3">
                  <c:v>126.5</c:v>
                </c:pt>
                <c:pt idx="4">
                  <c:v>273</c:v>
                </c:pt>
                <c:pt idx="5">
                  <c:v>304</c:v>
                </c:pt>
                <c:pt idx="6">
                  <c:v>447</c:v>
                </c:pt>
                <c:pt idx="7">
                  <c:v>578.5</c:v>
                </c:pt>
                <c:pt idx="8">
                  <c:v>594.5</c:v>
                </c:pt>
                <c:pt idx="9">
                  <c:v>617.5</c:v>
                </c:pt>
                <c:pt idx="10">
                  <c:v>733.5</c:v>
                </c:pt>
                <c:pt idx="11">
                  <c:v>765</c:v>
                </c:pt>
                <c:pt idx="12">
                  <c:v>767.5</c:v>
                </c:pt>
                <c:pt idx="13">
                  <c:v>915.5</c:v>
                </c:pt>
                <c:pt idx="14">
                  <c:v>1077.5</c:v>
                </c:pt>
                <c:pt idx="15">
                  <c:v>1112.5</c:v>
                </c:pt>
                <c:pt idx="16">
                  <c:v>1264</c:v>
                </c:pt>
                <c:pt idx="17">
                  <c:v>1398.5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4.1999999999999997E-3</c:v>
                  </c:pt>
                  <c:pt idx="13">
                    <c:v>3.5000000000000001E-3</c:v>
                  </c:pt>
                  <c:pt idx="14">
                    <c:v>4.8999999999999998E-3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4.1999999999999997E-3</c:v>
                  </c:pt>
                  <c:pt idx="13">
                    <c:v>3.5000000000000001E-3</c:v>
                  </c:pt>
                  <c:pt idx="14">
                    <c:v>4.8999999999999998E-3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</c:v>
                </c:pt>
                <c:pt idx="2">
                  <c:v>118.5</c:v>
                </c:pt>
                <c:pt idx="3">
                  <c:v>126.5</c:v>
                </c:pt>
                <c:pt idx="4">
                  <c:v>273</c:v>
                </c:pt>
                <c:pt idx="5">
                  <c:v>304</c:v>
                </c:pt>
                <c:pt idx="6">
                  <c:v>447</c:v>
                </c:pt>
                <c:pt idx="7">
                  <c:v>578.5</c:v>
                </c:pt>
                <c:pt idx="8">
                  <c:v>594.5</c:v>
                </c:pt>
                <c:pt idx="9">
                  <c:v>617.5</c:v>
                </c:pt>
                <c:pt idx="10">
                  <c:v>733.5</c:v>
                </c:pt>
                <c:pt idx="11">
                  <c:v>765</c:v>
                </c:pt>
                <c:pt idx="12">
                  <c:v>767.5</c:v>
                </c:pt>
                <c:pt idx="13">
                  <c:v>915.5</c:v>
                </c:pt>
                <c:pt idx="14">
                  <c:v>1077.5</c:v>
                </c:pt>
                <c:pt idx="15">
                  <c:v>1112.5</c:v>
                </c:pt>
                <c:pt idx="16">
                  <c:v>1264</c:v>
                </c:pt>
                <c:pt idx="17">
                  <c:v>1398.5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4.1999999999999997E-3</c:v>
                  </c:pt>
                  <c:pt idx="13">
                    <c:v>3.5000000000000001E-3</c:v>
                  </c:pt>
                  <c:pt idx="14">
                    <c:v>4.8999999999999998E-3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4.1999999999999997E-3</c:v>
                  </c:pt>
                  <c:pt idx="13">
                    <c:v>3.5000000000000001E-3</c:v>
                  </c:pt>
                  <c:pt idx="14">
                    <c:v>4.8999999999999998E-3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</c:v>
                </c:pt>
                <c:pt idx="2">
                  <c:v>118.5</c:v>
                </c:pt>
                <c:pt idx="3">
                  <c:v>126.5</c:v>
                </c:pt>
                <c:pt idx="4">
                  <c:v>273</c:v>
                </c:pt>
                <c:pt idx="5">
                  <c:v>304</c:v>
                </c:pt>
                <c:pt idx="6">
                  <c:v>447</c:v>
                </c:pt>
                <c:pt idx="7">
                  <c:v>578.5</c:v>
                </c:pt>
                <c:pt idx="8">
                  <c:v>594.5</c:v>
                </c:pt>
                <c:pt idx="9">
                  <c:v>617.5</c:v>
                </c:pt>
                <c:pt idx="10">
                  <c:v>733.5</c:v>
                </c:pt>
                <c:pt idx="11">
                  <c:v>765</c:v>
                </c:pt>
                <c:pt idx="12">
                  <c:v>767.5</c:v>
                </c:pt>
                <c:pt idx="13">
                  <c:v>915.5</c:v>
                </c:pt>
                <c:pt idx="14">
                  <c:v>1077.5</c:v>
                </c:pt>
                <c:pt idx="15">
                  <c:v>1112.5</c:v>
                </c:pt>
                <c:pt idx="16">
                  <c:v>1264</c:v>
                </c:pt>
                <c:pt idx="17">
                  <c:v>1398.5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-7.2399999990011565E-3</c:v>
                </c:pt>
                <c:pt idx="2">
                  <c:v>-7.6550000012503006E-3</c:v>
                </c:pt>
                <c:pt idx="3">
                  <c:v>-7.1950000055949204E-3</c:v>
                </c:pt>
                <c:pt idx="4">
                  <c:v>-8.0899999957182445E-3</c:v>
                </c:pt>
                <c:pt idx="5">
                  <c:v>-7.5199999992037192E-3</c:v>
                </c:pt>
                <c:pt idx="6">
                  <c:v>-8.9099999968311749E-3</c:v>
                </c:pt>
                <c:pt idx="7">
                  <c:v>-6.9549999971059151E-3</c:v>
                </c:pt>
                <c:pt idx="8">
                  <c:v>-8.6349999983212911E-3</c:v>
                </c:pt>
                <c:pt idx="9">
                  <c:v>-9.0249999993829988E-3</c:v>
                </c:pt>
                <c:pt idx="10">
                  <c:v>-1.1104999997769482E-2</c:v>
                </c:pt>
                <c:pt idx="11">
                  <c:v>-1.1050000000977889E-2</c:v>
                </c:pt>
                <c:pt idx="12">
                  <c:v>-7.8250000005937181E-3</c:v>
                </c:pt>
                <c:pt idx="13">
                  <c:v>-9.5650000002933666E-3</c:v>
                </c:pt>
                <c:pt idx="14">
                  <c:v>-9.9249999984749593E-3</c:v>
                </c:pt>
                <c:pt idx="15">
                  <c:v>-1.0874999999941792E-2</c:v>
                </c:pt>
                <c:pt idx="16">
                  <c:v>-6.220000002940651E-3</c:v>
                </c:pt>
                <c:pt idx="17">
                  <c:v>-8.555000000342261E-3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4.1999999999999997E-3</c:v>
                  </c:pt>
                  <c:pt idx="13">
                    <c:v>3.5000000000000001E-3</c:v>
                  </c:pt>
                  <c:pt idx="14">
                    <c:v>4.8999999999999998E-3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4.1999999999999997E-3</c:v>
                  </c:pt>
                  <c:pt idx="13">
                    <c:v>3.5000000000000001E-3</c:v>
                  </c:pt>
                  <c:pt idx="14">
                    <c:v>4.8999999999999998E-3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</c:v>
                </c:pt>
                <c:pt idx="2">
                  <c:v>118.5</c:v>
                </c:pt>
                <c:pt idx="3">
                  <c:v>126.5</c:v>
                </c:pt>
                <c:pt idx="4">
                  <c:v>273</c:v>
                </c:pt>
                <c:pt idx="5">
                  <c:v>304</c:v>
                </c:pt>
                <c:pt idx="6">
                  <c:v>447</c:v>
                </c:pt>
                <c:pt idx="7">
                  <c:v>578.5</c:v>
                </c:pt>
                <c:pt idx="8">
                  <c:v>594.5</c:v>
                </c:pt>
                <c:pt idx="9">
                  <c:v>617.5</c:v>
                </c:pt>
                <c:pt idx="10">
                  <c:v>733.5</c:v>
                </c:pt>
                <c:pt idx="11">
                  <c:v>765</c:v>
                </c:pt>
                <c:pt idx="12">
                  <c:v>767.5</c:v>
                </c:pt>
                <c:pt idx="13">
                  <c:v>915.5</c:v>
                </c:pt>
                <c:pt idx="14">
                  <c:v>1077.5</c:v>
                </c:pt>
                <c:pt idx="15">
                  <c:v>1112.5</c:v>
                </c:pt>
                <c:pt idx="16">
                  <c:v>1264</c:v>
                </c:pt>
                <c:pt idx="17">
                  <c:v>1398.5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4.1999999999999997E-3</c:v>
                  </c:pt>
                  <c:pt idx="13">
                    <c:v>3.5000000000000001E-3</c:v>
                  </c:pt>
                  <c:pt idx="14">
                    <c:v>4.8999999999999998E-3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4.1999999999999997E-3</c:v>
                  </c:pt>
                  <c:pt idx="13">
                    <c:v>3.5000000000000001E-3</c:v>
                  </c:pt>
                  <c:pt idx="14">
                    <c:v>4.8999999999999998E-3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</c:v>
                </c:pt>
                <c:pt idx="2">
                  <c:v>118.5</c:v>
                </c:pt>
                <c:pt idx="3">
                  <c:v>126.5</c:v>
                </c:pt>
                <c:pt idx="4">
                  <c:v>273</c:v>
                </c:pt>
                <c:pt idx="5">
                  <c:v>304</c:v>
                </c:pt>
                <c:pt idx="6">
                  <c:v>447</c:v>
                </c:pt>
                <c:pt idx="7">
                  <c:v>578.5</c:v>
                </c:pt>
                <c:pt idx="8">
                  <c:v>594.5</c:v>
                </c:pt>
                <c:pt idx="9">
                  <c:v>617.5</c:v>
                </c:pt>
                <c:pt idx="10">
                  <c:v>733.5</c:v>
                </c:pt>
                <c:pt idx="11">
                  <c:v>765</c:v>
                </c:pt>
                <c:pt idx="12">
                  <c:v>767.5</c:v>
                </c:pt>
                <c:pt idx="13">
                  <c:v>915.5</c:v>
                </c:pt>
                <c:pt idx="14">
                  <c:v>1077.5</c:v>
                </c:pt>
                <c:pt idx="15">
                  <c:v>1112.5</c:v>
                </c:pt>
                <c:pt idx="16">
                  <c:v>1264</c:v>
                </c:pt>
                <c:pt idx="17">
                  <c:v>1398.5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4.1999999999999997E-3</c:v>
                  </c:pt>
                  <c:pt idx="13">
                    <c:v>3.5000000000000001E-3</c:v>
                  </c:pt>
                  <c:pt idx="14">
                    <c:v>4.8999999999999998E-3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4.1999999999999997E-3</c:v>
                  </c:pt>
                  <c:pt idx="13">
                    <c:v>3.5000000000000001E-3</c:v>
                  </c:pt>
                  <c:pt idx="14">
                    <c:v>4.8999999999999998E-3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</c:v>
                </c:pt>
                <c:pt idx="2">
                  <c:v>118.5</c:v>
                </c:pt>
                <c:pt idx="3">
                  <c:v>126.5</c:v>
                </c:pt>
                <c:pt idx="4">
                  <c:v>273</c:v>
                </c:pt>
                <c:pt idx="5">
                  <c:v>304</c:v>
                </c:pt>
                <c:pt idx="6">
                  <c:v>447</c:v>
                </c:pt>
                <c:pt idx="7">
                  <c:v>578.5</c:v>
                </c:pt>
                <c:pt idx="8">
                  <c:v>594.5</c:v>
                </c:pt>
                <c:pt idx="9">
                  <c:v>617.5</c:v>
                </c:pt>
                <c:pt idx="10">
                  <c:v>733.5</c:v>
                </c:pt>
                <c:pt idx="11">
                  <c:v>765</c:v>
                </c:pt>
                <c:pt idx="12">
                  <c:v>767.5</c:v>
                </c:pt>
                <c:pt idx="13">
                  <c:v>915.5</c:v>
                </c:pt>
                <c:pt idx="14">
                  <c:v>1077.5</c:v>
                </c:pt>
                <c:pt idx="15">
                  <c:v>1112.5</c:v>
                </c:pt>
                <c:pt idx="16">
                  <c:v>1264</c:v>
                </c:pt>
                <c:pt idx="17">
                  <c:v>1398.5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</c:v>
                </c:pt>
                <c:pt idx="2">
                  <c:v>118.5</c:v>
                </c:pt>
                <c:pt idx="3">
                  <c:v>126.5</c:v>
                </c:pt>
                <c:pt idx="4">
                  <c:v>273</c:v>
                </c:pt>
                <c:pt idx="5">
                  <c:v>304</c:v>
                </c:pt>
                <c:pt idx="6">
                  <c:v>447</c:v>
                </c:pt>
                <c:pt idx="7">
                  <c:v>578.5</c:v>
                </c:pt>
                <c:pt idx="8">
                  <c:v>594.5</c:v>
                </c:pt>
                <c:pt idx="9">
                  <c:v>617.5</c:v>
                </c:pt>
                <c:pt idx="10">
                  <c:v>733.5</c:v>
                </c:pt>
                <c:pt idx="11">
                  <c:v>765</c:v>
                </c:pt>
                <c:pt idx="12">
                  <c:v>767.5</c:v>
                </c:pt>
                <c:pt idx="13">
                  <c:v>915.5</c:v>
                </c:pt>
                <c:pt idx="14">
                  <c:v>1077.5</c:v>
                </c:pt>
                <c:pt idx="15">
                  <c:v>1112.5</c:v>
                </c:pt>
                <c:pt idx="16">
                  <c:v>1264</c:v>
                </c:pt>
                <c:pt idx="17">
                  <c:v>1398.5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-6.3223588155950222E-3</c:v>
                </c:pt>
                <c:pt idx="1">
                  <c:v>-6.6648660514633667E-3</c:v>
                </c:pt>
                <c:pt idx="2">
                  <c:v>-6.6663173533102671E-3</c:v>
                </c:pt>
                <c:pt idx="3">
                  <c:v>-6.6895381828606633E-3</c:v>
                </c:pt>
                <c:pt idx="4">
                  <c:v>-7.1147696240022942E-3</c:v>
                </c:pt>
                <c:pt idx="5">
                  <c:v>-7.2047503385100796E-3</c:v>
                </c:pt>
                <c:pt idx="6">
                  <c:v>-7.6198226667234126E-3</c:v>
                </c:pt>
                <c:pt idx="7">
                  <c:v>-8.0015150524580508E-3</c:v>
                </c:pt>
                <c:pt idx="8">
                  <c:v>-8.0479567115588433E-3</c:v>
                </c:pt>
                <c:pt idx="9">
                  <c:v>-8.1147165965162332E-3</c:v>
                </c:pt>
                <c:pt idx="10">
                  <c:v>-8.4514186249969783E-3</c:v>
                </c:pt>
                <c:pt idx="11">
                  <c:v>-8.5428506413516639E-3</c:v>
                </c:pt>
                <c:pt idx="12">
                  <c:v>-8.5501071505861628E-3</c:v>
                </c:pt>
                <c:pt idx="13">
                  <c:v>-8.9796924972684947E-3</c:v>
                </c:pt>
                <c:pt idx="14">
                  <c:v>-9.4499142956640178E-3</c:v>
                </c:pt>
                <c:pt idx="15">
                  <c:v>-9.5515054249470013E-3</c:v>
                </c:pt>
                <c:pt idx="16">
                  <c:v>-9.9912498845576309E-3</c:v>
                </c:pt>
                <c:pt idx="17">
                  <c:v>-1.0381650081373667E-2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</c:v>
                </c:pt>
                <c:pt idx="2">
                  <c:v>118.5</c:v>
                </c:pt>
                <c:pt idx="3">
                  <c:v>126.5</c:v>
                </c:pt>
                <c:pt idx="4">
                  <c:v>273</c:v>
                </c:pt>
                <c:pt idx="5">
                  <c:v>304</c:v>
                </c:pt>
                <c:pt idx="6">
                  <c:v>447</c:v>
                </c:pt>
                <c:pt idx="7">
                  <c:v>578.5</c:v>
                </c:pt>
                <c:pt idx="8">
                  <c:v>594.5</c:v>
                </c:pt>
                <c:pt idx="9">
                  <c:v>617.5</c:v>
                </c:pt>
                <c:pt idx="10">
                  <c:v>733.5</c:v>
                </c:pt>
                <c:pt idx="11">
                  <c:v>765</c:v>
                </c:pt>
                <c:pt idx="12">
                  <c:v>767.5</c:v>
                </c:pt>
                <c:pt idx="13">
                  <c:v>915.5</c:v>
                </c:pt>
                <c:pt idx="14">
                  <c:v>1077.5</c:v>
                </c:pt>
                <c:pt idx="15">
                  <c:v>1112.5</c:v>
                </c:pt>
                <c:pt idx="16">
                  <c:v>1264</c:v>
                </c:pt>
                <c:pt idx="17">
                  <c:v>1398.5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  <c:minorUnit val="4.0000000000000013E-4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aavso.org/vsx/index.php?view=detail.top&amp;oid=6087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0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49</v>
      </c>
      <c r="C2" s="10"/>
      <c r="D2" s="43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57427.731</v>
      </c>
      <c r="D7" s="13" t="s">
        <v>51</v>
      </c>
    </row>
    <row r="8" spans="1:15" ht="12.95" customHeight="1" x14ac:dyDescent="0.2">
      <c r="A8" s="20" t="s">
        <v>3</v>
      </c>
      <c r="C8" s="28">
        <v>2.25223</v>
      </c>
      <c r="D8" s="22" t="s">
        <v>51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-6.3223588155950222E-3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-2.9026036937995319E-6</v>
      </c>
      <c r="D12" s="21"/>
      <c r="E12" s="31" t="s">
        <v>45</v>
      </c>
      <c r="F12" s="32" t="s">
        <v>50</v>
      </c>
    </row>
    <row r="13" spans="1:15" ht="12.95" customHeight="1" x14ac:dyDescent="0.2">
      <c r="A13" s="20" t="s">
        <v>18</v>
      </c>
      <c r="C13" s="21" t="s">
        <v>13</v>
      </c>
      <c r="E13" s="33" t="s">
        <v>32</v>
      </c>
      <c r="F13" s="34">
        <v>1</v>
      </c>
    </row>
    <row r="14" spans="1:15" ht="12.95" customHeight="1" x14ac:dyDescent="0.2">
      <c r="E14" s="33" t="s">
        <v>30</v>
      </c>
      <c r="F14" s="35">
        <f ca="1">NOW()+15018.5+$C$5/24</f>
        <v>60832.560807407404</v>
      </c>
    </row>
    <row r="15" spans="1:15" ht="12.95" customHeight="1" x14ac:dyDescent="0.2">
      <c r="A15" s="17" t="s">
        <v>17</v>
      </c>
      <c r="C15" s="18">
        <f ca="1">(C7+C11)+(C8+C12)*INT(MAX(F21:F3533))</f>
        <v>60576.33815980122</v>
      </c>
      <c r="E15" s="33" t="s">
        <v>33</v>
      </c>
      <c r="F15" s="35">
        <f ca="1">ROUND(2*(F14-$C$7)/$C$8,0)/2+F13</f>
        <v>1513</v>
      </c>
    </row>
    <row r="16" spans="1:15" ht="12.95" customHeight="1" x14ac:dyDescent="0.2">
      <c r="A16" s="17" t="s">
        <v>4</v>
      </c>
      <c r="C16" s="18">
        <f ca="1">+C8+C12</f>
        <v>2.2522270973963061</v>
      </c>
      <c r="E16" s="33" t="s">
        <v>34</v>
      </c>
      <c r="F16" s="35">
        <f ca="1">ROUND(2*(F14-$C$15)/$C$16,0)/2+F13</f>
        <v>115</v>
      </c>
    </row>
    <row r="17" spans="1:21" ht="12.95" customHeight="1" thickBot="1" x14ac:dyDescent="0.25">
      <c r="A17" s="16" t="s">
        <v>27</v>
      </c>
      <c r="C17" s="20">
        <f>COUNT(C21:C2191)</f>
        <v>18</v>
      </c>
      <c r="E17" s="33" t="s">
        <v>43</v>
      </c>
      <c r="F17" s="36">
        <f ca="1">+$C$15+$C$16*$F$16-15018.5-$C$5/24</f>
        <v>45817.240109335129</v>
      </c>
    </row>
    <row r="18" spans="1:21" ht="12.95" customHeight="1" thickTop="1" thickBot="1" x14ac:dyDescent="0.25">
      <c r="A18" s="17" t="s">
        <v>5</v>
      </c>
      <c r="C18" s="24">
        <f ca="1">+C15</f>
        <v>60576.33815980122</v>
      </c>
      <c r="D18" s="25">
        <f ca="1">+C16</f>
        <v>2.2522270973963061</v>
      </c>
      <c r="E18" s="38" t="s">
        <v>44</v>
      </c>
      <c r="F18" s="37">
        <f ca="1">+($C$15+$C$16*$F$16)-($C$16/2)-15018.5-$C$5/24</f>
        <v>45816.113995786429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">
        <v>51</v>
      </c>
      <c r="B21" s="21"/>
      <c r="C21" s="22">
        <f>$C$7</f>
        <v>57427.731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-6.3223588155950222E-3</v>
      </c>
      <c r="Q21" s="26">
        <f>+C21-15018.5</f>
        <v>42409.231</v>
      </c>
    </row>
    <row r="22" spans="1:21" ht="12.95" customHeight="1" x14ac:dyDescent="0.2">
      <c r="A22" s="42" t="s">
        <v>48</v>
      </c>
      <c r="B22" s="41" t="s">
        <v>47</v>
      </c>
      <c r="C22" s="40">
        <v>57693.486900000004</v>
      </c>
      <c r="D22" s="39">
        <v>4.8999999999999998E-3</v>
      </c>
      <c r="E22" s="20">
        <f t="shared" ref="E22:E38" si="0">+(C22-C$7)/C$8</f>
        <v>117.99678540824149</v>
      </c>
      <c r="F22" s="20">
        <f t="shared" ref="F22:F38" si="1">ROUND(2*E22,0)/2</f>
        <v>118</v>
      </c>
      <c r="G22" s="20">
        <f t="shared" ref="G22:G38" si="2">+C22-(C$7+F22*C$8)</f>
        <v>-7.2399999990011565E-3</v>
      </c>
      <c r="K22" s="20">
        <f t="shared" ref="K22:K38" si="3">+G22</f>
        <v>-7.2399999990011565E-3</v>
      </c>
      <c r="O22" s="20">
        <f t="shared" ref="O22:O38" ca="1" si="4">+C$11+C$12*$F22</f>
        <v>-6.6648660514633667E-3</v>
      </c>
      <c r="Q22" s="26">
        <f t="shared" ref="Q22:Q38" si="5">+C22-15018.5</f>
        <v>42674.986900000004</v>
      </c>
    </row>
    <row r="23" spans="1:21" ht="12.95" customHeight="1" x14ac:dyDescent="0.2">
      <c r="A23" s="42" t="s">
        <v>48</v>
      </c>
      <c r="B23" s="41" t="s">
        <v>47</v>
      </c>
      <c r="C23" s="40">
        <v>57694.6126</v>
      </c>
      <c r="D23" s="39">
        <v>3.5000000000000001E-3</v>
      </c>
      <c r="E23" s="20">
        <f t="shared" si="0"/>
        <v>118.49660114641961</v>
      </c>
      <c r="F23" s="20">
        <f t="shared" si="1"/>
        <v>118.5</v>
      </c>
      <c r="G23" s="20">
        <f t="shared" si="2"/>
        <v>-7.6550000012503006E-3</v>
      </c>
      <c r="K23" s="20">
        <f t="shared" si="3"/>
        <v>-7.6550000012503006E-3</v>
      </c>
      <c r="O23" s="20">
        <f t="shared" ca="1" si="4"/>
        <v>-6.6663173533102671E-3</v>
      </c>
      <c r="Q23" s="26">
        <f t="shared" si="5"/>
        <v>42676.1126</v>
      </c>
    </row>
    <row r="24" spans="1:21" ht="12.95" customHeight="1" x14ac:dyDescent="0.2">
      <c r="A24" s="42" t="s">
        <v>48</v>
      </c>
      <c r="B24" s="41" t="s">
        <v>47</v>
      </c>
      <c r="C24" s="40">
        <v>57712.630899999996</v>
      </c>
      <c r="D24" s="39">
        <v>4.8999999999999998E-3</v>
      </c>
      <c r="E24" s="20">
        <f t="shared" si="0"/>
        <v>126.49680538843577</v>
      </c>
      <c r="F24" s="20">
        <f t="shared" si="1"/>
        <v>126.5</v>
      </c>
      <c r="G24" s="20">
        <f t="shared" si="2"/>
        <v>-7.1950000055949204E-3</v>
      </c>
      <c r="K24" s="20">
        <f t="shared" si="3"/>
        <v>-7.1950000055949204E-3</v>
      </c>
      <c r="O24" s="20">
        <f t="shared" ca="1" si="4"/>
        <v>-6.6895381828606633E-3</v>
      </c>
      <c r="Q24" s="26">
        <f t="shared" si="5"/>
        <v>42694.130899999996</v>
      </c>
    </row>
    <row r="25" spans="1:21" ht="12.95" customHeight="1" x14ac:dyDescent="0.2">
      <c r="A25" s="42" t="s">
        <v>48</v>
      </c>
      <c r="B25" s="41" t="s">
        <v>47</v>
      </c>
      <c r="C25" s="40">
        <v>58042.581700000002</v>
      </c>
      <c r="D25" s="39">
        <v>3.5000000000000001E-3</v>
      </c>
      <c r="E25" s="20">
        <f t="shared" si="0"/>
        <v>272.99640800451226</v>
      </c>
      <c r="F25" s="20">
        <f t="shared" si="1"/>
        <v>273</v>
      </c>
      <c r="G25" s="20">
        <f t="shared" si="2"/>
        <v>-8.0899999957182445E-3</v>
      </c>
      <c r="K25" s="20">
        <f t="shared" si="3"/>
        <v>-8.0899999957182445E-3</v>
      </c>
      <c r="O25" s="20">
        <f t="shared" ca="1" si="4"/>
        <v>-7.1147696240022942E-3</v>
      </c>
      <c r="Q25" s="26">
        <f t="shared" si="5"/>
        <v>43024.081700000002</v>
      </c>
    </row>
    <row r="26" spans="1:21" ht="12.95" customHeight="1" x14ac:dyDescent="0.2">
      <c r="A26" s="42" t="s">
        <v>48</v>
      </c>
      <c r="B26" s="41" t="s">
        <v>47</v>
      </c>
      <c r="C26" s="40">
        <v>58112.401400000002</v>
      </c>
      <c r="D26" s="39">
        <v>3.5000000000000001E-3</v>
      </c>
      <c r="E26" s="20">
        <f t="shared" si="0"/>
        <v>303.99666108701274</v>
      </c>
      <c r="F26" s="20">
        <f t="shared" si="1"/>
        <v>304</v>
      </c>
      <c r="G26" s="20">
        <f t="shared" si="2"/>
        <v>-7.5199999992037192E-3</v>
      </c>
      <c r="K26" s="20">
        <f t="shared" si="3"/>
        <v>-7.5199999992037192E-3</v>
      </c>
      <c r="O26" s="20">
        <f t="shared" ca="1" si="4"/>
        <v>-7.2047503385100796E-3</v>
      </c>
      <c r="Q26" s="26">
        <f t="shared" si="5"/>
        <v>43093.901400000002</v>
      </c>
    </row>
    <row r="27" spans="1:21" ht="12.95" customHeight="1" x14ac:dyDescent="0.2">
      <c r="A27" s="42" t="s">
        <v>48</v>
      </c>
      <c r="B27" s="41" t="s">
        <v>47</v>
      </c>
      <c r="C27" s="40">
        <v>58434.4689</v>
      </c>
      <c r="D27" s="39">
        <v>3.5000000000000001E-3</v>
      </c>
      <c r="E27" s="20">
        <f t="shared" si="0"/>
        <v>446.99604392091396</v>
      </c>
      <c r="F27" s="20">
        <f t="shared" si="1"/>
        <v>447</v>
      </c>
      <c r="G27" s="20">
        <f t="shared" si="2"/>
        <v>-8.9099999968311749E-3</v>
      </c>
      <c r="K27" s="20">
        <f t="shared" si="3"/>
        <v>-8.9099999968311749E-3</v>
      </c>
      <c r="O27" s="20">
        <f t="shared" ca="1" si="4"/>
        <v>-7.6198226667234126E-3</v>
      </c>
      <c r="Q27" s="26">
        <f t="shared" si="5"/>
        <v>43415.9689</v>
      </c>
    </row>
    <row r="28" spans="1:21" ht="12.95" customHeight="1" x14ac:dyDescent="0.2">
      <c r="A28" s="42" t="s">
        <v>48</v>
      </c>
      <c r="B28" s="41" t="s">
        <v>47</v>
      </c>
      <c r="C28" s="40">
        <v>58730.6391</v>
      </c>
      <c r="D28" s="39">
        <v>3.5000000000000001E-3</v>
      </c>
      <c r="E28" s="20">
        <f t="shared" si="0"/>
        <v>578.49691194949037</v>
      </c>
      <c r="F28" s="20">
        <f t="shared" si="1"/>
        <v>578.5</v>
      </c>
      <c r="G28" s="20">
        <f t="shared" si="2"/>
        <v>-6.9549999971059151E-3</v>
      </c>
      <c r="K28" s="20">
        <f t="shared" si="3"/>
        <v>-6.9549999971059151E-3</v>
      </c>
      <c r="O28" s="20">
        <f t="shared" ca="1" si="4"/>
        <v>-8.0015150524580508E-3</v>
      </c>
      <c r="Q28" s="26">
        <f t="shared" si="5"/>
        <v>43712.1391</v>
      </c>
    </row>
    <row r="29" spans="1:21" ht="12.95" customHeight="1" x14ac:dyDescent="0.2">
      <c r="A29" s="42" t="s">
        <v>48</v>
      </c>
      <c r="B29" s="41" t="s">
        <v>47</v>
      </c>
      <c r="C29" s="40">
        <v>58766.6731</v>
      </c>
      <c r="D29" s="39">
        <v>3.5000000000000001E-3</v>
      </c>
      <c r="E29" s="20">
        <f t="shared" si="0"/>
        <v>594.49616602212041</v>
      </c>
      <c r="F29" s="20">
        <f t="shared" si="1"/>
        <v>594.5</v>
      </c>
      <c r="G29" s="20">
        <f t="shared" si="2"/>
        <v>-8.6349999983212911E-3</v>
      </c>
      <c r="K29" s="20">
        <f t="shared" si="3"/>
        <v>-8.6349999983212911E-3</v>
      </c>
      <c r="O29" s="20">
        <f t="shared" ca="1" si="4"/>
        <v>-8.0479567115588433E-3</v>
      </c>
      <c r="Q29" s="26">
        <f t="shared" si="5"/>
        <v>43748.1731</v>
      </c>
    </row>
    <row r="30" spans="1:21" ht="12.95" customHeight="1" x14ac:dyDescent="0.2">
      <c r="A30" s="42" t="s">
        <v>48</v>
      </c>
      <c r="B30" s="41" t="s">
        <v>47</v>
      </c>
      <c r="C30" s="40">
        <v>58818.474000000002</v>
      </c>
      <c r="D30" s="39">
        <v>3.5000000000000001E-3</v>
      </c>
      <c r="E30" s="20">
        <f t="shared" si="0"/>
        <v>617.49599286041041</v>
      </c>
      <c r="F30" s="20">
        <f t="shared" si="1"/>
        <v>617.5</v>
      </c>
      <c r="G30" s="20">
        <f t="shared" si="2"/>
        <v>-9.0249999993829988E-3</v>
      </c>
      <c r="K30" s="20">
        <f t="shared" si="3"/>
        <v>-9.0249999993829988E-3</v>
      </c>
      <c r="O30" s="20">
        <f t="shared" ca="1" si="4"/>
        <v>-8.1147165965162332E-3</v>
      </c>
      <c r="Q30" s="26">
        <f t="shared" si="5"/>
        <v>43799.974000000002</v>
      </c>
    </row>
    <row r="31" spans="1:21" ht="12.95" customHeight="1" x14ac:dyDescent="0.2">
      <c r="A31" s="42" t="s">
        <v>48</v>
      </c>
      <c r="B31" s="41" t="s">
        <v>47</v>
      </c>
      <c r="C31" s="40">
        <v>59079.730600000003</v>
      </c>
      <c r="D31" s="39">
        <v>3.5000000000000001E-3</v>
      </c>
      <c r="E31" s="20">
        <f t="shared" si="0"/>
        <v>733.49506933128623</v>
      </c>
      <c r="F31" s="20">
        <f t="shared" si="1"/>
        <v>733.5</v>
      </c>
      <c r="G31" s="20">
        <f t="shared" si="2"/>
        <v>-1.1104999997769482E-2</v>
      </c>
      <c r="K31" s="20">
        <f t="shared" si="3"/>
        <v>-1.1104999997769482E-2</v>
      </c>
      <c r="O31" s="20">
        <f t="shared" ca="1" si="4"/>
        <v>-8.4514186249969783E-3</v>
      </c>
      <c r="Q31" s="26">
        <f t="shared" si="5"/>
        <v>44061.230600000003</v>
      </c>
    </row>
    <row r="32" spans="1:21" ht="12.95" customHeight="1" x14ac:dyDescent="0.2">
      <c r="A32" s="42" t="s">
        <v>48</v>
      </c>
      <c r="B32" s="41" t="s">
        <v>47</v>
      </c>
      <c r="C32" s="40">
        <v>59150.675900000002</v>
      </c>
      <c r="D32" s="39">
        <v>3.5000000000000001E-3</v>
      </c>
      <c r="E32" s="20">
        <f t="shared" si="0"/>
        <v>764.99509375152729</v>
      </c>
      <c r="F32" s="20">
        <f t="shared" si="1"/>
        <v>765</v>
      </c>
      <c r="G32" s="20">
        <f t="shared" si="2"/>
        <v>-1.1050000000977889E-2</v>
      </c>
      <c r="K32" s="20">
        <f t="shared" si="3"/>
        <v>-1.1050000000977889E-2</v>
      </c>
      <c r="O32" s="20">
        <f t="shared" ca="1" si="4"/>
        <v>-8.5428506413516639E-3</v>
      </c>
      <c r="Q32" s="26">
        <f t="shared" si="5"/>
        <v>44132.175900000002</v>
      </c>
    </row>
    <row r="33" spans="1:17" ht="12.95" customHeight="1" x14ac:dyDescent="0.2">
      <c r="A33" s="42" t="s">
        <v>48</v>
      </c>
      <c r="B33" s="41" t="s">
        <v>47</v>
      </c>
      <c r="C33" s="40">
        <v>59156.309699999998</v>
      </c>
      <c r="D33" s="39">
        <v>4.1999999999999997E-3</v>
      </c>
      <c r="E33" s="20">
        <f t="shared" si="0"/>
        <v>767.49652566567283</v>
      </c>
      <c r="F33" s="20">
        <f t="shared" si="1"/>
        <v>767.5</v>
      </c>
      <c r="G33" s="20">
        <f t="shared" si="2"/>
        <v>-7.8250000005937181E-3</v>
      </c>
      <c r="K33" s="20">
        <f t="shared" si="3"/>
        <v>-7.8250000005937181E-3</v>
      </c>
      <c r="O33" s="20">
        <f t="shared" ca="1" si="4"/>
        <v>-8.5501071505861628E-3</v>
      </c>
      <c r="Q33" s="26">
        <f t="shared" si="5"/>
        <v>44137.809699999998</v>
      </c>
    </row>
    <row r="34" spans="1:17" ht="12.95" customHeight="1" x14ac:dyDescent="0.2">
      <c r="A34" s="42" t="s">
        <v>48</v>
      </c>
      <c r="B34" s="41" t="s">
        <v>47</v>
      </c>
      <c r="C34" s="40">
        <v>59489.637999999999</v>
      </c>
      <c r="D34" s="39">
        <v>3.5000000000000001E-3</v>
      </c>
      <c r="E34" s="20">
        <f t="shared" si="0"/>
        <v>915.49575309804027</v>
      </c>
      <c r="F34" s="20">
        <f t="shared" si="1"/>
        <v>915.5</v>
      </c>
      <c r="G34" s="20">
        <f t="shared" si="2"/>
        <v>-9.5650000002933666E-3</v>
      </c>
      <c r="K34" s="20">
        <f t="shared" si="3"/>
        <v>-9.5650000002933666E-3</v>
      </c>
      <c r="O34" s="20">
        <f t="shared" ca="1" si="4"/>
        <v>-8.9796924972684947E-3</v>
      </c>
      <c r="Q34" s="26">
        <f t="shared" si="5"/>
        <v>44471.137999999999</v>
      </c>
    </row>
    <row r="35" spans="1:17" ht="12.95" customHeight="1" x14ac:dyDescent="0.2">
      <c r="A35" s="42" t="s">
        <v>48</v>
      </c>
      <c r="B35" s="41" t="s">
        <v>47</v>
      </c>
      <c r="C35" s="40">
        <v>59854.498899999999</v>
      </c>
      <c r="D35" s="39">
        <v>4.8999999999999998E-3</v>
      </c>
      <c r="E35" s="20">
        <f t="shared" si="0"/>
        <v>1077.495593256461</v>
      </c>
      <c r="F35" s="20">
        <f t="shared" si="1"/>
        <v>1077.5</v>
      </c>
      <c r="G35" s="20">
        <f t="shared" si="2"/>
        <v>-9.9249999984749593E-3</v>
      </c>
      <c r="K35" s="20">
        <f t="shared" si="3"/>
        <v>-9.9249999984749593E-3</v>
      </c>
      <c r="O35" s="20">
        <f t="shared" ca="1" si="4"/>
        <v>-9.4499142956640178E-3</v>
      </c>
      <c r="Q35" s="26">
        <f t="shared" si="5"/>
        <v>44835.998899999999</v>
      </c>
    </row>
    <row r="36" spans="1:17" ht="12.95" customHeight="1" x14ac:dyDescent="0.2">
      <c r="A36" s="42" t="s">
        <v>48</v>
      </c>
      <c r="B36" s="41" t="s">
        <v>47</v>
      </c>
      <c r="C36" s="40">
        <v>59933.326000000001</v>
      </c>
      <c r="D36" s="39">
        <v>3.5000000000000001E-3</v>
      </c>
      <c r="E36" s="20">
        <f t="shared" si="0"/>
        <v>1112.4951714522945</v>
      </c>
      <c r="F36" s="20">
        <f t="shared" si="1"/>
        <v>1112.5</v>
      </c>
      <c r="G36" s="20">
        <f t="shared" si="2"/>
        <v>-1.0874999999941792E-2</v>
      </c>
      <c r="K36" s="20">
        <f t="shared" si="3"/>
        <v>-1.0874999999941792E-2</v>
      </c>
      <c r="O36" s="20">
        <f t="shared" ca="1" si="4"/>
        <v>-9.5515054249470013E-3</v>
      </c>
      <c r="Q36" s="26">
        <f t="shared" si="5"/>
        <v>44914.826000000001</v>
      </c>
    </row>
    <row r="37" spans="1:17" ht="12.95" customHeight="1" x14ac:dyDescent="0.2">
      <c r="A37" s="42" t="s">
        <v>48</v>
      </c>
      <c r="B37" s="41" t="s">
        <v>47</v>
      </c>
      <c r="C37" s="40">
        <v>60274.5435</v>
      </c>
      <c r="D37" s="39">
        <v>3.5000000000000001E-3</v>
      </c>
      <c r="E37" s="20">
        <f t="shared" si="0"/>
        <v>1263.9972382927144</v>
      </c>
      <c r="F37" s="20">
        <f t="shared" si="1"/>
        <v>1264</v>
      </c>
      <c r="G37" s="20">
        <f t="shared" si="2"/>
        <v>-6.220000002940651E-3</v>
      </c>
      <c r="K37" s="20">
        <f t="shared" si="3"/>
        <v>-6.220000002940651E-3</v>
      </c>
      <c r="O37" s="20">
        <f t="shared" ca="1" si="4"/>
        <v>-9.9912498845576309E-3</v>
      </c>
      <c r="Q37" s="26">
        <f t="shared" si="5"/>
        <v>45256.0435</v>
      </c>
    </row>
    <row r="38" spans="1:17" ht="12.95" customHeight="1" x14ac:dyDescent="0.2">
      <c r="A38" s="42" t="s">
        <v>48</v>
      </c>
      <c r="B38" s="41" t="s">
        <v>47</v>
      </c>
      <c r="C38" s="40">
        <v>60577.466099999998</v>
      </c>
      <c r="D38" s="39">
        <v>3.5000000000000001E-3</v>
      </c>
      <c r="E38" s="20">
        <f t="shared" si="0"/>
        <v>1398.4962015424703</v>
      </c>
      <c r="F38" s="20">
        <f t="shared" si="1"/>
        <v>1398.5</v>
      </c>
      <c r="G38" s="20">
        <f t="shared" si="2"/>
        <v>-8.555000000342261E-3</v>
      </c>
      <c r="K38" s="20">
        <f t="shared" si="3"/>
        <v>-8.555000000342261E-3</v>
      </c>
      <c r="O38" s="20">
        <f t="shared" ca="1" si="4"/>
        <v>-1.0381650081373667E-2</v>
      </c>
      <c r="Q38" s="26">
        <f t="shared" si="5"/>
        <v>45558.966099999998</v>
      </c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www.aavso.org/vsx/index.php?view=detail.top&amp;oid=608737" xr:uid="{7F9118FD-9147-4398-9C17-FBE13889367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2025-06-06T01:27:33Z</dcterms:modified>
</cp:coreProperties>
</file>