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1BDB2E8B-B116-4503-BC04-15C9B2DF9771}" xr6:coauthVersionLast="47" xr6:coauthVersionMax="47" xr10:uidLastSave="{00000000-0000-0000-0000-000000000000}"/>
  <bookViews>
    <workbookView xWindow="14745" yWindow="1170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<sst xmlns="http://schemas.openxmlformats.org/spreadsheetml/2006/main" count="56" uniqueCount="53">
  <si>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</si>
  <si>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</si>
  <si>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</si>
  <si>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</si>
  <si>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</si>
  <si>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</si>
  <si>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</si>
  <si>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</si>
  <si>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</si>
  <si>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</si>
  <si>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</si>
  <si>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</si>
  <si>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</si>
  <si>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</si>
  <si>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</si>
  <si>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</si>
  <si>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</si>
  <si>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</si>
  <si>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</si>
  <si>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</si>
  <si>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</si>
  <si>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</si>
  <si>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</si>
  <si>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</si>
  <si>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</si>
  <si>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</si>
  <si>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</si>
  <si>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</si>
  <si>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</si>
  <si>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</si>
  <si>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</si>
  <si>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</si>
  <si>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</si>
  <si>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</si>
  <si>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</si>
  <si>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</si>
  <si>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</si>
  <si>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</si>
  <si>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</si>
  <si>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</si>
  <si>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</si>
  <si>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</si>
  <si>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</si>
  <si>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</si>
  <si>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</si>
  <si>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</si>
  <si>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CSSJ011705.0+350422 And</t>
  </si>
  <si>
    <t>EW</t>
  </si>
  <si>
    <t>VSX</t>
  </si>
  <si>
    <t>13.68 (0.10) CV</t>
  </si>
  <si>
    <t>I</t>
  </si>
  <si>
    <t>BAV102 Feb 2025</t>
  </si>
  <si>
    <t>VSX : Detail for CSS_J011705.0+350422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</si>
</sst>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</xf>
  </cellStyleXfs>
  <cellXfs count="50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center" vertical="center" wrapText="1"/>
    </xf>
    <xf numFmtId="166" fontId="18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19" fillId="0" borderId="0" xfId="9" applyAlignment="1"/>
  </cellXfs>
  <cellStyles count="10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9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CSSJ011705.0+350422 And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6.801600000471808E-2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6.801600000471808E-2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175611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CSSJ011705.0+350422 And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6.801600000471808E-2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6.801600000471808E-2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175611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aavso.org/vsx/index.php?view=detail.top&amp;oid=3620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6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46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47</v>
      </c>
      <c r="C2" s="10"/>
      <c r="D2" s="49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0</v>
      </c>
      <c r="D7" s="13" t="s">
        <v>48</v>
      </c>
    </row>
    <row r="8" spans="1:15" ht="12.95" customHeight="1" x14ac:dyDescent="0.2">
      <c r="A8" s="20" t="s">
        <v>3</v>
      </c>
      <c r="C8" s="28">
        <v>0.34534399999999998</v>
      </c>
      <c r="D8" s="22" t="s">
        <v>48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0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3.8731058991018832E-7</v>
      </c>
      <c r="D12" s="21"/>
      <c r="E12" s="35" t="s">
        <v>45</v>
      </c>
      <c r="F12" s="36" t="s">
        <v>49</v>
      </c>
    </row>
    <row r="13" spans="1:15" ht="12.95" customHeight="1" x14ac:dyDescent="0.2">
      <c r="A13" s="20" t="s">
        <v>18</v>
      </c>
      <c r="C13" s="21" t="s">
        <v>13</v>
      </c>
      <c r="E13" s="37" t="s">
        <v>32</v>
      </c>
      <c r="F13" s="38">
        <v>1</v>
      </c>
    </row>
    <row r="14" spans="1:15" ht="12.95" customHeight="1" x14ac:dyDescent="0.2">
      <c r="E14" s="37" t="s">
        <v>30</v>
      </c>
      <c r="F14" s="39">
        <f ca="1">NOW()+15018.5+$C$5/24</f>
        <v>60832.672971990738</v>
      </c>
    </row>
    <row r="15" spans="1:15" ht="12.95" customHeight="1" x14ac:dyDescent="0.2">
      <c r="A15" s="17" t="s">
        <v>17</v>
      </c>
      <c r="C15" s="18">
        <f ca="1">(C7+C11)+(C8+C12)*INT(MAX(F21:F3533))</f>
        <v>60646.273200000003</v>
      </c>
      <c r="E15" s="37" t="s">
        <v>33</v>
      </c>
      <c r="F15" s="39">
        <f ca="1">ROUND(2*(F14-$C$7)/$C$8,0)/2+F13</f>
        <v>176152</v>
      </c>
    </row>
    <row r="16" spans="1:15" ht="12.95" customHeight="1" x14ac:dyDescent="0.2">
      <c r="A16" s="17" t="s">
        <v>4</v>
      </c>
      <c r="C16" s="18">
        <f ca="1">+C8+C12</f>
        <v>0.34534438731058992</v>
      </c>
      <c r="E16" s="37" t="s">
        <v>34</v>
      </c>
      <c r="F16" s="39">
        <f ca="1">ROUND(2*(F14-$C$15)/$C$16,0)/2+F13</f>
        <v>541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7" t="s">
        <v>43</v>
      </c>
      <c r="F17" s="40">
        <f ca="1">+$C$15+$C$16*$F$16-15018.5-$C$5/24</f>
        <v>45815.000346868372</v>
      </c>
    </row>
    <row r="18" spans="1:21" ht="12.95" customHeight="1" thickTop="1" thickBot="1" x14ac:dyDescent="0.25">
      <c r="A18" s="17" t="s">
        <v>5</v>
      </c>
      <c r="C18" s="24">
        <f ca="1">+C15</f>
        <v>60646.273200000003</v>
      </c>
      <c r="D18" s="25">
        <f ca="1">+C16</f>
        <v>0.34534438731058992</v>
      </c>
      <c r="E18" s="42" t="s">
        <v>44</v>
      </c>
      <c r="F18" s="41">
        <f ca="1">+($C$15+$C$16*$F$16)-($C$16/2)-15018.5-$C$5/24</f>
        <v>45814.827674674714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VSX</v>
      </c>
      <c r="B21" s="21"/>
      <c r="C21" s="22">
        <f>$C$7</f>
        <v>0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0</v>
      </c>
      <c r="Q21" s="26">
        <f>+C21-15018.5</f>
        <v>-15018.5</v>
      </c>
    </row>
    <row r="22" spans="1:21" ht="12.95" customHeight="1" x14ac:dyDescent="0.2">
      <c r="A22" s="45" t="s">
        <v>51</v>
      </c>
      <c r="B22" s="46" t="s">
        <v>50</v>
      </c>
      <c r="C22" s="47">
        <v>60646.273200000003</v>
      </c>
      <c r="D22" s="48">
        <v>0.01</v>
      </c>
      <c r="E22" s="20">
        <f>+(C22-C$7)/C$8</f>
        <v>175611.19695144554</v>
      </c>
      <c r="F22" s="20">
        <f>ROUND(2*E22,0)/2</f>
        <v>175611</v>
      </c>
      <c r="G22" s="20">
        <f>+C22-(C$7+F22*C$8)</f>
        <v>6.801600000471808E-2</v>
      </c>
      <c r="K22" s="20">
        <f>+G22</f>
        <v>6.801600000471808E-2</v>
      </c>
      <c r="O22" s="20">
        <f ca="1">+C$11+C$12*$F22</f>
        <v>6.801600000471808E-2</v>
      </c>
      <c r="Q22" s="26">
        <f>+C22-15018.5</f>
        <v>45627.773200000003</v>
      </c>
    </row>
    <row r="23" spans="1:21" ht="12.95" customHeight="1" x14ac:dyDescent="0.2">
      <c r="A23" s="43"/>
      <c r="B23" s="44"/>
      <c r="C23" s="43"/>
      <c r="D23" s="43"/>
      <c r="Q23" s="26"/>
    </row>
    <row r="24" spans="1:21" ht="12.95" customHeight="1" x14ac:dyDescent="0.2">
      <c r="A24" s="43"/>
      <c r="B24" s="44"/>
      <c r="C24" s="43"/>
      <c r="D24" s="43"/>
      <c r="Q24" s="26"/>
    </row>
    <row r="25" spans="1:21" ht="12.95" customHeight="1" x14ac:dyDescent="0.2">
      <c r="A25" s="43"/>
      <c r="B25" s="44"/>
      <c r="C25" s="43"/>
      <c r="D25" s="43"/>
      <c r="Q25" s="26"/>
    </row>
    <row r="26" spans="1:21" ht="12.95" customHeight="1" x14ac:dyDescent="0.2">
      <c r="A26" s="43"/>
      <c r="B26" s="44"/>
      <c r="C26" s="43"/>
      <c r="D26" s="4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www.aavso.org/vsx/index.php?view=detail.top&amp;oid=362005" xr:uid="{4922E1AF-21D2-4235-B2F9-15F98EA30374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2025-06-06T04:09:04Z</dcterms:modified>
</cp:coreProperties>
</file>