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824EF63-5B3B-400F-BAE4-D24E28FD9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22" i="1" l="1"/>
  <c r="C21" i="1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F11" i="1"/>
  <c r="E14" i="1"/>
  <c r="Q25" i="1"/>
  <c r="G11" i="1"/>
  <c r="C17" i="1"/>
  <c r="Q24" i="1"/>
  <c r="Q23" i="1"/>
  <c r="E22" i="1"/>
  <c r="F22" i="1" s="1"/>
  <c r="G22" i="1" s="1"/>
  <c r="N22" i="1" s="1"/>
  <c r="Q21" i="1"/>
  <c r="E13" i="2"/>
  <c r="E12" i="2"/>
  <c r="E11" i="2"/>
  <c r="E23" i="1"/>
  <c r="F23" i="1" s="1"/>
  <c r="G23" i="1" s="1"/>
  <c r="I23" i="1" s="1"/>
  <c r="E21" i="1"/>
  <c r="F21" i="1"/>
  <c r="G21" i="1"/>
  <c r="H21" i="1"/>
  <c r="E24" i="1"/>
  <c r="F24" i="1" s="1"/>
  <c r="G24" i="1" s="1"/>
  <c r="I24" i="1" s="1"/>
  <c r="E25" i="1"/>
  <c r="F25" i="1" s="1"/>
  <c r="G25" i="1" s="1"/>
  <c r="I25" i="1" s="1"/>
  <c r="E14" i="2"/>
  <c r="C12" i="1"/>
  <c r="C16" i="1" l="1"/>
  <c r="D18" i="1" s="1"/>
  <c r="E15" i="1"/>
  <c r="C11" i="1"/>
  <c r="O23" i="1" l="1"/>
  <c r="C15" i="1"/>
  <c r="O21" i="1"/>
  <c r="O24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<sst xmlns="http://schemas.openxmlformats.org/spreadsheetml/2006/main" count="98" uniqueCount="82">
  <si>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</si>
  <si>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</si>
  <si>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</si>
  <si>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</si>
  <si>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</si>
  <si>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</si>
  <si>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</si>
  <si>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</si>
  <si>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</si>
  <si>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</si>
  <si>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</si>
  <si>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</si>
  <si>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</si>
  <si>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</si>
  <si>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</si>
  <si>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</si>
  <si>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</si>
  <si>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</si>
  <si>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</si>
  <si>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</si>
  <si>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</si>
  <si>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</si>
  <si>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</si>
  <si>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</si>
  <si>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</si>
  <si>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</si>
  <si>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</si>
  <si>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</si>
  <si>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</si>
  <si>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</si>
  <si>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</si>
  <si>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</t>
  </si>
  <si>
    <t>IBVS 5583</t>
  </si>
  <si>
    <t>I</t>
  </si>
  <si>
    <t>FK And / gsc 2290-0652</t>
  </si>
  <si>
    <t>IBVS 5653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</si>
  <si>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</si>
  <si>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</si>
  <si>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</si>
  <si>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</si>
  <si>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</si>
  <si>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</si>
  <si>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</si>
  <si>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</si>
  <si>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6070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</si>
  <si>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</si>
  <si>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</si>
  <si>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</si>
  <si>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</si>
  <si>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</si>
  <si>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</si>
  <si>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</si>
  <si>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</si>
  <si>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</si>
  <si>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</si>
  <si>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</si>
  <si>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</si>
  <si>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</si>
  <si>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2451511.3232 </t>
  </si>
  <si>
    <t> 28.11.1999 19:45 </t>
  </si>
  <si>
    <t> -0.0009 </t>
  </si>
  <si>
    <t>E </t>
  </si>
  <si>
    <t>?</t>
  </si>
  <si>
    <t> R.Diethelm </t>
  </si>
  <si>
    <t> BBS 121 </t>
  </si>
  <si>
    <t>2451924.3545 </t>
  </si>
  <si>
    <t> 14.01.2001 20:30 </t>
  </si>
  <si>
    <t> -0.0022 </t>
  </si>
  <si>
    <t> M.Zejda </t>
  </si>
  <si>
    <t>IBVS 5583 </t>
  </si>
  <si>
    <t>2453381.3059 </t>
  </si>
  <si>
    <t> 10.01.2005 19:20 </t>
  </si>
  <si>
    <t> -0.0120 </t>
  </si>
  <si>
    <t> R. Diethelm </t>
  </si>
  <si>
    <t>IBVS 5653 </t>
  </si>
  <si>
    <t>2456220.3443 </t>
  </si>
  <si>
    <t> 19.10.2012 20:15 </t>
  </si>
  <si>
    <t> -0.0056 </t>
  </si>
  <si>
    <t>C </t>
  </si>
  <si>
    <t>-I</t>
  </si>
  <si>
    <t> F.Agerer 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</si>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</sst>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And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7-4888-926C-8493E4B627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-2.2299999982351437E-3</c:v>
                </c:pt>
                <c:pt idx="3">
                  <c:v>-1.2049999997543637E-2</c:v>
                </c:pt>
                <c:pt idx="4">
                  <c:v>-5.5600000050617382E-3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7-4888-926C-8493E4B627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7-4888-926C-8493E4B627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7-4888-926C-8493E4B627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7-4888-926C-8493E4B627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7-4888-926C-8493E4B627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6.8999999999999999E-3</c:v>
                  </c:pt>
                  <c:pt idx="3">
                    <c:v>8.9999999999999998E-4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">
                  <c:v>-9.1000000247731805E-4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7-4888-926C-8493E4B627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5671</c:v>
                </c:pt>
                <c:pt idx="2">
                  <c:v>5853</c:v>
                </c:pt>
                <c:pt idx="3">
                  <c:v>6495</c:v>
                </c:pt>
                <c:pt idx="4">
                  <c:v>7746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9.1568769951094267E-3</c:v>
                </c:pt>
                <c:pt idx="1">
                  <c:v>-3.4721875411171475E-3</c:v>
                </c:pt>
                <c:pt idx="2">
                  <c:v>-3.8774934387706891E-3</c:v>
                </c:pt>
                <c:pt idx="3">
                  <c:v>-5.3071988579661503E-3</c:v>
                </c:pt>
                <c:pt idx="4">
                  <c:v>-8.0931201654638497E-3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7-4888-926C-8493E4B6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644608"/>
        <c:axId val="1"/>
      </c:scatterChart>
      <c:valAx>
        <c:axId val="79364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64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581025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84915E-71C6-EE45-8E41-49B34162A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53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66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25</v>
      </c>
      <c r="B2" t="s">
        <v>31</v>
      </c>
    </row>
    <row r="3" spans="1:7" ht="13.5" thickBot="1" x14ac:dyDescent="0.25"/>
    <row r="4" spans="1:7" ht="14.25" thickTop="1" thickBot="1" x14ac:dyDescent="0.25">
      <c r="A4" s="7" t="s">
        <v>0</v>
      </c>
      <c r="C4" s="3">
        <v>38641.5</v>
      </c>
      <c r="D4" s="4">
        <v>2.2694100000000001</v>
      </c>
    </row>
    <row r="5" spans="1:7" ht="13.5" thickTop="1" x14ac:dyDescent="0.2"/>
    <row r="6" spans="1:7" x14ac:dyDescent="0.2">
      <c r="A6" s="7" t="s">
        <v>1</v>
      </c>
    </row>
    <row r="7" spans="1:7" x14ac:dyDescent="0.2">
      <c r="A7" t="s">
        <v>2</v>
      </c>
      <c r="C7">
        <v>38641.5</v>
      </c>
    </row>
    <row r="8" spans="1:7" x14ac:dyDescent="0.2">
      <c r="A8" t="s">
        <v>3</v>
      </c>
      <c r="C8">
        <v>2.2694100000000001</v>
      </c>
    </row>
    <row r="9" spans="1:7" x14ac:dyDescent="0.2">
      <c r="A9" s="16" t="s">
        <v>37</v>
      </c>
      <c r="B9" s="11"/>
      <c r="C9" s="17">
        <v>-9.5</v>
      </c>
      <c r="D9" s="11" t="s">
        <v>38</v>
      </c>
      <c r="E9" s="11"/>
    </row>
    <row r="10" spans="1:7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7" x14ac:dyDescent="0.2">
      <c r="A11" s="11" t="s">
        <v>16</v>
      </c>
      <c r="B11" s="11"/>
      <c r="C11" s="18">
        <f ca="1">INTERCEPT(INDIRECT($G$11):G992,INDIRECT($F$11):F992)</f>
        <v>9.1568769951094267E-3</v>
      </c>
      <c r="D11" s="5"/>
      <c r="E11" s="11"/>
      <c r="F11" s="19" t="str">
        <f>"F"&amp;E19</f>
        <v>F22</v>
      </c>
      <c r="G11" s="13" t="str">
        <f>"G"&amp;E19</f>
        <v>G22</v>
      </c>
    </row>
    <row r="12" spans="1:7" x14ac:dyDescent="0.2">
      <c r="A12" s="11" t="s">
        <v>17</v>
      </c>
      <c r="B12" s="11"/>
      <c r="C12" s="18">
        <f ca="1">SLOPE(INDIRECT($G$11):G992,INDIRECT($F$11):F992)</f>
        <v>-2.2269554816128679E-6</v>
      </c>
      <c r="D12" s="5"/>
      <c r="E12" s="11"/>
    </row>
    <row r="13" spans="1:7" x14ac:dyDescent="0.2">
      <c r="A13" s="11" t="s">
        <v>20</v>
      </c>
      <c r="B13" s="11"/>
      <c r="C13" s="5" t="s">
        <v>14</v>
      </c>
      <c r="D13" s="22" t="s">
        <v>45</v>
      </c>
      <c r="E13" s="17">
        <v>1</v>
      </c>
    </row>
    <row r="14" spans="1:7" x14ac:dyDescent="0.2">
      <c r="A14" s="11"/>
      <c r="B14" s="11"/>
      <c r="C14" s="11"/>
      <c r="D14" s="22" t="s">
        <v>39</v>
      </c>
      <c r="E14" s="23">
        <f ca="1">NOW()+15018.5+$C$9/24</f>
        <v>60318.613435300926</v>
      </c>
    </row>
    <row r="15" spans="1:7" x14ac:dyDescent="0.2">
      <c r="A15" s="20" t="s">
        <v>18</v>
      </c>
      <c r="B15" s="11"/>
      <c r="C15" s="21">
        <f ca="1">(C7+C11)+(C8+C12)*INT(MAX(F21:F3533))</f>
        <v>56220.341766879836</v>
      </c>
      <c r="D15" s="22" t="s">
        <v>46</v>
      </c>
      <c r="E15" s="23">
        <f ca="1">ROUND(2*(E14-$C$7)/$C$8,0)/2+E13</f>
        <v>9553</v>
      </c>
    </row>
    <row r="16" spans="1:7" x14ac:dyDescent="0.2">
      <c r="A16" s="24" t="s">
        <v>4</v>
      </c>
      <c r="B16" s="11"/>
      <c r="C16" s="25">
        <f ca="1">+C8+C12</f>
        <v>2.2694077730445184</v>
      </c>
      <c r="D16" s="22" t="s">
        <v>40</v>
      </c>
      <c r="E16" s="13">
        <f ca="1">ROUND(2*(E14-$C$15)/$C$16,0)/2+E13</f>
        <v>1807</v>
      </c>
    </row>
    <row r="17" spans="1:17" ht="13.5" thickBot="1" x14ac:dyDescent="0.25">
      <c r="A17" s="22" t="s">
        <v>36</v>
      </c>
      <c r="B17" s="11"/>
      <c r="C17" s="11">
        <f>COUNT(C21:C2191)</f>
        <v>5</v>
      </c>
      <c r="D17" s="22" t="s">
        <v>41</v>
      </c>
      <c r="E17" s="26">
        <f ca="1">+$C$15+$C$16*E16-15018.5-$C$9/24</f>
        <v>45303.057446104613</v>
      </c>
    </row>
    <row r="18" spans="1:17" x14ac:dyDescent="0.2">
      <c r="A18" s="24" t="s">
        <v>5</v>
      </c>
      <c r="B18" s="11"/>
      <c r="C18" s="27">
        <f ca="1">+C15</f>
        <v>56220.341766879836</v>
      </c>
      <c r="D18" s="28">
        <f ca="1">+C16</f>
        <v>2.2694077730445184</v>
      </c>
      <c r="E18" s="29" t="s">
        <v>42</v>
      </c>
    </row>
    <row r="19" spans="1:17" ht="13.5" thickTop="1" x14ac:dyDescent="0.2">
      <c r="A19" s="30" t="s">
        <v>43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19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17" x14ac:dyDescent="0.2">
      <c r="A21" t="s">
        <v>12</v>
      </c>
      <c r="B21" s="5"/>
      <c r="C21" s="12">
        <f>+C4</f>
        <v>38641.5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 s="13">
        <f>G21</f>
        <v>0</v>
      </c>
      <c r="O21">
        <f ca="1">+C$11+C$12*$F21</f>
        <v>9.1568769951094267E-3</v>
      </c>
      <c r="Q21" s="2">
        <f>+C21-15018.5</f>
        <v>23623</v>
      </c>
    </row>
    <row r="22" spans="1:17" x14ac:dyDescent="0.2">
      <c r="A22" t="s">
        <v>64</v>
      </c>
      <c r="B22" s="5" t="s">
        <v>33</v>
      </c>
      <c r="C22" s="12">
        <v>51511.323199999999</v>
      </c>
      <c r="D22" s="12" t="s">
        <v>57</v>
      </c>
      <c r="E22">
        <f>+(C22-C$7)/C$8</f>
        <v>5670.9995990147208</v>
      </c>
      <c r="F22">
        <f>ROUND(2*E22,0)/2</f>
        <v>5671</v>
      </c>
      <c r="G22">
        <f>+C22-(C$7+F22*C$8)</f>
        <v>-9.1000000247731805E-4</v>
      </c>
      <c r="N22">
        <f>+G22</f>
        <v>-9.1000000247731805E-4</v>
      </c>
      <c r="O22">
        <f ca="1">+C$11+C$12*$F22</f>
        <v>-3.4721875411171475E-3</v>
      </c>
      <c r="Q22" s="2">
        <f>+C22-15018.5</f>
        <v>36492.823199999999</v>
      </c>
    </row>
    <row r="23" spans="1:17" x14ac:dyDescent="0.2">
      <c r="A23" s="10" t="s">
        <v>32</v>
      </c>
      <c r="B23" s="15" t="s">
        <v>33</v>
      </c>
      <c r="C23" s="14">
        <v>51924.354500000001</v>
      </c>
      <c r="D23" s="14">
        <v>6.8999999999999999E-3</v>
      </c>
      <c r="E23">
        <f>+(C23-C$7)/C$8</f>
        <v>5852.999017365747</v>
      </c>
      <c r="F23">
        <f>ROUND(2*E23,0)/2</f>
        <v>5853</v>
      </c>
      <c r="G23">
        <f>+C23-(C$7+F23*C$8)</f>
        <v>-2.2299999982351437E-3</v>
      </c>
      <c r="I23">
        <f>+G23</f>
        <v>-2.2299999982351437E-3</v>
      </c>
      <c r="O23">
        <f ca="1">+C$11+C$12*$F23</f>
        <v>-3.8774934387706891E-3</v>
      </c>
      <c r="Q23" s="2">
        <f>+C23-15018.5</f>
        <v>36905.854500000001</v>
      </c>
    </row>
    <row r="24" spans="1:17" x14ac:dyDescent="0.2">
      <c r="A24" s="11" t="s">
        <v>35</v>
      </c>
      <c r="B24" s="5" t="s">
        <v>33</v>
      </c>
      <c r="C24" s="12">
        <v>53381.305899999999</v>
      </c>
      <c r="D24" s="12">
        <v>8.9999999999999998E-4</v>
      </c>
      <c r="E24">
        <f>+(C24-C$7)/C$8</f>
        <v>6494.9946902498878</v>
      </c>
      <c r="F24">
        <f>ROUND(2*E24,0)/2</f>
        <v>6495</v>
      </c>
      <c r="G24">
        <f>+C24-(C$7+F24*C$8)</f>
        <v>-1.2049999997543637E-2</v>
      </c>
      <c r="I24">
        <f>+G24</f>
        <v>-1.2049999997543637E-2</v>
      </c>
      <c r="O24">
        <f ca="1">+C$11+C$12*$F24</f>
        <v>-5.3071988579661503E-3</v>
      </c>
      <c r="Q24" s="2">
        <f>+C24-15018.5</f>
        <v>38362.805899999999</v>
      </c>
    </row>
    <row r="25" spans="1:17" x14ac:dyDescent="0.2">
      <c r="A25" s="32" t="s">
        <v>44</v>
      </c>
      <c r="B25" s="33" t="s">
        <v>33</v>
      </c>
      <c r="C25" s="34">
        <v>56220.344299999997</v>
      </c>
      <c r="D25" s="34">
        <v>2E-3</v>
      </c>
      <c r="E25">
        <f>+(C25-C$7)/C$8</f>
        <v>7745.9975500240134</v>
      </c>
      <c r="F25">
        <f>ROUND(2*E25,0)/2</f>
        <v>7746</v>
      </c>
      <c r="G25">
        <f>+C25-(C$7+F25*C$8)</f>
        <v>-5.5600000050617382E-3</v>
      </c>
      <c r="I25">
        <f>+G25</f>
        <v>-5.5600000050617382E-3</v>
      </c>
      <c r="O25">
        <f ca="1">+C$11+C$12*$F25</f>
        <v>-8.0931201654638497E-3</v>
      </c>
      <c r="Q25" s="2">
        <f>+C25-15018.5</f>
        <v>41201.844299999997</v>
      </c>
    </row>
    <row r="26" spans="1:17" x14ac:dyDescent="0.2">
      <c r="B26" s="5"/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  <row r="3374" spans="3:4" x14ac:dyDescent="0.2">
      <c r="C3374" s="12"/>
      <c r="D3374" s="12"/>
    </row>
    <row r="3375" spans="3:4" x14ac:dyDescent="0.2">
      <c r="C3375" s="12"/>
      <c r="D3375" s="12"/>
    </row>
    <row r="3376" spans="3:4" x14ac:dyDescent="0.2">
      <c r="C3376" s="12"/>
      <c r="D3376" s="12"/>
    </row>
    <row r="3377" spans="3:4" x14ac:dyDescent="0.2">
      <c r="C3377" s="12"/>
      <c r="D3377" s="12"/>
    </row>
    <row r="3378" spans="3:4" x14ac:dyDescent="0.2">
      <c r="C3378" s="12"/>
      <c r="D3378" s="12"/>
    </row>
    <row r="3379" spans="3:4" x14ac:dyDescent="0.2">
      <c r="C3379" s="12"/>
      <c r="D3379" s="12"/>
    </row>
    <row r="3380" spans="3:4" x14ac:dyDescent="0.2">
      <c r="C3380" s="12"/>
      <c r="D3380" s="12"/>
    </row>
    <row r="3381" spans="3:4" x14ac:dyDescent="0.2">
      <c r="C3381" s="12"/>
      <c r="D3381" s="12"/>
    </row>
    <row r="3382" spans="3:4" x14ac:dyDescent="0.2">
      <c r="C3382" s="12"/>
      <c r="D3382" s="12"/>
    </row>
    <row r="3383" spans="3:4" x14ac:dyDescent="0.2">
      <c r="C3383" s="12"/>
      <c r="D3383" s="12"/>
    </row>
    <row r="3384" spans="3:4" x14ac:dyDescent="0.2">
      <c r="C3384" s="12"/>
      <c r="D3384" s="12"/>
    </row>
    <row r="3385" spans="3:4" x14ac:dyDescent="0.2">
      <c r="C3385" s="12"/>
      <c r="D3385" s="12"/>
    </row>
    <row r="3386" spans="3:4" x14ac:dyDescent="0.2">
      <c r="C3386" s="12"/>
      <c r="D3386" s="12"/>
    </row>
    <row r="3387" spans="3:4" x14ac:dyDescent="0.2">
      <c r="C3387" s="12"/>
      <c r="D3387" s="12"/>
    </row>
    <row r="3388" spans="3:4" x14ac:dyDescent="0.2">
      <c r="C3388" s="12"/>
      <c r="D3388" s="12"/>
    </row>
    <row r="3389" spans="3:4" x14ac:dyDescent="0.2">
      <c r="C3389" s="12"/>
      <c r="D3389" s="12"/>
    </row>
    <row r="3390" spans="3:4" x14ac:dyDescent="0.2">
      <c r="C3390" s="12"/>
      <c r="D3390" s="12"/>
    </row>
    <row r="3391" spans="3:4" x14ac:dyDescent="0.2">
      <c r="C3391" s="12"/>
      <c r="D3391" s="12"/>
    </row>
    <row r="3392" spans="3:4" x14ac:dyDescent="0.2">
      <c r="C3392" s="12"/>
      <c r="D3392" s="12"/>
    </row>
    <row r="3393" spans="3:4" x14ac:dyDescent="0.2">
      <c r="C3393" s="12"/>
      <c r="D3393" s="12"/>
    </row>
    <row r="3394" spans="3:4" x14ac:dyDescent="0.2">
      <c r="C3394" s="12"/>
      <c r="D3394" s="12"/>
    </row>
    <row r="3395" spans="3:4" x14ac:dyDescent="0.2">
      <c r="C3395" s="12"/>
      <c r="D3395" s="12"/>
    </row>
    <row r="3396" spans="3:4" x14ac:dyDescent="0.2">
      <c r="C3396" s="12"/>
      <c r="D3396" s="12"/>
    </row>
    <row r="3397" spans="3:4" x14ac:dyDescent="0.2">
      <c r="C3397" s="12"/>
      <c r="D3397" s="12"/>
    </row>
    <row r="3398" spans="3:4" x14ac:dyDescent="0.2">
      <c r="C3398" s="12"/>
      <c r="D3398" s="12"/>
    </row>
    <row r="3399" spans="3:4" x14ac:dyDescent="0.2">
      <c r="C3399" s="12"/>
      <c r="D3399" s="12"/>
    </row>
    <row r="3400" spans="3:4" x14ac:dyDescent="0.2">
      <c r="C3400" s="12"/>
      <c r="D3400" s="12"/>
    </row>
    <row r="3401" spans="3:4" x14ac:dyDescent="0.2">
      <c r="C3401" s="12"/>
      <c r="D3401" s="12"/>
    </row>
    <row r="3402" spans="3:4" x14ac:dyDescent="0.2">
      <c r="C3402" s="12"/>
      <c r="D3402" s="12"/>
    </row>
    <row r="3403" spans="3:4" x14ac:dyDescent="0.2">
      <c r="C3403" s="12"/>
      <c r="D3403" s="12"/>
    </row>
    <row r="3404" spans="3:4" x14ac:dyDescent="0.2">
      <c r="C3404" s="12"/>
      <c r="D3404" s="12"/>
    </row>
    <row r="3405" spans="3:4" x14ac:dyDescent="0.2">
      <c r="C3405" s="12"/>
      <c r="D3405" s="12"/>
    </row>
    <row r="3406" spans="3:4" x14ac:dyDescent="0.2">
      <c r="C3406" s="12"/>
      <c r="D3406" s="12"/>
    </row>
    <row r="3407" spans="3:4" x14ac:dyDescent="0.2">
      <c r="C3407" s="12"/>
      <c r="D3407" s="12"/>
    </row>
    <row r="3408" spans="3:4" x14ac:dyDescent="0.2">
      <c r="C3408" s="12"/>
      <c r="D3408" s="12"/>
    </row>
    <row r="3409" spans="3:4" x14ac:dyDescent="0.2">
      <c r="C3409" s="12"/>
      <c r="D3409" s="12"/>
    </row>
    <row r="3410" spans="3:4" x14ac:dyDescent="0.2">
      <c r="C3410" s="12"/>
      <c r="D3410" s="12"/>
    </row>
    <row r="3411" spans="3:4" x14ac:dyDescent="0.2">
      <c r="C3411" s="12"/>
      <c r="D3411" s="12"/>
    </row>
    <row r="3412" spans="3:4" x14ac:dyDescent="0.2">
      <c r="C3412" s="12"/>
      <c r="D3412" s="12"/>
    </row>
    <row r="3413" spans="3:4" x14ac:dyDescent="0.2">
      <c r="C3413" s="12"/>
      <c r="D3413" s="12"/>
    </row>
    <row r="3414" spans="3:4" x14ac:dyDescent="0.2">
      <c r="C3414" s="12"/>
      <c r="D3414" s="12"/>
    </row>
    <row r="3415" spans="3:4" x14ac:dyDescent="0.2">
      <c r="C3415" s="12"/>
      <c r="D3415" s="12"/>
    </row>
    <row r="3416" spans="3:4" x14ac:dyDescent="0.2">
      <c r="C3416" s="12"/>
      <c r="D3416" s="12"/>
    </row>
    <row r="3417" spans="3:4" x14ac:dyDescent="0.2">
      <c r="C3417" s="12"/>
      <c r="D3417" s="12"/>
    </row>
    <row r="3418" spans="3:4" x14ac:dyDescent="0.2">
      <c r="C3418" s="12"/>
      <c r="D3418" s="12"/>
    </row>
    <row r="3419" spans="3:4" x14ac:dyDescent="0.2">
      <c r="C3419" s="12"/>
      <c r="D3419" s="12"/>
    </row>
    <row r="3420" spans="3:4" x14ac:dyDescent="0.2">
      <c r="C3420" s="12"/>
      <c r="D3420" s="12"/>
    </row>
    <row r="3421" spans="3:4" x14ac:dyDescent="0.2">
      <c r="C3421" s="12"/>
      <c r="D3421" s="12"/>
    </row>
    <row r="3422" spans="3:4" x14ac:dyDescent="0.2">
      <c r="C3422" s="12"/>
      <c r="D3422" s="12"/>
    </row>
    <row r="3423" spans="3:4" x14ac:dyDescent="0.2">
      <c r="C3423" s="12"/>
      <c r="D3423" s="12"/>
    </row>
    <row r="3424" spans="3:4" x14ac:dyDescent="0.2">
      <c r="C3424" s="12"/>
      <c r="D3424" s="12"/>
    </row>
    <row r="3425" spans="3:4" x14ac:dyDescent="0.2">
      <c r="C3425" s="12"/>
      <c r="D3425" s="12"/>
    </row>
    <row r="3426" spans="3:4" x14ac:dyDescent="0.2">
      <c r="C3426" s="12"/>
      <c r="D3426" s="12"/>
    </row>
    <row r="3427" spans="3:4" x14ac:dyDescent="0.2">
      <c r="C3427" s="12"/>
      <c r="D3427" s="12"/>
    </row>
    <row r="3428" spans="3:4" x14ac:dyDescent="0.2">
      <c r="C3428" s="12"/>
      <c r="D3428" s="12"/>
    </row>
    <row r="3429" spans="3:4" x14ac:dyDescent="0.2">
      <c r="C3429" s="12"/>
      <c r="D3429" s="12"/>
    </row>
    <row r="3430" spans="3:4" x14ac:dyDescent="0.2">
      <c r="C3430" s="12"/>
      <c r="D3430" s="12"/>
    </row>
    <row r="3431" spans="3:4" x14ac:dyDescent="0.2">
      <c r="C3431" s="12"/>
      <c r="D3431" s="12"/>
    </row>
    <row r="3432" spans="3:4" x14ac:dyDescent="0.2">
      <c r="C3432" s="12"/>
      <c r="D3432" s="12"/>
    </row>
    <row r="3433" spans="3:4" x14ac:dyDescent="0.2">
      <c r="C3433" s="12"/>
      <c r="D3433" s="12"/>
    </row>
    <row r="3434" spans="3:4" x14ac:dyDescent="0.2">
      <c r="C3434" s="12"/>
      <c r="D3434" s="12"/>
    </row>
    <row r="3435" spans="3:4" x14ac:dyDescent="0.2">
      <c r="C3435" s="12"/>
      <c r="D3435" s="12"/>
    </row>
    <row r="3436" spans="3:4" x14ac:dyDescent="0.2">
      <c r="C3436" s="12"/>
      <c r="D3436" s="12"/>
    </row>
    <row r="3437" spans="3:4" x14ac:dyDescent="0.2">
      <c r="C3437" s="12"/>
      <c r="D3437" s="12"/>
    </row>
    <row r="3438" spans="3:4" x14ac:dyDescent="0.2">
      <c r="C3438" s="12"/>
      <c r="D3438" s="12"/>
    </row>
    <row r="3439" spans="3:4" x14ac:dyDescent="0.2">
      <c r="C3439" s="12"/>
      <c r="D3439" s="12"/>
    </row>
    <row r="3440" spans="3:4" x14ac:dyDescent="0.2">
      <c r="C3440" s="12"/>
      <c r="D3440" s="12"/>
    </row>
    <row r="3441" spans="3:4" x14ac:dyDescent="0.2">
      <c r="C3441" s="12"/>
      <c r="D3441" s="12"/>
    </row>
    <row r="3442" spans="3:4" x14ac:dyDescent="0.2">
      <c r="C3442" s="12"/>
      <c r="D3442" s="12"/>
    </row>
    <row r="3443" spans="3:4" x14ac:dyDescent="0.2">
      <c r="C3443" s="12"/>
      <c r="D3443" s="12"/>
    </row>
    <row r="3444" spans="3:4" x14ac:dyDescent="0.2">
      <c r="C3444" s="12"/>
      <c r="D3444" s="12"/>
    </row>
    <row r="3445" spans="3:4" x14ac:dyDescent="0.2">
      <c r="C3445" s="12"/>
      <c r="D3445" s="12"/>
    </row>
    <row r="3446" spans="3:4" x14ac:dyDescent="0.2">
      <c r="C3446" s="12"/>
      <c r="D3446" s="12"/>
    </row>
    <row r="3447" spans="3:4" x14ac:dyDescent="0.2">
      <c r="C3447" s="12"/>
      <c r="D3447" s="12"/>
    </row>
    <row r="3448" spans="3:4" x14ac:dyDescent="0.2">
      <c r="C3448" s="12"/>
      <c r="D3448" s="12"/>
    </row>
    <row r="3449" spans="3:4" x14ac:dyDescent="0.2">
      <c r="C3449" s="12"/>
      <c r="D3449" s="12"/>
    </row>
    <row r="3450" spans="3:4" x14ac:dyDescent="0.2">
      <c r="C3450" s="12"/>
      <c r="D3450" s="12"/>
    </row>
    <row r="3451" spans="3:4" x14ac:dyDescent="0.2">
      <c r="C3451" s="12"/>
      <c r="D3451" s="12"/>
    </row>
    <row r="3452" spans="3:4" x14ac:dyDescent="0.2">
      <c r="C3452" s="12"/>
      <c r="D3452" s="12"/>
    </row>
    <row r="3453" spans="3:4" x14ac:dyDescent="0.2">
      <c r="C3453" s="12"/>
      <c r="D3453" s="12"/>
    </row>
    <row r="3454" spans="3:4" x14ac:dyDescent="0.2">
      <c r="C3454" s="12"/>
      <c r="D3454" s="12"/>
    </row>
    <row r="3455" spans="3:4" x14ac:dyDescent="0.2">
      <c r="C3455" s="12"/>
      <c r="D3455" s="12"/>
    </row>
    <row r="3456" spans="3:4" x14ac:dyDescent="0.2">
      <c r="C3456" s="12"/>
      <c r="D3456" s="12"/>
    </row>
    <row r="3457" spans="3:4" x14ac:dyDescent="0.2">
      <c r="C3457" s="12"/>
      <c r="D3457" s="12"/>
    </row>
    <row r="3458" spans="3:4" x14ac:dyDescent="0.2">
      <c r="C3458" s="12"/>
      <c r="D3458" s="12"/>
    </row>
    <row r="3459" spans="3:4" x14ac:dyDescent="0.2">
      <c r="C3459" s="12"/>
      <c r="D3459" s="12"/>
    </row>
    <row r="3460" spans="3:4" x14ac:dyDescent="0.2">
      <c r="C3460" s="12"/>
      <c r="D3460" s="12"/>
    </row>
    <row r="3461" spans="3:4" x14ac:dyDescent="0.2">
      <c r="C3461" s="12"/>
      <c r="D3461" s="12"/>
    </row>
    <row r="3462" spans="3:4" x14ac:dyDescent="0.2">
      <c r="C3462" s="12"/>
      <c r="D3462" s="12"/>
    </row>
    <row r="3463" spans="3:4" x14ac:dyDescent="0.2">
      <c r="C3463" s="12"/>
      <c r="D3463" s="12"/>
    </row>
    <row r="3464" spans="3:4" x14ac:dyDescent="0.2">
      <c r="C3464" s="12"/>
      <c r="D3464" s="12"/>
    </row>
    <row r="3465" spans="3:4" x14ac:dyDescent="0.2">
      <c r="C3465" s="12"/>
      <c r="D3465" s="12"/>
    </row>
    <row r="3466" spans="3:4" x14ac:dyDescent="0.2">
      <c r="C3466" s="12"/>
      <c r="D3466" s="12"/>
    </row>
    <row r="3467" spans="3:4" x14ac:dyDescent="0.2">
      <c r="C3467" s="12"/>
      <c r="D3467" s="12"/>
    </row>
    <row r="3468" spans="3:4" x14ac:dyDescent="0.2">
      <c r="C3468" s="12"/>
      <c r="D3468" s="12"/>
    </row>
    <row r="3469" spans="3:4" x14ac:dyDescent="0.2">
      <c r="C3469" s="12"/>
      <c r="D3469" s="12"/>
    </row>
    <row r="3470" spans="3:4" x14ac:dyDescent="0.2">
      <c r="C3470" s="12"/>
      <c r="D3470" s="12"/>
    </row>
    <row r="3471" spans="3:4" x14ac:dyDescent="0.2">
      <c r="C3471" s="12"/>
      <c r="D3471" s="12"/>
    </row>
    <row r="3472" spans="3:4" x14ac:dyDescent="0.2">
      <c r="C3472" s="12"/>
      <c r="D3472" s="12"/>
    </row>
    <row r="3473" spans="3:4" x14ac:dyDescent="0.2">
      <c r="C3473" s="12"/>
      <c r="D3473" s="12"/>
    </row>
    <row r="3474" spans="3:4" x14ac:dyDescent="0.2">
      <c r="C3474" s="12"/>
      <c r="D3474" s="12"/>
    </row>
    <row r="3475" spans="3:4" x14ac:dyDescent="0.2">
      <c r="C3475" s="12"/>
      <c r="D3475" s="12"/>
    </row>
    <row r="3476" spans="3:4" x14ac:dyDescent="0.2">
      <c r="C3476" s="12"/>
      <c r="D3476" s="12"/>
    </row>
    <row r="3477" spans="3:4" x14ac:dyDescent="0.2">
      <c r="C3477" s="12"/>
      <c r="D3477" s="12"/>
    </row>
    <row r="3478" spans="3:4" x14ac:dyDescent="0.2">
      <c r="C3478" s="12"/>
      <c r="D3478" s="12"/>
    </row>
    <row r="3479" spans="3:4" x14ac:dyDescent="0.2">
      <c r="C3479" s="12"/>
      <c r="D3479" s="12"/>
    </row>
    <row r="3480" spans="3:4" x14ac:dyDescent="0.2">
      <c r="C3480" s="12"/>
      <c r="D3480" s="12"/>
    </row>
    <row r="3481" spans="3:4" x14ac:dyDescent="0.2">
      <c r="C3481" s="12"/>
      <c r="D3481" s="12"/>
    </row>
    <row r="3482" spans="3:4" x14ac:dyDescent="0.2">
      <c r="C3482" s="12"/>
      <c r="D3482" s="12"/>
    </row>
    <row r="3483" spans="3:4" x14ac:dyDescent="0.2">
      <c r="C3483" s="12"/>
      <c r="D3483" s="12"/>
    </row>
    <row r="3484" spans="3:4" x14ac:dyDescent="0.2">
      <c r="C3484" s="12"/>
      <c r="D3484" s="12"/>
    </row>
    <row r="3485" spans="3:4" x14ac:dyDescent="0.2">
      <c r="C3485" s="12"/>
      <c r="D3485" s="12"/>
    </row>
    <row r="3486" spans="3:4" x14ac:dyDescent="0.2">
      <c r="C3486" s="12"/>
      <c r="D3486" s="12"/>
    </row>
    <row r="3487" spans="3:4" x14ac:dyDescent="0.2">
      <c r="C3487" s="12"/>
      <c r="D3487" s="12"/>
    </row>
    <row r="3488" spans="3:4" x14ac:dyDescent="0.2">
      <c r="C3488" s="12"/>
      <c r="D3488" s="12"/>
    </row>
    <row r="3489" spans="3:4" x14ac:dyDescent="0.2">
      <c r="C3489" s="12"/>
      <c r="D3489" s="12"/>
    </row>
    <row r="3490" spans="3:4" x14ac:dyDescent="0.2">
      <c r="C3490" s="12"/>
      <c r="D3490" s="12"/>
    </row>
    <row r="3491" spans="3:4" x14ac:dyDescent="0.2">
      <c r="C3491" s="12"/>
      <c r="D3491" s="12"/>
    </row>
    <row r="3492" spans="3:4" x14ac:dyDescent="0.2">
      <c r="C3492" s="12"/>
      <c r="D3492" s="12"/>
    </row>
    <row r="3493" spans="3:4" x14ac:dyDescent="0.2">
      <c r="C3493" s="12"/>
      <c r="D3493" s="12"/>
    </row>
    <row r="3494" spans="3:4" x14ac:dyDescent="0.2">
      <c r="C3494" s="12"/>
      <c r="D3494" s="12"/>
    </row>
    <row r="3495" spans="3:4" x14ac:dyDescent="0.2">
      <c r="C3495" s="12"/>
      <c r="D3495" s="12"/>
    </row>
    <row r="3496" spans="3:4" x14ac:dyDescent="0.2">
      <c r="C3496" s="12"/>
      <c r="D3496" s="12"/>
    </row>
    <row r="3497" spans="3:4" x14ac:dyDescent="0.2">
      <c r="C3497" s="12"/>
      <c r="D3497" s="12"/>
    </row>
    <row r="3498" spans="3:4" x14ac:dyDescent="0.2">
      <c r="C3498" s="12"/>
      <c r="D3498" s="12"/>
    </row>
    <row r="3499" spans="3:4" x14ac:dyDescent="0.2">
      <c r="C3499" s="12"/>
      <c r="D3499" s="12"/>
    </row>
    <row r="3500" spans="3:4" x14ac:dyDescent="0.2">
      <c r="C3500" s="12"/>
      <c r="D3500" s="12"/>
    </row>
    <row r="3501" spans="3:4" x14ac:dyDescent="0.2">
      <c r="C3501" s="12"/>
      <c r="D3501" s="12"/>
    </row>
    <row r="3502" spans="3:4" x14ac:dyDescent="0.2">
      <c r="C3502" s="12"/>
      <c r="D3502" s="12"/>
    </row>
    <row r="3503" spans="3:4" x14ac:dyDescent="0.2">
      <c r="C3503" s="12"/>
      <c r="D3503" s="12"/>
    </row>
    <row r="3504" spans="3:4" x14ac:dyDescent="0.2">
      <c r="C3504" s="12"/>
      <c r="D3504" s="12"/>
    </row>
    <row r="3505" spans="3:4" x14ac:dyDescent="0.2">
      <c r="C3505" s="12"/>
      <c r="D3505" s="12"/>
    </row>
    <row r="3506" spans="3:4" x14ac:dyDescent="0.2">
      <c r="C3506" s="12"/>
      <c r="D3506" s="12"/>
    </row>
    <row r="3507" spans="3:4" x14ac:dyDescent="0.2">
      <c r="C3507" s="12"/>
      <c r="D3507" s="12"/>
    </row>
    <row r="3508" spans="3:4" x14ac:dyDescent="0.2">
      <c r="C3508" s="12"/>
      <c r="D3508" s="12"/>
    </row>
    <row r="3509" spans="3:4" x14ac:dyDescent="0.2">
      <c r="C3509" s="12"/>
      <c r="D3509" s="12"/>
    </row>
    <row r="3510" spans="3:4" x14ac:dyDescent="0.2">
      <c r="C3510" s="12"/>
      <c r="D3510" s="12"/>
    </row>
    <row r="3511" spans="3:4" x14ac:dyDescent="0.2">
      <c r="C3511" s="12"/>
      <c r="D3511" s="12"/>
    </row>
    <row r="3512" spans="3:4" x14ac:dyDescent="0.2">
      <c r="C3512" s="12"/>
      <c r="D3512" s="12"/>
    </row>
    <row r="3513" spans="3:4" x14ac:dyDescent="0.2">
      <c r="C3513" s="12"/>
      <c r="D3513" s="12"/>
    </row>
    <row r="3514" spans="3:4" x14ac:dyDescent="0.2">
      <c r="C3514" s="12"/>
      <c r="D3514" s="12"/>
    </row>
    <row r="3515" spans="3:4" x14ac:dyDescent="0.2">
      <c r="C3515" s="12"/>
      <c r="D3515" s="12"/>
    </row>
    <row r="3516" spans="3:4" x14ac:dyDescent="0.2">
      <c r="C3516" s="12"/>
      <c r="D3516" s="12"/>
    </row>
    <row r="3517" spans="3:4" x14ac:dyDescent="0.2">
      <c r="C3517" s="12"/>
      <c r="D3517" s="12"/>
    </row>
    <row r="3518" spans="3:4" x14ac:dyDescent="0.2">
      <c r="C3518" s="12"/>
      <c r="D3518" s="12"/>
    </row>
    <row r="3519" spans="3:4" x14ac:dyDescent="0.2">
      <c r="C3519" s="12"/>
      <c r="D3519" s="12"/>
    </row>
    <row r="3520" spans="3:4" x14ac:dyDescent="0.2">
      <c r="C3520" s="12"/>
      <c r="D3520" s="12"/>
    </row>
    <row r="3521" spans="3:4" x14ac:dyDescent="0.2">
      <c r="C3521" s="12"/>
      <c r="D3521" s="12"/>
    </row>
    <row r="3522" spans="3:4" x14ac:dyDescent="0.2">
      <c r="C3522" s="12"/>
      <c r="D3522" s="12"/>
    </row>
    <row r="3523" spans="3:4" x14ac:dyDescent="0.2">
      <c r="C3523" s="12"/>
      <c r="D3523" s="12"/>
    </row>
    <row r="3524" spans="3:4" x14ac:dyDescent="0.2">
      <c r="C3524" s="12"/>
      <c r="D3524" s="12"/>
    </row>
    <row r="3525" spans="3:4" x14ac:dyDescent="0.2">
      <c r="C3525" s="12"/>
      <c r="D3525" s="12"/>
    </row>
    <row r="3526" spans="3:4" x14ac:dyDescent="0.2">
      <c r="C3526" s="12"/>
      <c r="D3526" s="12"/>
    </row>
    <row r="3527" spans="3:4" x14ac:dyDescent="0.2">
      <c r="C3527" s="12"/>
      <c r="D3527" s="12"/>
    </row>
    <row r="3528" spans="3:4" x14ac:dyDescent="0.2">
      <c r="C3528" s="12"/>
      <c r="D3528" s="12"/>
    </row>
    <row r="3529" spans="3:4" x14ac:dyDescent="0.2">
      <c r="C3529" s="12"/>
      <c r="D3529" s="12"/>
    </row>
    <row r="3530" spans="3:4" x14ac:dyDescent="0.2">
      <c r="C3530" s="12"/>
      <c r="D3530" s="12"/>
    </row>
    <row r="3531" spans="3:4" x14ac:dyDescent="0.2">
      <c r="C3531" s="12"/>
      <c r="D3531" s="12"/>
    </row>
    <row r="3532" spans="3:4" x14ac:dyDescent="0.2">
      <c r="C3532" s="12"/>
      <c r="D3532" s="12"/>
    </row>
    <row r="3533" spans="3:4" x14ac:dyDescent="0.2">
      <c r="C3533" s="12"/>
      <c r="D3533" s="12"/>
    </row>
    <row r="3534" spans="3:4" x14ac:dyDescent="0.2">
      <c r="C3534" s="12"/>
      <c r="D3534" s="12"/>
    </row>
    <row r="3535" spans="3:4" x14ac:dyDescent="0.2">
      <c r="C3535" s="12"/>
      <c r="D3535" s="12"/>
    </row>
    <row r="3536" spans="3:4" x14ac:dyDescent="0.2">
      <c r="C3536" s="12"/>
      <c r="D3536" s="12"/>
    </row>
    <row r="3537" spans="3:4" x14ac:dyDescent="0.2">
      <c r="C3537" s="12"/>
      <c r="D3537" s="12"/>
    </row>
    <row r="3538" spans="3:4" x14ac:dyDescent="0.2">
      <c r="C3538" s="12"/>
      <c r="D3538" s="12"/>
    </row>
    <row r="3539" spans="3:4" x14ac:dyDescent="0.2">
      <c r="C3539" s="12"/>
      <c r="D3539" s="12"/>
    </row>
    <row r="3540" spans="3:4" x14ac:dyDescent="0.2">
      <c r="C3540" s="12"/>
      <c r="D3540" s="12"/>
    </row>
    <row r="3541" spans="3:4" x14ac:dyDescent="0.2">
      <c r="C3541" s="12"/>
      <c r="D3541" s="12"/>
    </row>
    <row r="3542" spans="3:4" x14ac:dyDescent="0.2">
      <c r="C3542" s="12"/>
      <c r="D3542" s="12"/>
    </row>
    <row r="3543" spans="3:4" x14ac:dyDescent="0.2">
      <c r="C3543" s="12"/>
      <c r="D3543" s="12"/>
    </row>
    <row r="3544" spans="3:4" x14ac:dyDescent="0.2">
      <c r="C3544" s="12"/>
      <c r="D3544" s="12"/>
    </row>
    <row r="3545" spans="3:4" x14ac:dyDescent="0.2">
      <c r="C3545" s="12"/>
      <c r="D3545" s="12"/>
    </row>
    <row r="3546" spans="3:4" x14ac:dyDescent="0.2">
      <c r="C3546" s="12"/>
      <c r="D3546" s="12"/>
    </row>
    <row r="3547" spans="3:4" x14ac:dyDescent="0.2">
      <c r="C3547" s="12"/>
      <c r="D3547" s="12"/>
    </row>
    <row r="3548" spans="3:4" x14ac:dyDescent="0.2">
      <c r="C3548" s="12"/>
      <c r="D3548" s="12"/>
    </row>
    <row r="3549" spans="3:4" x14ac:dyDescent="0.2">
      <c r="C3549" s="12"/>
      <c r="D3549" s="12"/>
    </row>
    <row r="3550" spans="3:4" x14ac:dyDescent="0.2">
      <c r="C3550" s="12"/>
      <c r="D3550" s="12"/>
    </row>
    <row r="3551" spans="3:4" x14ac:dyDescent="0.2">
      <c r="C3551" s="12"/>
      <c r="D3551" s="12"/>
    </row>
    <row r="3552" spans="3:4" x14ac:dyDescent="0.2">
      <c r="C3552" s="12"/>
      <c r="D3552" s="12"/>
    </row>
    <row r="3553" spans="3:4" x14ac:dyDescent="0.2">
      <c r="C3553" s="12"/>
      <c r="D3553" s="12"/>
    </row>
    <row r="3554" spans="3:4" x14ac:dyDescent="0.2">
      <c r="C3554" s="12"/>
      <c r="D3554" s="12"/>
    </row>
    <row r="3555" spans="3:4" x14ac:dyDescent="0.2">
      <c r="C3555" s="12"/>
      <c r="D3555" s="12"/>
    </row>
    <row r="3556" spans="3:4" x14ac:dyDescent="0.2">
      <c r="C3556" s="12"/>
      <c r="D3556" s="12"/>
    </row>
    <row r="3557" spans="3:4" x14ac:dyDescent="0.2">
      <c r="C3557" s="12"/>
      <c r="D3557" s="12"/>
    </row>
    <row r="3558" spans="3:4" x14ac:dyDescent="0.2">
      <c r="C3558" s="12"/>
      <c r="D3558" s="12"/>
    </row>
    <row r="3559" spans="3:4" x14ac:dyDescent="0.2">
      <c r="C3559" s="12"/>
      <c r="D3559" s="12"/>
    </row>
    <row r="3560" spans="3:4" x14ac:dyDescent="0.2">
      <c r="C3560" s="12"/>
      <c r="D3560" s="12"/>
    </row>
    <row r="3561" spans="3:4" x14ac:dyDescent="0.2">
      <c r="C3561" s="12"/>
      <c r="D3561" s="12"/>
    </row>
    <row r="3562" spans="3:4" x14ac:dyDescent="0.2">
      <c r="C3562" s="12"/>
      <c r="D3562" s="12"/>
    </row>
    <row r="3563" spans="3:4" x14ac:dyDescent="0.2">
      <c r="C3563" s="12"/>
      <c r="D3563" s="12"/>
    </row>
    <row r="3564" spans="3:4" x14ac:dyDescent="0.2">
      <c r="C3564" s="12"/>
      <c r="D3564" s="12"/>
    </row>
    <row r="3565" spans="3:4" x14ac:dyDescent="0.2">
      <c r="C3565" s="12"/>
      <c r="D3565" s="12"/>
    </row>
    <row r="3566" spans="3:4" x14ac:dyDescent="0.2">
      <c r="C3566" s="12"/>
      <c r="D3566" s="12"/>
    </row>
    <row r="3567" spans="3:4" x14ac:dyDescent="0.2">
      <c r="C3567" s="12"/>
      <c r="D3567" s="12"/>
    </row>
    <row r="3568" spans="3:4" x14ac:dyDescent="0.2">
      <c r="C3568" s="12"/>
      <c r="D3568" s="12"/>
    </row>
    <row r="3569" spans="3:4" x14ac:dyDescent="0.2">
      <c r="C3569" s="12"/>
      <c r="D3569" s="12"/>
    </row>
    <row r="3570" spans="3:4" x14ac:dyDescent="0.2">
      <c r="C3570" s="12"/>
      <c r="D3570" s="12"/>
    </row>
    <row r="3571" spans="3:4" x14ac:dyDescent="0.2">
      <c r="C3571" s="12"/>
      <c r="D3571" s="12"/>
    </row>
    <row r="3572" spans="3:4" x14ac:dyDescent="0.2">
      <c r="C3572" s="12"/>
      <c r="D3572" s="12"/>
    </row>
    <row r="3573" spans="3:4" x14ac:dyDescent="0.2">
      <c r="C3573" s="12"/>
      <c r="D3573" s="12"/>
    </row>
    <row r="3574" spans="3:4" x14ac:dyDescent="0.2">
      <c r="C3574" s="12"/>
      <c r="D3574" s="12"/>
    </row>
    <row r="3575" spans="3:4" x14ac:dyDescent="0.2">
      <c r="C3575" s="12"/>
      <c r="D3575" s="12"/>
    </row>
    <row r="3576" spans="3:4" x14ac:dyDescent="0.2">
      <c r="C3576" s="12"/>
      <c r="D3576" s="12"/>
    </row>
    <row r="3577" spans="3:4" x14ac:dyDescent="0.2">
      <c r="C3577" s="12"/>
      <c r="D3577" s="12"/>
    </row>
    <row r="3578" spans="3:4" x14ac:dyDescent="0.2">
      <c r="C3578" s="12"/>
      <c r="D3578" s="12"/>
    </row>
    <row r="3579" spans="3:4" x14ac:dyDescent="0.2">
      <c r="C3579" s="12"/>
      <c r="D3579" s="12"/>
    </row>
    <row r="3580" spans="3:4" x14ac:dyDescent="0.2">
      <c r="C3580" s="12"/>
      <c r="D3580" s="12"/>
    </row>
    <row r="3581" spans="3:4" x14ac:dyDescent="0.2">
      <c r="C3581" s="12"/>
      <c r="D3581" s="12"/>
    </row>
    <row r="3582" spans="3:4" x14ac:dyDescent="0.2">
      <c r="C3582" s="12"/>
      <c r="D3582" s="12"/>
    </row>
    <row r="3583" spans="3:4" x14ac:dyDescent="0.2">
      <c r="C3583" s="12"/>
      <c r="D3583" s="12"/>
    </row>
    <row r="3584" spans="3:4" x14ac:dyDescent="0.2">
      <c r="C3584" s="12"/>
      <c r="D3584" s="12"/>
    </row>
    <row r="3585" spans="3:4" x14ac:dyDescent="0.2">
      <c r="C3585" s="12"/>
      <c r="D3585" s="12"/>
    </row>
    <row r="3586" spans="3:4" x14ac:dyDescent="0.2">
      <c r="C3586" s="12"/>
      <c r="D3586" s="12"/>
    </row>
    <row r="3587" spans="3:4" x14ac:dyDescent="0.2">
      <c r="C3587" s="12"/>
      <c r="D3587" s="12"/>
    </row>
    <row r="3588" spans="3:4" x14ac:dyDescent="0.2">
      <c r="C3588" s="12"/>
      <c r="D3588" s="12"/>
    </row>
    <row r="3589" spans="3:4" x14ac:dyDescent="0.2">
      <c r="C3589" s="12"/>
      <c r="D3589" s="12"/>
    </row>
    <row r="3590" spans="3:4" x14ac:dyDescent="0.2">
      <c r="C3590" s="12"/>
      <c r="D3590" s="12"/>
    </row>
    <row r="3591" spans="3:4" x14ac:dyDescent="0.2">
      <c r="C3591" s="12"/>
      <c r="D3591" s="12"/>
    </row>
    <row r="3592" spans="3:4" x14ac:dyDescent="0.2">
      <c r="C3592" s="12"/>
      <c r="D3592" s="12"/>
    </row>
    <row r="3593" spans="3:4" x14ac:dyDescent="0.2">
      <c r="C3593" s="12"/>
      <c r="D3593" s="12"/>
    </row>
    <row r="3594" spans="3:4" x14ac:dyDescent="0.2">
      <c r="C3594" s="12"/>
      <c r="D3594" s="12"/>
    </row>
    <row r="3595" spans="3:4" x14ac:dyDescent="0.2">
      <c r="C3595" s="12"/>
      <c r="D3595" s="12"/>
    </row>
    <row r="3596" spans="3:4" x14ac:dyDescent="0.2">
      <c r="C3596" s="12"/>
      <c r="D3596" s="12"/>
    </row>
    <row r="3597" spans="3:4" x14ac:dyDescent="0.2">
      <c r="C3597" s="12"/>
      <c r="D3597" s="12"/>
    </row>
    <row r="3598" spans="3:4" x14ac:dyDescent="0.2">
      <c r="C3598" s="12"/>
      <c r="D3598" s="12"/>
    </row>
    <row r="3599" spans="3:4" x14ac:dyDescent="0.2">
      <c r="C3599" s="12"/>
      <c r="D3599" s="12"/>
    </row>
    <row r="3600" spans="3:4" x14ac:dyDescent="0.2">
      <c r="C3600" s="12"/>
      <c r="D3600" s="12"/>
    </row>
    <row r="3601" spans="3:4" x14ac:dyDescent="0.2">
      <c r="C3601" s="12"/>
      <c r="D3601" s="12"/>
    </row>
    <row r="3602" spans="3:4" x14ac:dyDescent="0.2">
      <c r="C3602" s="12"/>
      <c r="D3602" s="12"/>
    </row>
    <row r="3603" spans="3:4" x14ac:dyDescent="0.2">
      <c r="C3603" s="12"/>
      <c r="D3603" s="12"/>
    </row>
    <row r="3604" spans="3:4" x14ac:dyDescent="0.2">
      <c r="C3604" s="12"/>
      <c r="D3604" s="12"/>
    </row>
    <row r="3605" spans="3:4" x14ac:dyDescent="0.2">
      <c r="C3605" s="12"/>
      <c r="D3605" s="12"/>
    </row>
    <row r="3606" spans="3:4" x14ac:dyDescent="0.2">
      <c r="C3606" s="12"/>
      <c r="D3606" s="12"/>
    </row>
    <row r="3607" spans="3:4" x14ac:dyDescent="0.2">
      <c r="C3607" s="12"/>
      <c r="D3607" s="12"/>
    </row>
    <row r="3608" spans="3:4" x14ac:dyDescent="0.2">
      <c r="C3608" s="12"/>
      <c r="D3608" s="12"/>
    </row>
    <row r="3609" spans="3:4" x14ac:dyDescent="0.2">
      <c r="C3609" s="12"/>
      <c r="D3609" s="12"/>
    </row>
    <row r="3610" spans="3:4" x14ac:dyDescent="0.2">
      <c r="C3610" s="12"/>
      <c r="D3610" s="12"/>
    </row>
    <row r="3611" spans="3:4" x14ac:dyDescent="0.2">
      <c r="C3611" s="12"/>
      <c r="D3611" s="12"/>
    </row>
    <row r="3612" spans="3:4" x14ac:dyDescent="0.2">
      <c r="C3612" s="12"/>
      <c r="D3612" s="12"/>
    </row>
    <row r="3613" spans="3:4" x14ac:dyDescent="0.2">
      <c r="C3613" s="12"/>
      <c r="D3613" s="12"/>
    </row>
    <row r="3614" spans="3:4" x14ac:dyDescent="0.2">
      <c r="C3614" s="12"/>
      <c r="D3614" s="12"/>
    </row>
    <row r="3615" spans="3:4" x14ac:dyDescent="0.2">
      <c r="C3615" s="12"/>
      <c r="D3615" s="12"/>
    </row>
    <row r="3616" spans="3:4" x14ac:dyDescent="0.2">
      <c r="C3616" s="12"/>
      <c r="D3616" s="12"/>
    </row>
    <row r="3617" spans="3:4" x14ac:dyDescent="0.2">
      <c r="C3617" s="12"/>
      <c r="D3617" s="12"/>
    </row>
    <row r="3618" spans="3:4" x14ac:dyDescent="0.2">
      <c r="C3618" s="12"/>
      <c r="D3618" s="12"/>
    </row>
    <row r="3619" spans="3:4" x14ac:dyDescent="0.2">
      <c r="C3619" s="12"/>
      <c r="D3619" s="12"/>
    </row>
    <row r="3620" spans="3:4" x14ac:dyDescent="0.2">
      <c r="C3620" s="12"/>
      <c r="D3620" s="12"/>
    </row>
    <row r="3621" spans="3:4" x14ac:dyDescent="0.2">
      <c r="C3621" s="12"/>
      <c r="D3621" s="12"/>
    </row>
    <row r="3622" spans="3:4" x14ac:dyDescent="0.2">
      <c r="C3622" s="12"/>
      <c r="D3622" s="12"/>
    </row>
    <row r="3623" spans="3:4" x14ac:dyDescent="0.2">
      <c r="C3623" s="12"/>
      <c r="D3623" s="12"/>
    </row>
    <row r="3624" spans="3:4" x14ac:dyDescent="0.2">
      <c r="C3624" s="12"/>
      <c r="D3624" s="12"/>
    </row>
    <row r="3625" spans="3:4" x14ac:dyDescent="0.2">
      <c r="C3625" s="12"/>
      <c r="D3625" s="12"/>
    </row>
    <row r="3626" spans="3:4" x14ac:dyDescent="0.2">
      <c r="C3626" s="12"/>
      <c r="D3626" s="12"/>
    </row>
    <row r="3627" spans="3:4" x14ac:dyDescent="0.2">
      <c r="C3627" s="12"/>
      <c r="D3627" s="12"/>
    </row>
    <row r="3628" spans="3:4" x14ac:dyDescent="0.2">
      <c r="C3628" s="12"/>
      <c r="D3628" s="12"/>
    </row>
    <row r="3629" spans="3:4" x14ac:dyDescent="0.2">
      <c r="C3629" s="12"/>
      <c r="D3629" s="12"/>
    </row>
    <row r="3630" spans="3:4" x14ac:dyDescent="0.2">
      <c r="C3630" s="12"/>
      <c r="D3630" s="12"/>
    </row>
    <row r="3631" spans="3:4" x14ac:dyDescent="0.2">
      <c r="C3631" s="12"/>
      <c r="D3631" s="12"/>
    </row>
    <row r="3632" spans="3:4" x14ac:dyDescent="0.2">
      <c r="C3632" s="12"/>
      <c r="D3632" s="12"/>
    </row>
    <row r="3633" spans="3:4" x14ac:dyDescent="0.2">
      <c r="C3633" s="12"/>
      <c r="D3633" s="12"/>
    </row>
    <row r="3634" spans="3:4" x14ac:dyDescent="0.2">
      <c r="C3634" s="12"/>
      <c r="D3634" s="12"/>
    </row>
    <row r="3635" spans="3:4" x14ac:dyDescent="0.2">
      <c r="C3635" s="12"/>
      <c r="D3635" s="12"/>
    </row>
    <row r="3636" spans="3:4" x14ac:dyDescent="0.2">
      <c r="C3636" s="12"/>
      <c r="D3636" s="12"/>
    </row>
    <row r="3637" spans="3:4" x14ac:dyDescent="0.2">
      <c r="C3637" s="12"/>
      <c r="D3637" s="12"/>
    </row>
    <row r="3638" spans="3:4" x14ac:dyDescent="0.2">
      <c r="C3638" s="12"/>
      <c r="D3638" s="12"/>
    </row>
    <row r="3639" spans="3:4" x14ac:dyDescent="0.2">
      <c r="C3639" s="12"/>
      <c r="D3639" s="12"/>
    </row>
    <row r="3640" spans="3:4" x14ac:dyDescent="0.2">
      <c r="C3640" s="12"/>
      <c r="D3640" s="12"/>
    </row>
    <row r="3641" spans="3:4" x14ac:dyDescent="0.2">
      <c r="C3641" s="12"/>
      <c r="D3641" s="12"/>
    </row>
    <row r="3642" spans="3:4" x14ac:dyDescent="0.2">
      <c r="C3642" s="12"/>
      <c r="D3642" s="12"/>
    </row>
    <row r="3643" spans="3:4" x14ac:dyDescent="0.2">
      <c r="C3643" s="12"/>
      <c r="D3643" s="12"/>
    </row>
    <row r="3644" spans="3:4" x14ac:dyDescent="0.2">
      <c r="C3644" s="12"/>
      <c r="D3644" s="12"/>
    </row>
    <row r="3645" spans="3:4" x14ac:dyDescent="0.2">
      <c r="C3645" s="12"/>
      <c r="D3645" s="12"/>
    </row>
    <row r="3646" spans="3:4" x14ac:dyDescent="0.2">
      <c r="C3646" s="12"/>
      <c r="D3646" s="12"/>
    </row>
    <row r="3647" spans="3:4" x14ac:dyDescent="0.2">
      <c r="C3647" s="12"/>
      <c r="D3647" s="12"/>
    </row>
    <row r="3648" spans="3:4" x14ac:dyDescent="0.2">
      <c r="C3648" s="12"/>
      <c r="D3648" s="12"/>
    </row>
    <row r="3649" spans="3:4" x14ac:dyDescent="0.2">
      <c r="C3649" s="12"/>
      <c r="D3649" s="12"/>
    </row>
    <row r="3650" spans="3:4" x14ac:dyDescent="0.2">
      <c r="C3650" s="12"/>
      <c r="D3650" s="12"/>
    </row>
    <row r="3651" spans="3:4" x14ac:dyDescent="0.2">
      <c r="C3651" s="12"/>
      <c r="D3651" s="12"/>
    </row>
    <row r="3652" spans="3:4" x14ac:dyDescent="0.2">
      <c r="C3652" s="12"/>
      <c r="D3652" s="12"/>
    </row>
    <row r="3653" spans="3:4" x14ac:dyDescent="0.2">
      <c r="C3653" s="12"/>
      <c r="D3653" s="12"/>
    </row>
    <row r="3654" spans="3:4" x14ac:dyDescent="0.2">
      <c r="C3654" s="12"/>
      <c r="D3654" s="12"/>
    </row>
    <row r="3655" spans="3:4" x14ac:dyDescent="0.2">
      <c r="C3655" s="12"/>
      <c r="D3655" s="12"/>
    </row>
    <row r="3656" spans="3:4" x14ac:dyDescent="0.2">
      <c r="C3656" s="12"/>
      <c r="D3656" s="12"/>
    </row>
    <row r="3657" spans="3:4" x14ac:dyDescent="0.2">
      <c r="C3657" s="12"/>
      <c r="D3657" s="12"/>
    </row>
    <row r="3658" spans="3:4" x14ac:dyDescent="0.2">
      <c r="C3658" s="12"/>
      <c r="D3658" s="12"/>
    </row>
    <row r="3659" spans="3:4" x14ac:dyDescent="0.2">
      <c r="C3659" s="12"/>
      <c r="D3659" s="12"/>
    </row>
    <row r="3660" spans="3:4" x14ac:dyDescent="0.2">
      <c r="C3660" s="12"/>
      <c r="D3660" s="12"/>
    </row>
    <row r="3661" spans="3:4" x14ac:dyDescent="0.2">
      <c r="C3661" s="12"/>
      <c r="D3661" s="12"/>
    </row>
    <row r="3662" spans="3:4" x14ac:dyDescent="0.2">
      <c r="C3662" s="12"/>
      <c r="D3662" s="12"/>
    </row>
    <row r="3663" spans="3:4" x14ac:dyDescent="0.2">
      <c r="C3663" s="12"/>
      <c r="D3663" s="12"/>
    </row>
    <row r="3664" spans="3:4" x14ac:dyDescent="0.2">
      <c r="C3664" s="12"/>
      <c r="D3664" s="12"/>
    </row>
    <row r="3665" spans="3:4" x14ac:dyDescent="0.2">
      <c r="C3665" s="12"/>
      <c r="D3665" s="12"/>
    </row>
    <row r="3666" spans="3:4" x14ac:dyDescent="0.2">
      <c r="C3666" s="12"/>
      <c r="D3666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7"/>
  <sheetViews>
    <sheetView workbookViewId="0">
      <selection activeCell="A11" sqref="A11:D11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47</v>
      </c>
      <c r="I1" s="36" t="s">
        <v>48</v>
      </c>
      <c r="J1" s="37" t="s">
        <v>49</v>
      </c>
    </row>
    <row r="2" spans="1:16" x14ac:dyDescent="0.2">
      <c r="I2" s="38" t="s">
        <v>50</v>
      </c>
      <c r="J2" s="39" t="s">
        <v>51</v>
      </c>
    </row>
    <row r="3" spans="1:16" x14ac:dyDescent="0.2">
      <c r="A3" s="40" t="s">
        <v>52</v>
      </c>
      <c r="I3" s="38" t="s">
        <v>53</v>
      </c>
      <c r="J3" s="39" t="s">
        <v>54</v>
      </c>
    </row>
    <row r="4" spans="1:16" x14ac:dyDescent="0.2">
      <c r="I4" s="38" t="s">
        <v>55</v>
      </c>
      <c r="J4" s="39" t="s">
        <v>54</v>
      </c>
    </row>
    <row r="5" spans="1:16" ht="13.5" thickBot="1" x14ac:dyDescent="0.25">
      <c r="I5" s="41" t="s">
        <v>56</v>
      </c>
      <c r="J5" s="42" t="s">
        <v>57</v>
      </c>
    </row>
    <row r="10" spans="1:16" ht="13.5" thickBot="1" x14ac:dyDescent="0.25"/>
    <row r="11" spans="1:16" ht="12.75" customHeight="1" thickBot="1" x14ac:dyDescent="0.25">
      <c r="A11" s="12" t="str">
        <f>P11</f>
        <v> BBS 121 </v>
      </c>
      <c r="B11" s="5" t="str">
        <f>IF(H11=INT(H11),"I","II")</f>
        <v>I</v>
      </c>
      <c r="C11" s="12">
        <f>1*G11</f>
        <v>51511.323199999999</v>
      </c>
      <c r="D11" s="11" t="str">
        <f>VLOOKUP(F11,I$1:J$5,2,FALSE)</f>
        <v>vis</v>
      </c>
      <c r="E11" s="43">
        <f>VLOOKUP(C11,Active!C$21:E$973,3,FALSE)</f>
        <v>5670.9995990147208</v>
      </c>
      <c r="F11" s="5" t="s">
        <v>56</v>
      </c>
      <c r="G11" s="11" t="str">
        <f>MID(I11,3,LEN(I11)-3)</f>
        <v>51511.3232</v>
      </c>
      <c r="H11" s="12">
        <f>1*K11</f>
        <v>5671</v>
      </c>
      <c r="I11" s="44" t="s">
        <v>58</v>
      </c>
      <c r="J11" s="45" t="s">
        <v>59</v>
      </c>
      <c r="K11" s="44">
        <v>5671</v>
      </c>
      <c r="L11" s="44" t="s">
        <v>60</v>
      </c>
      <c r="M11" s="45" t="s">
        <v>61</v>
      </c>
      <c r="N11" s="45" t="s">
        <v>62</v>
      </c>
      <c r="O11" s="46" t="s">
        <v>63</v>
      </c>
      <c r="P11" s="46" t="s">
        <v>64</v>
      </c>
    </row>
    <row r="12" spans="1:16" ht="12.75" customHeight="1" thickBot="1" x14ac:dyDescent="0.25">
      <c r="A12" s="12" t="str">
        <f>P12</f>
        <v>IBVS 5583 </v>
      </c>
      <c r="B12" s="5" t="str">
        <f>IF(H12=INT(H12),"I","II")</f>
        <v>I</v>
      </c>
      <c r="C12" s="12">
        <f>1*G12</f>
        <v>51924.354500000001</v>
      </c>
      <c r="D12" s="11" t="str">
        <f>VLOOKUP(F12,I$1:J$5,2,FALSE)</f>
        <v>vis</v>
      </c>
      <c r="E12" s="43">
        <f>VLOOKUP(C12,Active!C$21:E$973,3,FALSE)</f>
        <v>5852.999017365747</v>
      </c>
      <c r="F12" s="5" t="s">
        <v>56</v>
      </c>
      <c r="G12" s="11" t="str">
        <f>MID(I12,3,LEN(I12)-3)</f>
        <v>51924.3545</v>
      </c>
      <c r="H12" s="12">
        <f>1*K12</f>
        <v>5853</v>
      </c>
      <c r="I12" s="44" t="s">
        <v>65</v>
      </c>
      <c r="J12" s="45" t="s">
        <v>66</v>
      </c>
      <c r="K12" s="44">
        <v>5853</v>
      </c>
      <c r="L12" s="44" t="s">
        <v>67</v>
      </c>
      <c r="M12" s="45" t="s">
        <v>61</v>
      </c>
      <c r="N12" s="45" t="s">
        <v>62</v>
      </c>
      <c r="O12" s="46" t="s">
        <v>68</v>
      </c>
      <c r="P12" s="47" t="s">
        <v>69</v>
      </c>
    </row>
    <row r="13" spans="1:16" ht="12.75" customHeight="1" thickBot="1" x14ac:dyDescent="0.25">
      <c r="A13" s="12" t="str">
        <f>P13</f>
        <v>IBVS 5653 </v>
      </c>
      <c r="B13" s="5" t="str">
        <f>IF(H13=INT(H13),"I","II")</f>
        <v>I</v>
      </c>
      <c r="C13" s="12">
        <f>1*G13</f>
        <v>53381.305899999999</v>
      </c>
      <c r="D13" s="11" t="str">
        <f>VLOOKUP(F13,I$1:J$5,2,FALSE)</f>
        <v>vis</v>
      </c>
      <c r="E13" s="43">
        <f>VLOOKUP(C13,Active!C$21:E$973,3,FALSE)</f>
        <v>6494.9946902498878</v>
      </c>
      <c r="F13" s="5" t="s">
        <v>56</v>
      </c>
      <c r="G13" s="11" t="str">
        <f>MID(I13,3,LEN(I13)-3)</f>
        <v>53381.3059</v>
      </c>
      <c r="H13" s="12">
        <f>1*K13</f>
        <v>6495</v>
      </c>
      <c r="I13" s="44" t="s">
        <v>70</v>
      </c>
      <c r="J13" s="45" t="s">
        <v>71</v>
      </c>
      <c r="K13" s="44">
        <v>6495</v>
      </c>
      <c r="L13" s="44" t="s">
        <v>72</v>
      </c>
      <c r="M13" s="45" t="s">
        <v>61</v>
      </c>
      <c r="N13" s="45" t="s">
        <v>62</v>
      </c>
      <c r="O13" s="46" t="s">
        <v>73</v>
      </c>
      <c r="P13" s="47" t="s">
        <v>74</v>
      </c>
    </row>
    <row r="14" spans="1:16" ht="12.75" customHeight="1" thickBot="1" x14ac:dyDescent="0.25">
      <c r="A14" s="12" t="str">
        <f>P14</f>
        <v>BAVM 231 </v>
      </c>
      <c r="B14" s="5" t="str">
        <f>IF(H14=INT(H14),"I","II")</f>
        <v>I</v>
      </c>
      <c r="C14" s="12">
        <f>1*G14</f>
        <v>56220.344299999997</v>
      </c>
      <c r="D14" s="11" t="str">
        <f>VLOOKUP(F14,I$1:J$5,2,FALSE)</f>
        <v>vis</v>
      </c>
      <c r="E14" s="43">
        <f>VLOOKUP(C14,Active!C$21:E$973,3,FALSE)</f>
        <v>7745.9975500240134</v>
      </c>
      <c r="F14" s="5" t="s">
        <v>56</v>
      </c>
      <c r="G14" s="11" t="str">
        <f>MID(I14,3,LEN(I14)-3)</f>
        <v>56220.3443</v>
      </c>
      <c r="H14" s="12">
        <f>1*K14</f>
        <v>7746</v>
      </c>
      <c r="I14" s="44" t="s">
        <v>75</v>
      </c>
      <c r="J14" s="45" t="s">
        <v>76</v>
      </c>
      <c r="K14" s="44">
        <v>7746</v>
      </c>
      <c r="L14" s="44" t="s">
        <v>77</v>
      </c>
      <c r="M14" s="45" t="s">
        <v>78</v>
      </c>
      <c r="N14" s="45" t="s">
        <v>79</v>
      </c>
      <c r="O14" s="46" t="s">
        <v>80</v>
      </c>
      <c r="P14" s="47" t="s">
        <v>81</v>
      </c>
    </row>
    <row r="15" spans="1:16" x14ac:dyDescent="0.2">
      <c r="B15" s="5"/>
      <c r="F15" s="5"/>
    </row>
    <row r="16" spans="1:16" x14ac:dyDescent="0.2">
      <c r="B16" s="5"/>
      <c r="F16" s="5"/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</sheetData>
  <phoneticPr fontId="8" type="noConversion"/>
  <hyperlinks>
    <hyperlink ref="A3" r:id="rId1" xr:uid="{00000000-0004-0000-0100-000000000000}"/>
    <hyperlink ref="P12" r:id="rId2" display="http://www.konkoly.hu/cgi-bin/IBVS?5583" xr:uid="{00000000-0004-0000-0100-000001000000}"/>
    <hyperlink ref="P13" r:id="rId3" display="http://www.konkoly.hu/cgi-bin/IBVS?5653" xr:uid="{00000000-0004-0000-0100-000002000000}"/>
    <hyperlink ref="P14" r:id="rId4" display="http://www.bav-astro.de/sfs/BAVM_link.php?BAVMnr=231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2024-01-09T01:43:20Z</dcterms:modified>
</cp:coreProperties>
</file>