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BDA046F-2155-4128-A810-7E16EEF224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6" i="1"/>
  <c r="F26" i="1" s="1"/>
  <c r="G26" i="1" s="1"/>
  <c r="I26" i="1" s="1"/>
  <c r="Q26" i="1"/>
  <c r="E27" i="1"/>
  <c r="F27" i="1"/>
  <c r="G27" i="1"/>
  <c r="I27" i="1" s="1"/>
  <c r="Q27" i="1"/>
  <c r="E28" i="1"/>
  <c r="F28" i="1" s="1"/>
  <c r="G28" i="1" s="1"/>
  <c r="I28" i="1" s="1"/>
  <c r="Q28" i="1"/>
  <c r="E29" i="1"/>
  <c r="F29" i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E33" i="1"/>
  <c r="F33" i="1"/>
  <c r="G33" i="1" s="1"/>
  <c r="I33" i="1" s="1"/>
  <c r="Q33" i="1"/>
  <c r="E34" i="1"/>
  <c r="F34" i="1" s="1"/>
  <c r="G34" i="1" s="1"/>
  <c r="I34" i="1" s="1"/>
  <c r="Q34" i="1"/>
  <c r="E35" i="1"/>
  <c r="F35" i="1"/>
  <c r="G35" i="1" s="1"/>
  <c r="I35" i="1" s="1"/>
  <c r="Q35" i="1"/>
  <c r="E36" i="1"/>
  <c r="F36" i="1" s="1"/>
  <c r="G36" i="1" s="1"/>
  <c r="I36" i="1" s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/>
  <c r="G53" i="1" s="1"/>
  <c r="I53" i="1" s="1"/>
  <c r="Q53" i="1"/>
  <c r="E54" i="1"/>
  <c r="F54" i="1" s="1"/>
  <c r="G54" i="1" s="1"/>
  <c r="I54" i="1" s="1"/>
  <c r="Q54" i="1"/>
  <c r="E55" i="1"/>
  <c r="F55" i="1"/>
  <c r="G55" i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/>
  <c r="G59" i="1"/>
  <c r="I59" i="1" s="1"/>
  <c r="Q59" i="1"/>
  <c r="E60" i="1"/>
  <c r="F60" i="1" s="1"/>
  <c r="G60" i="1" s="1"/>
  <c r="I60" i="1" s="1"/>
  <c r="Q60" i="1"/>
  <c r="E61" i="1"/>
  <c r="F61" i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/>
  <c r="G65" i="1" s="1"/>
  <c r="I65" i="1" s="1"/>
  <c r="Q65" i="1"/>
  <c r="E66" i="1"/>
  <c r="F66" i="1" s="1"/>
  <c r="G66" i="1" s="1"/>
  <c r="I66" i="1" s="1"/>
  <c r="Q66" i="1"/>
  <c r="E67" i="1"/>
  <c r="F67" i="1"/>
  <c r="G67" i="1" s="1"/>
  <c r="I67" i="1" s="1"/>
  <c r="Q67" i="1"/>
  <c r="E70" i="1"/>
  <c r="F70" i="1" s="1"/>
  <c r="G70" i="1" s="1"/>
  <c r="I70" i="1" s="1"/>
  <c r="Q70" i="1"/>
  <c r="E68" i="1"/>
  <c r="F68" i="1" s="1"/>
  <c r="G68" i="1" s="1"/>
  <c r="S68" i="1" s="1"/>
  <c r="E69" i="1"/>
  <c r="F69" i="1"/>
  <c r="G69" i="1"/>
  <c r="I69" i="1" s="1"/>
  <c r="Q68" i="1"/>
  <c r="Q69" i="1"/>
  <c r="E21" i="1"/>
  <c r="F21" i="1"/>
  <c r="G21" i="1" s="1"/>
  <c r="H21" i="1" s="1"/>
  <c r="E22" i="1"/>
  <c r="F22" i="1" s="1"/>
  <c r="G22" i="1" s="1"/>
  <c r="H22" i="1" s="1"/>
  <c r="E23" i="1"/>
  <c r="F23" i="1"/>
  <c r="G23" i="1" s="1"/>
  <c r="H23" i="1" s="1"/>
  <c r="E24" i="1"/>
  <c r="F24" i="1" s="1"/>
  <c r="G24" i="1" s="1"/>
  <c r="H24" i="1" s="1"/>
  <c r="G11" i="1"/>
  <c r="F11" i="1"/>
  <c r="Q21" i="1"/>
  <c r="Q22" i="1"/>
  <c r="Q23" i="1"/>
  <c r="Q24" i="1"/>
  <c r="E15" i="1"/>
  <c r="C17" i="1"/>
  <c r="C12" i="1"/>
  <c r="C16" i="1" l="1"/>
  <c r="D18" i="1" s="1"/>
  <c r="C11" i="1"/>
  <c r="O27" i="1" l="1"/>
  <c r="O31" i="1"/>
  <c r="O35" i="1"/>
  <c r="O39" i="1"/>
  <c r="O43" i="1"/>
  <c r="O47" i="1"/>
  <c r="O51" i="1"/>
  <c r="O55" i="1"/>
  <c r="O59" i="1"/>
  <c r="O63" i="1"/>
  <c r="O64" i="1"/>
  <c r="O60" i="1"/>
  <c r="O26" i="1"/>
  <c r="O30" i="1"/>
  <c r="O34" i="1"/>
  <c r="O38" i="1"/>
  <c r="O42" i="1"/>
  <c r="O46" i="1"/>
  <c r="O50" i="1"/>
  <c r="O54" i="1"/>
  <c r="O58" i="1"/>
  <c r="O62" i="1"/>
  <c r="O66" i="1"/>
  <c r="O56" i="1"/>
  <c r="O36" i="1"/>
  <c r="O44" i="1"/>
  <c r="O48" i="1"/>
  <c r="O70" i="1"/>
  <c r="O25" i="1"/>
  <c r="O29" i="1"/>
  <c r="O33" i="1"/>
  <c r="O37" i="1"/>
  <c r="O41" i="1"/>
  <c r="O45" i="1"/>
  <c r="O49" i="1"/>
  <c r="O53" i="1"/>
  <c r="O57" i="1"/>
  <c r="O61" i="1"/>
  <c r="O65" i="1"/>
  <c r="O28" i="1"/>
  <c r="O32" i="1"/>
  <c r="O67" i="1"/>
  <c r="O40" i="1"/>
  <c r="O52" i="1"/>
  <c r="O22" i="1"/>
  <c r="O69" i="1"/>
  <c r="O21" i="1"/>
  <c r="O68" i="1"/>
  <c r="C15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<sst xmlns="http://schemas.openxmlformats.org/spreadsheetml/2006/main" count="145" uniqueCount="49">
  <si>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</si>
  <si>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</si>
  <si>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</si>
  <si>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</si>
  <si>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</si>
  <si>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</si>
  <si>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</si>
  <si>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</si>
  <si>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</si>
  <si>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</si>
  <si>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</si>
  <si>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</si>
  <si>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</si>
  <si>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</si>
  <si>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</si>
  <si>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</si>
  <si>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</si>
  <si>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</si>
  <si>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</si>
  <si>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</si>
  <si>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</si>
  <si>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</si>
  <si>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</si>
  <si>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</si>
  <si>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</si>
  <si>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</si>
  <si>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</si>
  <si>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</si>
  <si>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</si>
  <si>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</si>
  <si>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</si>
  <si>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</si>
  <si>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</si>
  <si>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</si>
  <si>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</si>
  <si>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</si>
  <si>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</si>
  <si>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</si>
  <si>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</si>
  <si>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not avail.</t>
  </si>
  <si>
    <t>arXiv:astro-ph/0208270v2</t>
  </si>
  <si>
    <t>V. Stanishev, et al. 2002</t>
  </si>
  <si>
    <t>IBVS 5796</t>
  </si>
  <si>
    <t>PX And / na</t>
  </si>
  <si>
    <t>OEJV 0210</t>
  </si>
  <si>
    <t>II</t>
  </si>
  <si>
    <t>CCD</t>
  </si>
  <si>
    <t>Bad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</si>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</sst>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7" applyAlignment="1" applyProtection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4" fillId="0" borderId="0" xfId="8" applyFont="1"/>
    <xf numFmtId="0" fontId="14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165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PX And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-3.1907599986880086E-3</c:v>
                </c:pt>
                <c:pt idx="1">
                  <c:v>-1.2223199883010238E-4</c:v>
                </c:pt>
                <c:pt idx="2">
                  <c:v>6.2801499734632671E-4</c:v>
                </c:pt>
                <c:pt idx="3">
                  <c:v>1.1752759965020232E-3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2F-4284-A514-1474E69B2F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4">
                  <c:v>-1.9521196372807026E-4</c:v>
                </c:pt>
                <c:pt idx="5">
                  <c:v>3.8561486144317314E-4</c:v>
                </c:pt>
                <c:pt idx="6">
                  <c:v>1.9331605290062726E-4</c:v>
                </c:pt>
                <c:pt idx="7">
                  <c:v>-9.8744390561478212E-4</c:v>
                </c:pt>
                <c:pt idx="8">
                  <c:v>7.4692588532343507E-4</c:v>
                </c:pt>
                <c:pt idx="9">
                  <c:v>6.3543087162543088E-4</c:v>
                </c:pt>
                <c:pt idx="10">
                  <c:v>-4.6165092498995364E-5</c:v>
                </c:pt>
                <c:pt idx="11">
                  <c:v>7.2675609408179298E-4</c:v>
                </c:pt>
                <c:pt idx="12">
                  <c:v>-5.9589500597212464E-4</c:v>
                </c:pt>
                <c:pt idx="13">
                  <c:v>-5.6424111971864477E-4</c:v>
                </c:pt>
                <c:pt idx="14">
                  <c:v>1.1962891512666829E-3</c:v>
                </c:pt>
                <c:pt idx="15">
                  <c:v>1.4225181221263483E-3</c:v>
                </c:pt>
                <c:pt idx="16">
                  <c:v>6.7417212267173454E-4</c:v>
                </c:pt>
                <c:pt idx="17">
                  <c:v>3.0939176940592006E-4</c:v>
                </c:pt>
                <c:pt idx="18">
                  <c:v>-6.7685988324228674E-4</c:v>
                </c:pt>
                <c:pt idx="19">
                  <c:v>8.5237080929800868E-4</c:v>
                </c:pt>
                <c:pt idx="20">
                  <c:v>-2.2951100982027128E-4</c:v>
                </c:pt>
                <c:pt idx="21">
                  <c:v>7.9250689304899424E-4</c:v>
                </c:pt>
                <c:pt idx="22">
                  <c:v>5.1280012121424079E-4</c:v>
                </c:pt>
                <c:pt idx="23">
                  <c:v>-2.6396148314233869E-5</c:v>
                </c:pt>
                <c:pt idx="24">
                  <c:v>-2.2034908033674583E-4</c:v>
                </c:pt>
                <c:pt idx="25">
                  <c:v>1.4250294043449685E-4</c:v>
                </c:pt>
                <c:pt idx="26">
                  <c:v>2.9715888376813382E-4</c:v>
                </c:pt>
                <c:pt idx="27">
                  <c:v>3.6090684443479404E-4</c:v>
                </c:pt>
                <c:pt idx="28">
                  <c:v>-3.2539120729779825E-4</c:v>
                </c:pt>
                <c:pt idx="29">
                  <c:v>1.5444389573531225E-3</c:v>
                </c:pt>
                <c:pt idx="30">
                  <c:v>-8.7860105850268155E-5</c:v>
                </c:pt>
                <c:pt idx="31">
                  <c:v>2.684820574359037E-4</c:v>
                </c:pt>
                <c:pt idx="32">
                  <c:v>1.3528749695979059E-3</c:v>
                </c:pt>
                <c:pt idx="33">
                  <c:v>3.2270493102259934E-4</c:v>
                </c:pt>
                <c:pt idx="34">
                  <c:v>8.0249995517078787E-4</c:v>
                </c:pt>
                <c:pt idx="35">
                  <c:v>7.4998482159571722E-4</c:v>
                </c:pt>
                <c:pt idx="36">
                  <c:v>4.032931974506937E-4</c:v>
                </c:pt>
                <c:pt idx="37">
                  <c:v>7.3059619899140671E-4</c:v>
                </c:pt>
                <c:pt idx="38">
                  <c:v>1.0335170663893223E-3</c:v>
                </c:pt>
                <c:pt idx="39">
                  <c:v>-9.0674904640763998E-5</c:v>
                </c:pt>
                <c:pt idx="40">
                  <c:v>-2.290209085913375E-4</c:v>
                </c:pt>
                <c:pt idx="41">
                  <c:v>1.1806114343926311E-5</c:v>
                </c:pt>
                <c:pt idx="42">
                  <c:v>1.2407401663949713E-3</c:v>
                </c:pt>
                <c:pt idx="43">
                  <c:v>7.8301619942067191E-4</c:v>
                </c:pt>
                <c:pt idx="44">
                  <c:v>-5.1742776850005612E-4</c:v>
                </c:pt>
                <c:pt idx="45">
                  <c:v>1.1433530016802251E-3</c:v>
                </c:pt>
                <c:pt idx="46">
                  <c:v>2.0792786381207407E-4</c:v>
                </c:pt>
                <c:pt idx="48">
                  <c:v>4.095380354556255E-4</c:v>
                </c:pt>
                <c:pt idx="49">
                  <c:v>-3.8224207673920318E-4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2F-4284-A514-1474E69B2F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2F-4284-A514-1474E69B2F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2F-4284-A514-1474E69B2F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2F-4284-A514-1474E69B2F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2F-4284-A514-1474E69B2F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1.8E-3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5.1000000000000004E-4</c:v>
                  </c:pt>
                  <c:pt idx="5">
                    <c:v>4.6000000000000001E-4</c:v>
                  </c:pt>
                  <c:pt idx="6">
                    <c:v>3.6000000000000002E-4</c:v>
                  </c:pt>
                  <c:pt idx="7">
                    <c:v>6.0999999999999997E-4</c:v>
                  </c:pt>
                  <c:pt idx="8">
                    <c:v>5.1000000000000004E-4</c:v>
                  </c:pt>
                  <c:pt idx="9">
                    <c:v>2.2000000000000001E-4</c:v>
                  </c:pt>
                  <c:pt idx="10">
                    <c:v>4.8999999999999998E-4</c:v>
                  </c:pt>
                  <c:pt idx="11">
                    <c:v>6.8999999999999997E-4</c:v>
                  </c:pt>
                  <c:pt idx="12">
                    <c:v>1.08E-3</c:v>
                  </c:pt>
                  <c:pt idx="13">
                    <c:v>6.8999999999999997E-4</c:v>
                  </c:pt>
                  <c:pt idx="14">
                    <c:v>3.2000000000000003E-4</c:v>
                  </c:pt>
                  <c:pt idx="15">
                    <c:v>2.0000000000000001E-4</c:v>
                  </c:pt>
                  <c:pt idx="16">
                    <c:v>1.25E-3</c:v>
                  </c:pt>
                  <c:pt idx="17">
                    <c:v>5.5000000000000003E-4</c:v>
                  </c:pt>
                  <c:pt idx="18">
                    <c:v>1.3999999999999999E-4</c:v>
                  </c:pt>
                  <c:pt idx="19">
                    <c:v>2.7999999999999998E-4</c:v>
                  </c:pt>
                  <c:pt idx="20">
                    <c:v>6.0999999999999997E-4</c:v>
                  </c:pt>
                  <c:pt idx="21">
                    <c:v>2.5000000000000001E-4</c:v>
                  </c:pt>
                  <c:pt idx="22">
                    <c:v>2.4000000000000001E-4</c:v>
                  </c:pt>
                  <c:pt idx="23">
                    <c:v>6.8999999999999997E-4</c:v>
                  </c:pt>
                  <c:pt idx="24">
                    <c:v>4.4000000000000002E-4</c:v>
                  </c:pt>
                  <c:pt idx="25">
                    <c:v>6.4000000000000005E-4</c:v>
                  </c:pt>
                  <c:pt idx="26">
                    <c:v>3.8000000000000002E-4</c:v>
                  </c:pt>
                  <c:pt idx="27">
                    <c:v>3.5E-4</c:v>
                  </c:pt>
                  <c:pt idx="28">
                    <c:v>5.2999999999999998E-4</c:v>
                  </c:pt>
                  <c:pt idx="29">
                    <c:v>4.8000000000000001E-4</c:v>
                  </c:pt>
                  <c:pt idx="30">
                    <c:v>8.3000000000000001E-4</c:v>
                  </c:pt>
                  <c:pt idx="31">
                    <c:v>4.0000000000000002E-4</c:v>
                  </c:pt>
                  <c:pt idx="32">
                    <c:v>6.8999999999999997E-4</c:v>
                  </c:pt>
                  <c:pt idx="33">
                    <c:v>2.7999999999999998E-4</c:v>
                  </c:pt>
                  <c:pt idx="34">
                    <c:v>4.6999999999999999E-4</c:v>
                  </c:pt>
                  <c:pt idx="35">
                    <c:v>4.0999999999999999E-4</c:v>
                  </c:pt>
                  <c:pt idx="36">
                    <c:v>2.5999999999999998E-4</c:v>
                  </c:pt>
                  <c:pt idx="37">
                    <c:v>4.2000000000000002E-4</c:v>
                  </c:pt>
                  <c:pt idx="38">
                    <c:v>4.6999999999999999E-4</c:v>
                  </c:pt>
                  <c:pt idx="39">
                    <c:v>8.1999999999999998E-4</c:v>
                  </c:pt>
                  <c:pt idx="40">
                    <c:v>2.5999999999999998E-4</c:v>
                  </c:pt>
                  <c:pt idx="41">
                    <c:v>6.4000000000000005E-4</c:v>
                  </c:pt>
                  <c:pt idx="42">
                    <c:v>3.8000000000000002E-4</c:v>
                  </c:pt>
                  <c:pt idx="43">
                    <c:v>2.5000000000000001E-4</c:v>
                  </c:pt>
                  <c:pt idx="44">
                    <c:v>1.8000000000000001E-4</c:v>
                  </c:pt>
                  <c:pt idx="45">
                    <c:v>2.1000000000000001E-4</c:v>
                  </c:pt>
                  <c:pt idx="46">
                    <c:v>1.2999999999999999E-4</c:v>
                  </c:pt>
                  <c:pt idx="47">
                    <c:v>1.585E-3</c:v>
                  </c:pt>
                  <c:pt idx="48">
                    <c:v>3.7599999999999998E-4</c:v>
                  </c:pt>
                  <c:pt idx="49">
                    <c:v>4.6999999999999999E-4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2F-4284-A514-1474E69B2F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30840</c:v>
                </c:pt>
                <c:pt idx="1">
                  <c:v>30888</c:v>
                </c:pt>
                <c:pt idx="2">
                  <c:v>33115</c:v>
                </c:pt>
                <c:pt idx="3">
                  <c:v>33116</c:v>
                </c:pt>
                <c:pt idx="4">
                  <c:v>34708</c:v>
                </c:pt>
                <c:pt idx="5">
                  <c:v>34715</c:v>
                </c:pt>
                <c:pt idx="6">
                  <c:v>34756</c:v>
                </c:pt>
                <c:pt idx="7">
                  <c:v>35596</c:v>
                </c:pt>
                <c:pt idx="8">
                  <c:v>35766</c:v>
                </c:pt>
                <c:pt idx="9">
                  <c:v>35971</c:v>
                </c:pt>
                <c:pt idx="10">
                  <c:v>37735</c:v>
                </c:pt>
                <c:pt idx="11">
                  <c:v>37796</c:v>
                </c:pt>
                <c:pt idx="12">
                  <c:v>39805</c:v>
                </c:pt>
                <c:pt idx="13">
                  <c:v>39819</c:v>
                </c:pt>
                <c:pt idx="14">
                  <c:v>40549</c:v>
                </c:pt>
                <c:pt idx="15">
                  <c:v>40638</c:v>
                </c:pt>
                <c:pt idx="16">
                  <c:v>40652</c:v>
                </c:pt>
                <c:pt idx="17">
                  <c:v>40672</c:v>
                </c:pt>
                <c:pt idx="18">
                  <c:v>40740</c:v>
                </c:pt>
                <c:pt idx="19">
                  <c:v>42511</c:v>
                </c:pt>
                <c:pt idx="20">
                  <c:v>42749</c:v>
                </c:pt>
                <c:pt idx="21">
                  <c:v>42887</c:v>
                </c:pt>
                <c:pt idx="22">
                  <c:v>44800</c:v>
                </c:pt>
                <c:pt idx="23">
                  <c:v>44964</c:v>
                </c:pt>
                <c:pt idx="24">
                  <c:v>44991</c:v>
                </c:pt>
                <c:pt idx="25">
                  <c:v>45523</c:v>
                </c:pt>
                <c:pt idx="26">
                  <c:v>47219</c:v>
                </c:pt>
                <c:pt idx="27">
                  <c:v>47287</c:v>
                </c:pt>
                <c:pt idx="28">
                  <c:v>47669</c:v>
                </c:pt>
                <c:pt idx="29">
                  <c:v>49699</c:v>
                </c:pt>
                <c:pt idx="30">
                  <c:v>49740</c:v>
                </c:pt>
                <c:pt idx="31">
                  <c:v>50362</c:v>
                </c:pt>
                <c:pt idx="32">
                  <c:v>50375</c:v>
                </c:pt>
                <c:pt idx="33">
                  <c:v>52405</c:v>
                </c:pt>
                <c:pt idx="34">
                  <c:v>52500</c:v>
                </c:pt>
                <c:pt idx="35">
                  <c:v>54885</c:v>
                </c:pt>
                <c:pt idx="36">
                  <c:v>54913</c:v>
                </c:pt>
                <c:pt idx="37">
                  <c:v>57236</c:v>
                </c:pt>
                <c:pt idx="38">
                  <c:v>57297</c:v>
                </c:pt>
                <c:pt idx="39">
                  <c:v>59825</c:v>
                </c:pt>
                <c:pt idx="40">
                  <c:v>59839</c:v>
                </c:pt>
                <c:pt idx="41">
                  <c:v>59846</c:v>
                </c:pt>
                <c:pt idx="42">
                  <c:v>62340</c:v>
                </c:pt>
                <c:pt idx="43">
                  <c:v>62456</c:v>
                </c:pt>
                <c:pt idx="44">
                  <c:v>65052</c:v>
                </c:pt>
                <c:pt idx="45">
                  <c:v>65373</c:v>
                </c:pt>
                <c:pt idx="46">
                  <c:v>65448</c:v>
                </c:pt>
                <c:pt idx="47">
                  <c:v>67457.5</c:v>
                </c:pt>
                <c:pt idx="48">
                  <c:v>67458</c:v>
                </c:pt>
                <c:pt idx="49">
                  <c:v>67478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6.5786256698914178E-4</c:v>
                </c:pt>
                <c:pt idx="1">
                  <c:v>6.5581452006859583E-4</c:v>
                </c:pt>
                <c:pt idx="2">
                  <c:v>5.607936764841059E-4</c:v>
                </c:pt>
                <c:pt idx="3">
                  <c:v>5.6075100883992788E-4</c:v>
                </c:pt>
                <c:pt idx="4">
                  <c:v>4.928241193084919E-4</c:v>
                </c:pt>
                <c:pt idx="5">
                  <c:v>4.9252544579924556E-4</c:v>
                </c:pt>
                <c:pt idx="6">
                  <c:v>4.9077607238794617E-4</c:v>
                </c:pt>
                <c:pt idx="7">
                  <c:v>4.5493525127839442E-4</c:v>
                </c:pt>
                <c:pt idx="8">
                  <c:v>4.4768175176812812E-4</c:v>
                </c:pt>
                <c:pt idx="9">
                  <c:v>4.3893488471163033E-4</c:v>
                </c:pt>
                <c:pt idx="10">
                  <c:v>3.636691603815718E-4</c:v>
                </c:pt>
                <c:pt idx="11">
                  <c:v>3.6106643408671162E-4</c:v>
                </c:pt>
                <c:pt idx="12">
                  <c:v>2.7534713693303371E-4</c:v>
                </c:pt>
                <c:pt idx="13">
                  <c:v>2.7474978991454124E-4</c:v>
                </c:pt>
                <c:pt idx="14">
                  <c:v>2.4360240966457363E-4</c:v>
                </c:pt>
                <c:pt idx="15">
                  <c:v>2.398049893327283E-4</c:v>
                </c:pt>
                <c:pt idx="16">
                  <c:v>2.3920764231423583E-4</c:v>
                </c:pt>
                <c:pt idx="17">
                  <c:v>2.3835428943067504E-4</c:v>
                </c:pt>
                <c:pt idx="18">
                  <c:v>2.3545288962656852E-4</c:v>
                </c:pt>
                <c:pt idx="19">
                  <c:v>1.5988849178726386E-4</c:v>
                </c:pt>
                <c:pt idx="20">
                  <c:v>1.4973359247289083E-4</c:v>
                </c:pt>
                <c:pt idx="21">
                  <c:v>1.4384545757632154E-4</c:v>
                </c:pt>
                <c:pt idx="22">
                  <c:v>6.2222254263735515E-5</c:v>
                </c:pt>
                <c:pt idx="23">
                  <c:v>5.5224760618537323E-5</c:v>
                </c:pt>
                <c:pt idx="24">
                  <c:v>5.4072734225730189E-5</c:v>
                </c:pt>
                <c:pt idx="25">
                  <c:v>3.1373547523014245E-5</c:v>
                </c:pt>
                <c:pt idx="26">
                  <c:v>-4.0990777002937549E-5</c:v>
                </c:pt>
                <c:pt idx="27">
                  <c:v>-4.3892176807044068E-5</c:v>
                </c:pt>
                <c:pt idx="28">
                  <c:v>-6.0191216883054722E-5</c:v>
                </c:pt>
                <c:pt idx="29">
                  <c:v>-1.4680653456447101E-4</c:v>
                </c:pt>
                <c:pt idx="30">
                  <c:v>-1.4855590797577083E-4</c:v>
                </c:pt>
                <c:pt idx="31">
                  <c:v>-1.7509518265451012E-4</c:v>
                </c:pt>
                <c:pt idx="32">
                  <c:v>-1.7564986202882457E-4</c:v>
                </c:pt>
                <c:pt idx="33">
                  <c:v>-2.6226517971024129E-4</c:v>
                </c:pt>
                <c:pt idx="34">
                  <c:v>-2.6631860590715494E-4</c:v>
                </c:pt>
                <c:pt idx="35">
                  <c:v>-3.6808093727177475E-4</c:v>
                </c:pt>
                <c:pt idx="36">
                  <c:v>-3.6927563130875968E-4</c:v>
                </c:pt>
                <c:pt idx="37">
                  <c:v>-4.6839256873434151E-4</c:v>
                </c:pt>
                <c:pt idx="38">
                  <c:v>-4.7099529502920168E-4</c:v>
                </c:pt>
                <c:pt idx="39">
                  <c:v>-5.7885909951128087E-4</c:v>
                </c:pt>
                <c:pt idx="40">
                  <c:v>-5.7945644652977355E-4</c:v>
                </c:pt>
                <c:pt idx="41">
                  <c:v>-5.797551200390199E-4</c:v>
                </c:pt>
                <c:pt idx="42">
                  <c:v>-6.8616822461904561E-4</c:v>
                </c:pt>
                <c:pt idx="43">
                  <c:v>-6.9111767134369829E-4</c:v>
                </c:pt>
                <c:pt idx="44">
                  <c:v>-8.0188287562988399E-4</c:v>
                </c:pt>
                <c:pt idx="45">
                  <c:v>-8.1557918941103404E-4</c:v>
                </c:pt>
                <c:pt idx="46">
                  <c:v>-8.187792627243869E-4</c:v>
                </c:pt>
                <c:pt idx="47">
                  <c:v>-9.0451989370015371E-4</c:v>
                </c:pt>
                <c:pt idx="48">
                  <c:v>-9.0454122752224283E-4</c:v>
                </c:pt>
                <c:pt idx="49">
                  <c:v>-9.0539458040580362E-4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2F-4284-A514-1474E69B2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662360"/>
        <c:axId val="1"/>
      </c:scatterChart>
      <c:valAx>
        <c:axId val="484662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662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38101</xdr:rowOff>
    </xdr:from>
    <xdr:to>
      <xdr:col>17</xdr:col>
      <xdr:colOff>200025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C4E2F5-1D52-C131-51E7-DDE41CFF0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arxiv.org/abs/astro-ph/0208270v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22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A53" sqref="A53"/>
    </sheetView>
  </sheetViews>
  <sheetFormatPr defaultColWidth="10.28515625" defaultRowHeight="12.75" x14ac:dyDescent="0.2"/>
  <cols>
    <col min="1" max="1" width="16.28515625" customWidth="1"/>
    <col min="2" max="2" width="3.85546875" customWidth="1"/>
    <col min="3" max="3" width="14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39</v>
      </c>
      <c r="D4" s="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v>49238.836620000002</v>
      </c>
      <c r="D7" s="12" t="s">
        <v>41</v>
      </c>
    </row>
    <row r="8" spans="1:7" x14ac:dyDescent="0.2">
      <c r="A8" t="s">
        <v>3</v>
      </c>
      <c r="C8">
        <v>0.14635273900000001</v>
      </c>
      <c r="D8" s="29" t="s">
        <v>40</v>
      </c>
      <c r="E8" s="29"/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INTERCEPT(INDIRECT($G$11):G974,INDIRECT($F$11):F974)</f>
        <v>1.9737327134398243E-3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SLOPE(INDIRECT($G$11):G974,INDIRECT($F$11):F974)</f>
        <v>-4.2667644178037697E-8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(C7+C11)+(C8+C12)*INT(MAX(F21:F3515))</f>
        <v>59114.425836847426</v>
      </c>
      <c r="D15" s="16" t="s">
        <v>33</v>
      </c>
      <c r="E15" s="17">
        <f ca="1">TODAY()+15018.5-B9/24</f>
        <v>60319.5</v>
      </c>
    </row>
    <row r="16" spans="1:7" x14ac:dyDescent="0.2">
      <c r="A16" s="18" t="s">
        <v>4</v>
      </c>
      <c r="B16" s="12"/>
      <c r="C16" s="19">
        <f ca="1">+C8+C12</f>
        <v>0.14635269633235584</v>
      </c>
      <c r="D16" s="16" t="s">
        <v>34</v>
      </c>
      <c r="E16" s="17">
        <f ca="1">ROUND(2*(E15-C15)/C16,0)/2+1</f>
        <v>8235</v>
      </c>
    </row>
    <row r="17" spans="1:19" ht="13.5" thickBot="1" x14ac:dyDescent="0.25">
      <c r="A17" s="16" t="s">
        <v>30</v>
      </c>
      <c r="B17" s="12"/>
      <c r="C17" s="12">
        <f>COUNT(C21:C2173)</f>
        <v>50</v>
      </c>
      <c r="D17" s="16" t="s">
        <v>35</v>
      </c>
      <c r="E17" s="20">
        <f ca="1">+C15+C16*E16-15018.5-C9/24</f>
        <v>45301.536124477709</v>
      </c>
    </row>
    <row r="18" spans="1:19" ht="14.25" thickTop="1" thickBot="1" x14ac:dyDescent="0.25">
      <c r="A18" s="18" t="s">
        <v>5</v>
      </c>
      <c r="B18" s="12"/>
      <c r="C18" s="21">
        <f ca="1">+C15</f>
        <v>59114.425836847426</v>
      </c>
      <c r="D18" s="22">
        <f ca="1">+C16</f>
        <v>0.14635269633235584</v>
      </c>
      <c r="E18" s="23" t="s">
        <v>36</v>
      </c>
    </row>
    <row r="19" spans="1:19" ht="13.5" thickTop="1" x14ac:dyDescent="0.2">
      <c r="A19" s="27" t="s">
        <v>37</v>
      </c>
      <c r="E19" s="28">
        <v>21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S20" s="38" t="s">
        <v>47</v>
      </c>
    </row>
    <row r="21" spans="1:19" x14ac:dyDescent="0.2">
      <c r="A21" s="30" t="s">
        <v>42</v>
      </c>
      <c r="B21" s="31" t="s">
        <v>38</v>
      </c>
      <c r="C21" s="32">
        <v>53752.351900000001</v>
      </c>
      <c r="D21" s="32">
        <v>1.8E-3</v>
      </c>
      <c r="E21">
        <f t="shared" ref="E21:E52" si="0">+(C21-C$7)/C$8</f>
        <v>30839.978198153156</v>
      </c>
      <c r="F21">
        <f t="shared" ref="F21:F52" si="1">ROUND(2*E21,0)/2</f>
        <v>30840</v>
      </c>
      <c r="G21">
        <f t="shared" ref="G21:G52" si="2">+C21-(C$7+F21*C$8)</f>
        <v>-3.1907599986880086E-3</v>
      </c>
      <c r="H21">
        <f>+G21</f>
        <v>-3.1907599986880086E-3</v>
      </c>
      <c r="O21">
        <f t="shared" ref="O21:O52" ca="1" si="3">+C$11+C$12*$F21</f>
        <v>6.5786256698914178E-4</v>
      </c>
      <c r="Q21" s="2">
        <f t="shared" ref="Q21:Q52" si="4">+C21-15018.5</f>
        <v>38733.851900000001</v>
      </c>
    </row>
    <row r="22" spans="1:19" x14ac:dyDescent="0.2">
      <c r="A22" s="30" t="s">
        <v>42</v>
      </c>
      <c r="B22" s="31" t="s">
        <v>38</v>
      </c>
      <c r="C22" s="32">
        <v>53759.3799</v>
      </c>
      <c r="D22" s="32">
        <v>1.1000000000000001E-3</v>
      </c>
      <c r="E22">
        <f t="shared" si="0"/>
        <v>30887.999164812336</v>
      </c>
      <c r="F22">
        <f t="shared" si="1"/>
        <v>30888</v>
      </c>
      <c r="G22">
        <f t="shared" si="2"/>
        <v>-1.2223199883010238E-4</v>
      </c>
      <c r="H22">
        <f>+G22</f>
        <v>-1.2223199883010238E-4</v>
      </c>
      <c r="O22">
        <f t="shared" ca="1" si="3"/>
        <v>6.5581452006859583E-4</v>
      </c>
      <c r="Q22" s="2">
        <f t="shared" si="4"/>
        <v>38740.8799</v>
      </c>
    </row>
    <row r="23" spans="1:19" x14ac:dyDescent="0.2">
      <c r="A23" s="30" t="s">
        <v>42</v>
      </c>
      <c r="B23" s="31" t="s">
        <v>38</v>
      </c>
      <c r="C23" s="32">
        <v>54085.308199999999</v>
      </c>
      <c r="D23" s="32">
        <v>1.4E-3</v>
      </c>
      <c r="E23">
        <f t="shared" si="0"/>
        <v>33115.004291105186</v>
      </c>
      <c r="F23">
        <f t="shared" si="1"/>
        <v>33115</v>
      </c>
      <c r="G23">
        <f t="shared" si="2"/>
        <v>6.2801499734632671E-4</v>
      </c>
      <c r="H23">
        <f>+G23</f>
        <v>6.2801499734632671E-4</v>
      </c>
      <c r="O23">
        <f t="shared" ca="1" si="3"/>
        <v>5.607936764841059E-4</v>
      </c>
      <c r="Q23" s="2">
        <f t="shared" si="4"/>
        <v>39066.808199999999</v>
      </c>
    </row>
    <row r="24" spans="1:19" x14ac:dyDescent="0.2">
      <c r="A24" s="30" t="s">
        <v>42</v>
      </c>
      <c r="B24" s="31" t="s">
        <v>38</v>
      </c>
      <c r="C24" s="32">
        <v>54085.455099999999</v>
      </c>
      <c r="D24" s="32">
        <v>1.4E-3</v>
      </c>
      <c r="E24">
        <f t="shared" si="0"/>
        <v>33116.008030433906</v>
      </c>
      <c r="F24">
        <f t="shared" si="1"/>
        <v>33116</v>
      </c>
      <c r="G24">
        <f t="shared" si="2"/>
        <v>1.1752759965020232E-3</v>
      </c>
      <c r="H24">
        <f>+G24</f>
        <v>1.1752759965020232E-3</v>
      </c>
      <c r="O24">
        <f t="shared" ca="1" si="3"/>
        <v>5.6075100883992788E-4</v>
      </c>
      <c r="Q24" s="2">
        <f t="shared" si="4"/>
        <v>39066.955099999999</v>
      </c>
    </row>
    <row r="25" spans="1:19" ht="12" customHeight="1" x14ac:dyDescent="0.2">
      <c r="A25" s="36" t="s">
        <v>48</v>
      </c>
      <c r="B25" s="37" t="s">
        <v>38</v>
      </c>
      <c r="C25" s="39">
        <v>54318.44729000004</v>
      </c>
      <c r="D25" s="40">
        <v>5.1000000000000004E-4</v>
      </c>
      <c r="E25">
        <f t="shared" si="0"/>
        <v>34707.998666154366</v>
      </c>
      <c r="F25">
        <f t="shared" si="1"/>
        <v>34708</v>
      </c>
      <c r="G25">
        <f t="shared" si="2"/>
        <v>-1.9521196372807026E-4</v>
      </c>
      <c r="I25">
        <f t="shared" ref="I25:I67" si="5">+G25</f>
        <v>-1.9521196372807026E-4</v>
      </c>
      <c r="O25">
        <f t="shared" ca="1" si="3"/>
        <v>4.928241193084919E-4</v>
      </c>
      <c r="Q25" s="2">
        <f t="shared" si="4"/>
        <v>39299.94729000004</v>
      </c>
    </row>
    <row r="26" spans="1:19" ht="12" customHeight="1" x14ac:dyDescent="0.2">
      <c r="A26" s="36" t="s">
        <v>48</v>
      </c>
      <c r="B26" s="37" t="s">
        <v>38</v>
      </c>
      <c r="C26" s="39">
        <v>54319.472339999862</v>
      </c>
      <c r="D26" s="40">
        <v>4.6000000000000001E-4</v>
      </c>
      <c r="E26">
        <f t="shared" si="0"/>
        <v>34715.002634831864</v>
      </c>
      <c r="F26">
        <f t="shared" si="1"/>
        <v>34715</v>
      </c>
      <c r="G26">
        <f t="shared" si="2"/>
        <v>3.8561486144317314E-4</v>
      </c>
      <c r="I26">
        <f t="shared" si="5"/>
        <v>3.8561486144317314E-4</v>
      </c>
      <c r="O26">
        <f t="shared" ca="1" si="3"/>
        <v>4.9252544579924556E-4</v>
      </c>
      <c r="Q26" s="2">
        <f t="shared" si="4"/>
        <v>39300.972339999862</v>
      </c>
    </row>
    <row r="27" spans="1:19" ht="12" customHeight="1" x14ac:dyDescent="0.2">
      <c r="A27" s="36" t="s">
        <v>48</v>
      </c>
      <c r="B27" s="37" t="s">
        <v>38</v>
      </c>
      <c r="C27" s="39">
        <v>54325.472610000055</v>
      </c>
      <c r="D27" s="40">
        <v>3.6000000000000002E-4</v>
      </c>
      <c r="E27">
        <f t="shared" si="0"/>
        <v>34756.001320891257</v>
      </c>
      <c r="F27">
        <f t="shared" si="1"/>
        <v>34756</v>
      </c>
      <c r="G27">
        <f t="shared" si="2"/>
        <v>1.9331605290062726E-4</v>
      </c>
      <c r="I27">
        <f t="shared" si="5"/>
        <v>1.9331605290062726E-4</v>
      </c>
      <c r="O27">
        <f t="shared" ca="1" si="3"/>
        <v>4.9077607238794617E-4</v>
      </c>
      <c r="Q27" s="2">
        <f t="shared" si="4"/>
        <v>39306.972610000055</v>
      </c>
    </row>
    <row r="28" spans="1:19" ht="12" customHeight="1" x14ac:dyDescent="0.2">
      <c r="A28" s="36" t="s">
        <v>48</v>
      </c>
      <c r="B28" s="37" t="s">
        <v>38</v>
      </c>
      <c r="C28" s="39">
        <v>54448.407730000094</v>
      </c>
      <c r="D28" s="40">
        <v>6.0999999999999997E-4</v>
      </c>
      <c r="E28">
        <f t="shared" si="0"/>
        <v>35595.993252986482</v>
      </c>
      <c r="F28">
        <f t="shared" si="1"/>
        <v>35596</v>
      </c>
      <c r="G28">
        <f t="shared" si="2"/>
        <v>-9.8744390561478212E-4</v>
      </c>
      <c r="I28">
        <f t="shared" si="5"/>
        <v>-9.8744390561478212E-4</v>
      </c>
      <c r="O28">
        <f t="shared" ca="1" si="3"/>
        <v>4.5493525127839442E-4</v>
      </c>
      <c r="Q28" s="2">
        <f t="shared" si="4"/>
        <v>39429.907730000094</v>
      </c>
    </row>
    <row r="29" spans="1:19" ht="12" customHeight="1" x14ac:dyDescent="0.2">
      <c r="A29" s="36" t="s">
        <v>48</v>
      </c>
      <c r="B29" s="37" t="s">
        <v>38</v>
      </c>
      <c r="C29" s="39">
        <v>54473.289429999888</v>
      </c>
      <c r="D29" s="40">
        <v>5.1000000000000004E-4</v>
      </c>
      <c r="E29">
        <f t="shared" si="0"/>
        <v>35766.005103600321</v>
      </c>
      <c r="F29">
        <f t="shared" si="1"/>
        <v>35766</v>
      </c>
      <c r="G29">
        <f t="shared" si="2"/>
        <v>7.4692588532343507E-4</v>
      </c>
      <c r="I29">
        <f t="shared" si="5"/>
        <v>7.4692588532343507E-4</v>
      </c>
      <c r="O29">
        <f t="shared" ca="1" si="3"/>
        <v>4.4768175176812812E-4</v>
      </c>
      <c r="Q29" s="2">
        <f t="shared" si="4"/>
        <v>39454.789429999888</v>
      </c>
    </row>
    <row r="30" spans="1:19" ht="12" customHeight="1" x14ac:dyDescent="0.2">
      <c r="A30" s="36" t="s">
        <v>48</v>
      </c>
      <c r="B30" s="37" t="s">
        <v>38</v>
      </c>
      <c r="C30" s="39">
        <v>54503.291629999876</v>
      </c>
      <c r="D30" s="40">
        <v>2.2000000000000001E-4</v>
      </c>
      <c r="E30">
        <f t="shared" si="0"/>
        <v>35971.004341776439</v>
      </c>
      <c r="F30">
        <f t="shared" si="1"/>
        <v>35971</v>
      </c>
      <c r="G30">
        <f t="shared" si="2"/>
        <v>6.3543087162543088E-4</v>
      </c>
      <c r="I30">
        <f t="shared" si="5"/>
        <v>6.3543087162543088E-4</v>
      </c>
      <c r="O30">
        <f t="shared" ca="1" si="3"/>
        <v>4.3893488471163033E-4</v>
      </c>
      <c r="Q30" s="2">
        <f t="shared" si="4"/>
        <v>39484.791629999876</v>
      </c>
    </row>
    <row r="31" spans="1:19" ht="12" customHeight="1" x14ac:dyDescent="0.2">
      <c r="A31" s="36" t="s">
        <v>48</v>
      </c>
      <c r="B31" s="37" t="s">
        <v>38</v>
      </c>
      <c r="C31" s="39">
        <v>54761.45717999991</v>
      </c>
      <c r="D31" s="40">
        <v>4.8999999999999998E-4</v>
      </c>
      <c r="E31">
        <f t="shared" si="0"/>
        <v>37734.999684562841</v>
      </c>
      <c r="F31">
        <f t="shared" si="1"/>
        <v>37735</v>
      </c>
      <c r="G31">
        <f t="shared" si="2"/>
        <v>-4.6165092498995364E-5</v>
      </c>
      <c r="I31">
        <f t="shared" si="5"/>
        <v>-4.6165092498995364E-5</v>
      </c>
      <c r="O31">
        <f t="shared" ca="1" si="3"/>
        <v>3.636691603815718E-4</v>
      </c>
      <c r="Q31" s="2">
        <f t="shared" si="4"/>
        <v>39742.95717999991</v>
      </c>
    </row>
    <row r="32" spans="1:19" ht="12" customHeight="1" x14ac:dyDescent="0.2">
      <c r="A32" s="36" t="s">
        <v>48</v>
      </c>
      <c r="B32" s="37" t="s">
        <v>38</v>
      </c>
      <c r="C32" s="39">
        <v>54770.385470000096</v>
      </c>
      <c r="D32" s="40">
        <v>6.8999999999999997E-4</v>
      </c>
      <c r="E32">
        <f t="shared" si="0"/>
        <v>37796.004965784028</v>
      </c>
      <c r="F32">
        <f t="shared" si="1"/>
        <v>37796</v>
      </c>
      <c r="G32">
        <f t="shared" si="2"/>
        <v>7.2675609408179298E-4</v>
      </c>
      <c r="I32">
        <f t="shared" si="5"/>
        <v>7.2675609408179298E-4</v>
      </c>
      <c r="O32">
        <f t="shared" ca="1" si="3"/>
        <v>3.6106643408671162E-4</v>
      </c>
      <c r="Q32" s="2">
        <f t="shared" si="4"/>
        <v>39751.885470000096</v>
      </c>
    </row>
    <row r="33" spans="1:17" ht="12" customHeight="1" x14ac:dyDescent="0.2">
      <c r="A33" s="36" t="s">
        <v>48</v>
      </c>
      <c r="B33" s="37" t="s">
        <v>38</v>
      </c>
      <c r="C33" s="39">
        <v>55064.406799999997</v>
      </c>
      <c r="D33" s="40">
        <v>1.08E-3</v>
      </c>
      <c r="E33">
        <f t="shared" si="0"/>
        <v>39804.995928364515</v>
      </c>
      <c r="F33">
        <f t="shared" si="1"/>
        <v>39805</v>
      </c>
      <c r="G33">
        <f t="shared" si="2"/>
        <v>-5.9589500597212464E-4</v>
      </c>
      <c r="I33">
        <f t="shared" si="5"/>
        <v>-5.9589500597212464E-4</v>
      </c>
      <c r="O33">
        <f t="shared" ca="1" si="3"/>
        <v>2.7534713693303371E-4</v>
      </c>
      <c r="Q33" s="2">
        <f t="shared" si="4"/>
        <v>40045.906799999997</v>
      </c>
    </row>
    <row r="34" spans="1:17" ht="12" customHeight="1" x14ac:dyDescent="0.2">
      <c r="A34" s="36" t="s">
        <v>48</v>
      </c>
      <c r="B34" s="37" t="s">
        <v>38</v>
      </c>
      <c r="C34" s="39">
        <v>55066.455769999884</v>
      </c>
      <c r="D34" s="40">
        <v>6.8999999999999997E-4</v>
      </c>
      <c r="E34">
        <f t="shared" si="0"/>
        <v>39818.996144649413</v>
      </c>
      <c r="F34">
        <f t="shared" si="1"/>
        <v>39819</v>
      </c>
      <c r="G34">
        <f t="shared" si="2"/>
        <v>-5.6424111971864477E-4</v>
      </c>
      <c r="I34">
        <f t="shared" si="5"/>
        <v>-5.6424111971864477E-4</v>
      </c>
      <c r="O34">
        <f t="shared" ca="1" si="3"/>
        <v>2.7474978991454124E-4</v>
      </c>
      <c r="Q34" s="2">
        <f t="shared" si="4"/>
        <v>40047.955769999884</v>
      </c>
    </row>
    <row r="35" spans="1:17" ht="12" customHeight="1" x14ac:dyDescent="0.2">
      <c r="A35" s="36" t="s">
        <v>48</v>
      </c>
      <c r="B35" s="37" t="s">
        <v>38</v>
      </c>
      <c r="C35" s="39">
        <v>55173.295030000154</v>
      </c>
      <c r="D35" s="40">
        <v>3.2000000000000003E-4</v>
      </c>
      <c r="E35">
        <f t="shared" si="0"/>
        <v>40549.008174012728</v>
      </c>
      <c r="F35">
        <f t="shared" si="1"/>
        <v>40549</v>
      </c>
      <c r="G35">
        <f t="shared" si="2"/>
        <v>1.1962891512666829E-3</v>
      </c>
      <c r="I35">
        <f t="shared" si="5"/>
        <v>1.1962891512666829E-3</v>
      </c>
      <c r="O35">
        <f t="shared" ca="1" si="3"/>
        <v>2.4360240966457363E-4</v>
      </c>
      <c r="Q35" s="2">
        <f t="shared" si="4"/>
        <v>40154.795030000154</v>
      </c>
    </row>
    <row r="36" spans="1:17" ht="12" customHeight="1" x14ac:dyDescent="0.2">
      <c r="A36" s="36" t="s">
        <v>48</v>
      </c>
      <c r="B36" s="37" t="s">
        <v>38</v>
      </c>
      <c r="C36" s="39">
        <v>55186.320650000125</v>
      </c>
      <c r="D36" s="40">
        <v>2.0000000000000001E-4</v>
      </c>
      <c r="E36">
        <f t="shared" si="0"/>
        <v>40638.009719791597</v>
      </c>
      <c r="F36">
        <f t="shared" si="1"/>
        <v>40638</v>
      </c>
      <c r="G36">
        <f t="shared" si="2"/>
        <v>1.4225181221263483E-3</v>
      </c>
      <c r="I36">
        <f t="shared" si="5"/>
        <v>1.4225181221263483E-3</v>
      </c>
      <c r="O36">
        <f t="shared" ca="1" si="3"/>
        <v>2.398049893327283E-4</v>
      </c>
      <c r="Q36" s="2">
        <f t="shared" si="4"/>
        <v>40167.820650000125</v>
      </c>
    </row>
    <row r="37" spans="1:17" ht="12" customHeight="1" x14ac:dyDescent="0.2">
      <c r="A37" s="36" t="s">
        <v>48</v>
      </c>
      <c r="B37" s="37" t="s">
        <v>38</v>
      </c>
      <c r="C37" s="39">
        <v>55188.368840000127</v>
      </c>
      <c r="D37" s="40">
        <v>1.25E-3</v>
      </c>
      <c r="E37">
        <f t="shared" si="0"/>
        <v>40652.004606487921</v>
      </c>
      <c r="F37">
        <f t="shared" si="1"/>
        <v>40652</v>
      </c>
      <c r="G37">
        <f t="shared" si="2"/>
        <v>6.7417212267173454E-4</v>
      </c>
      <c r="I37">
        <f t="shared" si="5"/>
        <v>6.7417212267173454E-4</v>
      </c>
      <c r="O37">
        <f t="shared" ca="1" si="3"/>
        <v>2.3920764231423583E-4</v>
      </c>
      <c r="Q37" s="2">
        <f t="shared" si="4"/>
        <v>40169.868840000127</v>
      </c>
    </row>
    <row r="38" spans="1:17" ht="12" customHeight="1" x14ac:dyDescent="0.2">
      <c r="A38" s="36" t="s">
        <v>48</v>
      </c>
      <c r="B38" s="37" t="s">
        <v>38</v>
      </c>
      <c r="C38" s="39">
        <v>55191.29552999977</v>
      </c>
      <c r="D38" s="40">
        <v>5.5000000000000003E-4</v>
      </c>
      <c r="E38">
        <f t="shared" si="0"/>
        <v>40672.002114014198</v>
      </c>
      <c r="F38">
        <f t="shared" si="1"/>
        <v>40672</v>
      </c>
      <c r="G38">
        <f t="shared" si="2"/>
        <v>3.0939176940592006E-4</v>
      </c>
      <c r="I38">
        <f t="shared" si="5"/>
        <v>3.0939176940592006E-4</v>
      </c>
      <c r="O38">
        <f t="shared" ca="1" si="3"/>
        <v>2.3835428943067504E-4</v>
      </c>
      <c r="Q38" s="2">
        <f t="shared" si="4"/>
        <v>40172.79552999977</v>
      </c>
    </row>
    <row r="39" spans="1:17" ht="12" customHeight="1" x14ac:dyDescent="0.2">
      <c r="A39" s="36" t="s">
        <v>48</v>
      </c>
      <c r="B39" s="37" t="s">
        <v>38</v>
      </c>
      <c r="C39" s="39">
        <v>55201.24653000012</v>
      </c>
      <c r="D39" s="40">
        <v>1.3999999999999999E-4</v>
      </c>
      <c r="E39">
        <f t="shared" si="0"/>
        <v>40739.995375147155</v>
      </c>
      <c r="F39">
        <f t="shared" si="1"/>
        <v>40740</v>
      </c>
      <c r="G39">
        <f t="shared" si="2"/>
        <v>-6.7685988324228674E-4</v>
      </c>
      <c r="I39">
        <f t="shared" si="5"/>
        <v>-6.7685988324228674E-4</v>
      </c>
      <c r="O39">
        <f t="shared" ca="1" si="3"/>
        <v>2.3545288962656852E-4</v>
      </c>
      <c r="Q39" s="2">
        <f t="shared" si="4"/>
        <v>40182.74653000012</v>
      </c>
    </row>
    <row r="40" spans="1:17" ht="12" customHeight="1" x14ac:dyDescent="0.2">
      <c r="A40" s="36" t="s">
        <v>48</v>
      </c>
      <c r="B40" s="37" t="s">
        <v>38</v>
      </c>
      <c r="C40" s="39">
        <v>55460.438759999815</v>
      </c>
      <c r="D40" s="40">
        <v>2.7999999999999998E-4</v>
      </c>
      <c r="E40">
        <f t="shared" si="0"/>
        <v>42511.005824085143</v>
      </c>
      <c r="F40">
        <f t="shared" si="1"/>
        <v>42511</v>
      </c>
      <c r="G40">
        <f t="shared" si="2"/>
        <v>8.5237080929800868E-4</v>
      </c>
      <c r="I40">
        <f t="shared" si="5"/>
        <v>8.5237080929800868E-4</v>
      </c>
      <c r="O40">
        <f t="shared" ca="1" si="3"/>
        <v>1.5988849178726386E-4</v>
      </c>
      <c r="Q40" s="2">
        <f t="shared" si="4"/>
        <v>40441.938759999815</v>
      </c>
    </row>
    <row r="41" spans="1:17" ht="12" customHeight="1" x14ac:dyDescent="0.2">
      <c r="A41" s="36" t="s">
        <v>48</v>
      </c>
      <c r="B41" s="37" t="s">
        <v>38</v>
      </c>
      <c r="C41" s="39">
        <v>55495.269629999995</v>
      </c>
      <c r="D41" s="40">
        <v>6.0999999999999997E-4</v>
      </c>
      <c r="E41">
        <f t="shared" si="0"/>
        <v>42748.998431795619</v>
      </c>
      <c r="F41">
        <f t="shared" si="1"/>
        <v>42749</v>
      </c>
      <c r="G41">
        <f t="shared" si="2"/>
        <v>-2.2951100982027128E-4</v>
      </c>
      <c r="I41">
        <f t="shared" si="5"/>
        <v>-2.2951100982027128E-4</v>
      </c>
      <c r="O41">
        <f t="shared" ca="1" si="3"/>
        <v>1.4973359247289083E-4</v>
      </c>
      <c r="Q41" s="2">
        <f t="shared" si="4"/>
        <v>40476.769629999995</v>
      </c>
    </row>
    <row r="42" spans="1:17" ht="12" customHeight="1" x14ac:dyDescent="0.2">
      <c r="A42" s="36" t="s">
        <v>48</v>
      </c>
      <c r="B42" s="37" t="s">
        <v>38</v>
      </c>
      <c r="C42" s="39">
        <v>55515.467329999898</v>
      </c>
      <c r="D42" s="40">
        <v>2.5000000000000001E-4</v>
      </c>
      <c r="E42">
        <f t="shared" si="0"/>
        <v>42887.005415046558</v>
      </c>
      <c r="F42">
        <f t="shared" si="1"/>
        <v>42887</v>
      </c>
      <c r="G42">
        <f t="shared" si="2"/>
        <v>7.9250689304899424E-4</v>
      </c>
      <c r="I42">
        <f t="shared" si="5"/>
        <v>7.9250689304899424E-4</v>
      </c>
      <c r="O42">
        <f t="shared" ca="1" si="3"/>
        <v>1.4384545757632154E-4</v>
      </c>
      <c r="Q42" s="2">
        <f t="shared" si="4"/>
        <v>40496.967329999898</v>
      </c>
    </row>
    <row r="43" spans="1:17" ht="12" customHeight="1" x14ac:dyDescent="0.2">
      <c r="A43" s="36" t="s">
        <v>48</v>
      </c>
      <c r="B43" s="37" t="s">
        <v>38</v>
      </c>
      <c r="C43" s="39">
        <v>55795.439840000123</v>
      </c>
      <c r="D43" s="40">
        <v>2.4000000000000001E-4</v>
      </c>
      <c r="E43">
        <f t="shared" si="0"/>
        <v>44800.003503864187</v>
      </c>
      <c r="F43">
        <f t="shared" si="1"/>
        <v>44800</v>
      </c>
      <c r="G43">
        <f t="shared" si="2"/>
        <v>5.1280012121424079E-4</v>
      </c>
      <c r="I43">
        <f t="shared" si="5"/>
        <v>5.1280012121424079E-4</v>
      </c>
      <c r="O43">
        <f t="shared" ca="1" si="3"/>
        <v>6.2222254263735515E-5</v>
      </c>
      <c r="Q43" s="2">
        <f t="shared" si="4"/>
        <v>40776.939840000123</v>
      </c>
    </row>
    <row r="44" spans="1:17" ht="12" customHeight="1" x14ac:dyDescent="0.2">
      <c r="A44" s="36" t="s">
        <v>48</v>
      </c>
      <c r="B44" s="37" t="s">
        <v>38</v>
      </c>
      <c r="C44" s="39">
        <v>55819.441149999853</v>
      </c>
      <c r="D44" s="40">
        <v>6.8999999999999997E-4</v>
      </c>
      <c r="E44">
        <f t="shared" si="0"/>
        <v>44963.999819640208</v>
      </c>
      <c r="F44">
        <f t="shared" si="1"/>
        <v>44964</v>
      </c>
      <c r="G44">
        <f t="shared" si="2"/>
        <v>-2.6396148314233869E-5</v>
      </c>
      <c r="I44">
        <f t="shared" si="5"/>
        <v>-2.6396148314233869E-5</v>
      </c>
      <c r="O44">
        <f t="shared" ca="1" si="3"/>
        <v>5.5224760618537323E-5</v>
      </c>
      <c r="Q44" s="2">
        <f t="shared" si="4"/>
        <v>40800.941149999853</v>
      </c>
    </row>
    <row r="45" spans="1:17" ht="12" customHeight="1" x14ac:dyDescent="0.2">
      <c r="A45" s="36" t="s">
        <v>48</v>
      </c>
      <c r="B45" s="37" t="s">
        <v>38</v>
      </c>
      <c r="C45" s="39">
        <v>55823.392479999922</v>
      </c>
      <c r="D45" s="40">
        <v>4.4000000000000002E-4</v>
      </c>
      <c r="E45">
        <f t="shared" si="0"/>
        <v>44990.998494397296</v>
      </c>
      <c r="F45">
        <f t="shared" si="1"/>
        <v>44991</v>
      </c>
      <c r="G45">
        <f t="shared" si="2"/>
        <v>-2.2034908033674583E-4</v>
      </c>
      <c r="I45">
        <f t="shared" si="5"/>
        <v>-2.2034908033674583E-4</v>
      </c>
      <c r="O45">
        <f t="shared" ca="1" si="3"/>
        <v>5.4072734225730189E-5</v>
      </c>
      <c r="Q45" s="2">
        <f t="shared" si="4"/>
        <v>40804.892479999922</v>
      </c>
    </row>
    <row r="46" spans="1:17" ht="12" customHeight="1" x14ac:dyDescent="0.2">
      <c r="A46" s="36" t="s">
        <v>48</v>
      </c>
      <c r="B46" s="37" t="s">
        <v>38</v>
      </c>
      <c r="C46" s="39">
        <v>55901.252499999944</v>
      </c>
      <c r="D46" s="40">
        <v>6.4000000000000005E-4</v>
      </c>
      <c r="E46">
        <f t="shared" si="0"/>
        <v>45523.000973695081</v>
      </c>
      <c r="F46">
        <f t="shared" si="1"/>
        <v>45523</v>
      </c>
      <c r="G46">
        <f t="shared" si="2"/>
        <v>1.4250294043449685E-4</v>
      </c>
      <c r="I46">
        <f t="shared" si="5"/>
        <v>1.4250294043449685E-4</v>
      </c>
      <c r="O46">
        <f t="shared" ca="1" si="3"/>
        <v>3.1373547523014245E-5</v>
      </c>
      <c r="Q46" s="2">
        <f t="shared" si="4"/>
        <v>40882.752499999944</v>
      </c>
    </row>
    <row r="47" spans="1:17" ht="12" customHeight="1" x14ac:dyDescent="0.2">
      <c r="A47" s="36" t="s">
        <v>48</v>
      </c>
      <c r="B47" s="37" t="s">
        <v>38</v>
      </c>
      <c r="C47" s="39">
        <v>56149.466899999883</v>
      </c>
      <c r="D47" s="40">
        <v>3.8000000000000002E-4</v>
      </c>
      <c r="E47">
        <f t="shared" si="0"/>
        <v>47219.002030429241</v>
      </c>
      <c r="F47">
        <f t="shared" si="1"/>
        <v>47219</v>
      </c>
      <c r="G47">
        <f t="shared" si="2"/>
        <v>2.9715888376813382E-4</v>
      </c>
      <c r="I47">
        <f t="shared" si="5"/>
        <v>2.9715888376813382E-4</v>
      </c>
      <c r="O47">
        <f t="shared" ca="1" si="3"/>
        <v>-4.0990777002937549E-5</v>
      </c>
      <c r="Q47" s="2">
        <f t="shared" si="4"/>
        <v>41130.966899999883</v>
      </c>
    </row>
    <row r="48" spans="1:17" ht="12" customHeight="1" x14ac:dyDescent="0.2">
      <c r="A48" s="36" t="s">
        <v>48</v>
      </c>
      <c r="B48" s="37" t="s">
        <v>38</v>
      </c>
      <c r="C48" s="39">
        <v>56159.418949999847</v>
      </c>
      <c r="D48" s="40">
        <v>3.5E-4</v>
      </c>
      <c r="E48">
        <f t="shared" si="0"/>
        <v>47287.002466006765</v>
      </c>
      <c r="F48">
        <f t="shared" si="1"/>
        <v>47287</v>
      </c>
      <c r="G48">
        <f t="shared" si="2"/>
        <v>3.6090684443479404E-4</v>
      </c>
      <c r="I48">
        <f t="shared" si="5"/>
        <v>3.6090684443479404E-4</v>
      </c>
      <c r="O48">
        <f t="shared" ca="1" si="3"/>
        <v>-4.3892176807044068E-5</v>
      </c>
      <c r="Q48" s="2">
        <f t="shared" si="4"/>
        <v>41140.918949999847</v>
      </c>
    </row>
    <row r="49" spans="1:17" ht="12" customHeight="1" x14ac:dyDescent="0.2">
      <c r="A49" s="36" t="s">
        <v>48</v>
      </c>
      <c r="B49" s="37" t="s">
        <v>38</v>
      </c>
      <c r="C49" s="39">
        <v>56215.325009999797</v>
      </c>
      <c r="D49" s="40">
        <v>5.2999999999999998E-4</v>
      </c>
      <c r="E49">
        <f t="shared" si="0"/>
        <v>47668.997776664735</v>
      </c>
      <c r="F49">
        <f t="shared" si="1"/>
        <v>47669</v>
      </c>
      <c r="G49">
        <f t="shared" si="2"/>
        <v>-3.2539120729779825E-4</v>
      </c>
      <c r="I49">
        <f t="shared" si="5"/>
        <v>-3.2539120729779825E-4</v>
      </c>
      <c r="O49">
        <f t="shared" ca="1" si="3"/>
        <v>-6.0191216883054722E-5</v>
      </c>
      <c r="Q49" s="2">
        <f t="shared" si="4"/>
        <v>41196.825009999797</v>
      </c>
    </row>
    <row r="50" spans="1:17" ht="12" customHeight="1" x14ac:dyDescent="0.2">
      <c r="A50" s="36" t="s">
        <v>48</v>
      </c>
      <c r="B50" s="37" t="s">
        <v>38</v>
      </c>
      <c r="C50" s="39">
        <v>56512.42293999996</v>
      </c>
      <c r="D50" s="40">
        <v>4.8000000000000001E-4</v>
      </c>
      <c r="E50">
        <f t="shared" si="0"/>
        <v>49699.01055285312</v>
      </c>
      <c r="F50">
        <f t="shared" si="1"/>
        <v>49699</v>
      </c>
      <c r="G50">
        <f t="shared" si="2"/>
        <v>1.5444389573531225E-3</v>
      </c>
      <c r="I50">
        <f t="shared" si="5"/>
        <v>1.5444389573531225E-3</v>
      </c>
      <c r="O50">
        <f t="shared" ca="1" si="3"/>
        <v>-1.4680653456447101E-4</v>
      </c>
      <c r="Q50" s="2">
        <f t="shared" si="4"/>
        <v>41493.92293999996</v>
      </c>
    </row>
    <row r="51" spans="1:17" ht="12" customHeight="1" x14ac:dyDescent="0.2">
      <c r="A51" s="36" t="s">
        <v>48</v>
      </c>
      <c r="B51" s="37" t="s">
        <v>38</v>
      </c>
      <c r="C51" s="39">
        <v>56518.421769999899</v>
      </c>
      <c r="D51" s="40">
        <v>8.3000000000000001E-4</v>
      </c>
      <c r="E51">
        <f t="shared" si="0"/>
        <v>49739.999399668879</v>
      </c>
      <c r="F51">
        <f t="shared" si="1"/>
        <v>49740</v>
      </c>
      <c r="G51">
        <f t="shared" si="2"/>
        <v>-8.7860105850268155E-5</v>
      </c>
      <c r="I51">
        <f t="shared" si="5"/>
        <v>-8.7860105850268155E-5</v>
      </c>
      <c r="O51">
        <f t="shared" ca="1" si="3"/>
        <v>-1.4855590797577083E-4</v>
      </c>
      <c r="Q51" s="2">
        <f t="shared" si="4"/>
        <v>41499.921769999899</v>
      </c>
    </row>
    <row r="52" spans="1:17" ht="12" customHeight="1" x14ac:dyDescent="0.2">
      <c r="A52" s="36" t="s">
        <v>48</v>
      </c>
      <c r="B52" s="37" t="s">
        <v>38</v>
      </c>
      <c r="C52" s="39">
        <v>56609.453530000057</v>
      </c>
      <c r="D52" s="40">
        <v>4.0000000000000002E-4</v>
      </c>
      <c r="E52">
        <f t="shared" si="0"/>
        <v>50362.001834486029</v>
      </c>
      <c r="F52">
        <f t="shared" si="1"/>
        <v>50362</v>
      </c>
      <c r="G52">
        <f t="shared" si="2"/>
        <v>2.684820574359037E-4</v>
      </c>
      <c r="I52">
        <f t="shared" si="5"/>
        <v>2.684820574359037E-4</v>
      </c>
      <c r="O52">
        <f t="shared" ca="1" si="3"/>
        <v>-1.7509518265451012E-4</v>
      </c>
      <c r="Q52" s="2">
        <f t="shared" si="4"/>
        <v>41590.953530000057</v>
      </c>
    </row>
    <row r="53" spans="1:17" ht="12" customHeight="1" x14ac:dyDescent="0.2">
      <c r="A53" s="36" t="s">
        <v>48</v>
      </c>
      <c r="B53" s="37" t="s">
        <v>38</v>
      </c>
      <c r="C53" s="39">
        <v>56611.357199999969</v>
      </c>
      <c r="D53" s="40">
        <v>6.8999999999999997E-4</v>
      </c>
      <c r="E53">
        <f t="shared" ref="E53:E70" si="6">+(C53-C$7)/C$8</f>
        <v>50375.009243933368</v>
      </c>
      <c r="F53">
        <f t="shared" ref="F53:F70" si="7">ROUND(2*E53,0)/2</f>
        <v>50375</v>
      </c>
      <c r="G53">
        <f t="shared" ref="G53:G70" si="8">+C53-(C$7+F53*C$8)</f>
        <v>1.3528749695979059E-3</v>
      </c>
      <c r="I53">
        <f t="shared" si="5"/>
        <v>1.3528749695979059E-3</v>
      </c>
      <c r="O53">
        <f t="shared" ref="O53:O70" ca="1" si="9">+C$11+C$12*$F53</f>
        <v>-1.7564986202882457E-4</v>
      </c>
      <c r="Q53" s="2">
        <f t="shared" ref="Q53:Q70" si="10">+C53-15018.5</f>
        <v>41592.857199999969</v>
      </c>
    </row>
    <row r="54" spans="1:17" ht="12" customHeight="1" x14ac:dyDescent="0.2">
      <c r="A54" s="36" t="s">
        <v>48</v>
      </c>
      <c r="B54" s="37" t="s">
        <v>38</v>
      </c>
      <c r="C54" s="39">
        <v>56908.452229999937</v>
      </c>
      <c r="D54" s="40">
        <v>2.7999999999999998E-4</v>
      </c>
      <c r="E54">
        <f t="shared" si="6"/>
        <v>52405.002204980497</v>
      </c>
      <c r="F54">
        <f t="shared" si="7"/>
        <v>52405</v>
      </c>
      <c r="G54">
        <f t="shared" si="8"/>
        <v>3.2270493102259934E-4</v>
      </c>
      <c r="I54">
        <f t="shared" si="5"/>
        <v>3.2270493102259934E-4</v>
      </c>
      <c r="O54">
        <f t="shared" ca="1" si="9"/>
        <v>-2.6226517971024129E-4</v>
      </c>
      <c r="Q54" s="2">
        <f t="shared" si="10"/>
        <v>41889.952229999937</v>
      </c>
    </row>
    <row r="55" spans="1:17" ht="12" customHeight="1" x14ac:dyDescent="0.2">
      <c r="A55" s="36" t="s">
        <v>48</v>
      </c>
      <c r="B55" s="37" t="s">
        <v>38</v>
      </c>
      <c r="C55" s="39">
        <v>56922.356219999958</v>
      </c>
      <c r="D55" s="40">
        <v>4.6999999999999999E-4</v>
      </c>
      <c r="E55">
        <f t="shared" si="6"/>
        <v>52500.005483327208</v>
      </c>
      <c r="F55">
        <f t="shared" si="7"/>
        <v>52500</v>
      </c>
      <c r="G55">
        <f t="shared" si="8"/>
        <v>8.0249995517078787E-4</v>
      </c>
      <c r="I55">
        <f t="shared" si="5"/>
        <v>8.0249995517078787E-4</v>
      </c>
      <c r="O55">
        <f t="shared" ca="1" si="9"/>
        <v>-2.6631860590715494E-4</v>
      </c>
      <c r="Q55" s="2">
        <f t="shared" si="10"/>
        <v>41903.856219999958</v>
      </c>
    </row>
    <row r="56" spans="1:17" ht="12" customHeight="1" x14ac:dyDescent="0.2">
      <c r="A56" s="36" t="s">
        <v>48</v>
      </c>
      <c r="B56" s="37" t="s">
        <v>38</v>
      </c>
      <c r="C56" s="39">
        <v>57271.407449999824</v>
      </c>
      <c r="D56" s="40">
        <v>4.0999999999999999E-4</v>
      </c>
      <c r="E56">
        <f t="shared" si="6"/>
        <v>54885.00512450144</v>
      </c>
      <c r="F56">
        <f t="shared" si="7"/>
        <v>54885</v>
      </c>
      <c r="G56">
        <f t="shared" si="8"/>
        <v>7.4998482159571722E-4</v>
      </c>
      <c r="I56">
        <f t="shared" si="5"/>
        <v>7.4998482159571722E-4</v>
      </c>
      <c r="O56">
        <f t="shared" ca="1" si="9"/>
        <v>-3.6808093727177475E-4</v>
      </c>
      <c r="Q56" s="2">
        <f t="shared" si="10"/>
        <v>42252.907449999824</v>
      </c>
    </row>
    <row r="57" spans="1:17" ht="12" customHeight="1" x14ac:dyDescent="0.2">
      <c r="A57" s="36" t="s">
        <v>48</v>
      </c>
      <c r="B57" s="37" t="s">
        <v>38</v>
      </c>
      <c r="C57" s="39">
        <v>57275.504980000202</v>
      </c>
      <c r="D57" s="40">
        <v>2.5999999999999998E-4</v>
      </c>
      <c r="E57">
        <f t="shared" si="6"/>
        <v>54913.00275562454</v>
      </c>
      <c r="F57">
        <f t="shared" si="7"/>
        <v>54913</v>
      </c>
      <c r="G57">
        <f t="shared" si="8"/>
        <v>4.032931974506937E-4</v>
      </c>
      <c r="I57">
        <f t="shared" si="5"/>
        <v>4.032931974506937E-4</v>
      </c>
      <c r="O57">
        <f t="shared" ca="1" si="9"/>
        <v>-3.6927563130875968E-4</v>
      </c>
      <c r="Q57" s="2">
        <f t="shared" si="10"/>
        <v>42257.004980000202</v>
      </c>
    </row>
    <row r="58" spans="1:17" ht="12" customHeight="1" x14ac:dyDescent="0.2">
      <c r="A58" s="36" t="s">
        <v>48</v>
      </c>
      <c r="B58" s="37" t="s">
        <v>38</v>
      </c>
      <c r="C58" s="39">
        <v>57615.482720000204</v>
      </c>
      <c r="D58" s="40">
        <v>4.2000000000000002E-4</v>
      </c>
      <c r="E58">
        <f t="shared" si="6"/>
        <v>57236.004992022739</v>
      </c>
      <c r="F58">
        <f t="shared" si="7"/>
        <v>57236</v>
      </c>
      <c r="G58">
        <f t="shared" si="8"/>
        <v>7.3059619899140671E-4</v>
      </c>
      <c r="I58">
        <f t="shared" si="5"/>
        <v>7.3059619899140671E-4</v>
      </c>
      <c r="O58">
        <f t="shared" ca="1" si="9"/>
        <v>-4.6839256873434151E-4</v>
      </c>
      <c r="Q58" s="2">
        <f t="shared" si="10"/>
        <v>42596.982720000204</v>
      </c>
    </row>
    <row r="59" spans="1:17" ht="12" customHeight="1" x14ac:dyDescent="0.2">
      <c r="A59" s="36" t="s">
        <v>48</v>
      </c>
      <c r="B59" s="37" t="s">
        <v>38</v>
      </c>
      <c r="C59" s="39">
        <v>57624.41054000007</v>
      </c>
      <c r="D59" s="40">
        <v>4.6999999999999999E-4</v>
      </c>
      <c r="E59">
        <f t="shared" si="6"/>
        <v>57297.007061822515</v>
      </c>
      <c r="F59">
        <f t="shared" si="7"/>
        <v>57297</v>
      </c>
      <c r="G59">
        <f t="shared" si="8"/>
        <v>1.0335170663893223E-3</v>
      </c>
      <c r="I59">
        <f t="shared" si="5"/>
        <v>1.0335170663893223E-3</v>
      </c>
      <c r="O59">
        <f t="shared" ca="1" si="9"/>
        <v>-4.7099529502920168E-4</v>
      </c>
      <c r="Q59" s="2">
        <f t="shared" si="10"/>
        <v>42605.91054000007</v>
      </c>
    </row>
    <row r="60" spans="1:17" ht="12" customHeight="1" x14ac:dyDescent="0.2">
      <c r="A60" s="36" t="s">
        <v>48</v>
      </c>
      <c r="B60" s="37" t="s">
        <v>38</v>
      </c>
      <c r="C60" s="39">
        <v>57994.389140000101</v>
      </c>
      <c r="D60" s="40">
        <v>8.1999999999999998E-4</v>
      </c>
      <c r="E60">
        <f t="shared" si="6"/>
        <v>59824.999380435911</v>
      </c>
      <c r="F60">
        <f t="shared" si="7"/>
        <v>59825</v>
      </c>
      <c r="G60">
        <f t="shared" si="8"/>
        <v>-9.0674904640763998E-5</v>
      </c>
      <c r="I60">
        <f t="shared" si="5"/>
        <v>-9.0674904640763998E-5</v>
      </c>
      <c r="O60">
        <f t="shared" ca="1" si="9"/>
        <v>-5.7885909951128087E-4</v>
      </c>
      <c r="Q60" s="2">
        <f t="shared" si="10"/>
        <v>42975.889140000101</v>
      </c>
    </row>
    <row r="61" spans="1:17" ht="12" customHeight="1" x14ac:dyDescent="0.2">
      <c r="A61" s="36" t="s">
        <v>48</v>
      </c>
      <c r="B61" s="37" t="s">
        <v>38</v>
      </c>
      <c r="C61" s="39">
        <v>57996.437940000091</v>
      </c>
      <c r="D61" s="40">
        <v>2.5999999999999998E-4</v>
      </c>
      <c r="E61">
        <f t="shared" si="6"/>
        <v>59838.998435144342</v>
      </c>
      <c r="F61">
        <f t="shared" si="7"/>
        <v>59839</v>
      </c>
      <c r="G61">
        <f t="shared" si="8"/>
        <v>-2.290209085913375E-4</v>
      </c>
      <c r="I61">
        <f t="shared" si="5"/>
        <v>-2.290209085913375E-4</v>
      </c>
      <c r="O61">
        <f t="shared" ca="1" si="9"/>
        <v>-5.7945644652977355E-4</v>
      </c>
      <c r="Q61" s="2">
        <f t="shared" si="10"/>
        <v>42977.937940000091</v>
      </c>
    </row>
    <row r="62" spans="1:17" ht="12" customHeight="1" x14ac:dyDescent="0.2">
      <c r="A62" s="36" t="s">
        <v>48</v>
      </c>
      <c r="B62" s="37" t="s">
        <v>38</v>
      </c>
      <c r="C62" s="39">
        <v>57997.462650000118</v>
      </c>
      <c r="D62" s="40">
        <v>6.4000000000000005E-4</v>
      </c>
      <c r="E62">
        <f t="shared" si="6"/>
        <v>59846.000080668906</v>
      </c>
      <c r="F62">
        <f t="shared" si="7"/>
        <v>59846</v>
      </c>
      <c r="G62">
        <f t="shared" si="8"/>
        <v>1.1806114343926311E-5</v>
      </c>
      <c r="I62">
        <f t="shared" si="5"/>
        <v>1.1806114343926311E-5</v>
      </c>
      <c r="O62">
        <f t="shared" ca="1" si="9"/>
        <v>-5.797551200390199E-4</v>
      </c>
      <c r="Q62" s="2">
        <f t="shared" si="10"/>
        <v>42978.962650000118</v>
      </c>
    </row>
    <row r="63" spans="1:17" ht="12" customHeight="1" x14ac:dyDescent="0.2">
      <c r="A63" s="36" t="s">
        <v>48</v>
      </c>
      <c r="B63" s="37" t="s">
        <v>38</v>
      </c>
      <c r="C63" s="39">
        <v>58362.467610000167</v>
      </c>
      <c r="D63" s="40">
        <v>3.8000000000000002E-4</v>
      </c>
      <c r="E63">
        <f t="shared" si="6"/>
        <v>62340.008477737916</v>
      </c>
      <c r="F63">
        <f t="shared" si="7"/>
        <v>62340</v>
      </c>
      <c r="G63">
        <f t="shared" si="8"/>
        <v>1.2407401663949713E-3</v>
      </c>
      <c r="I63">
        <f t="shared" si="5"/>
        <v>1.2407401663949713E-3</v>
      </c>
      <c r="O63">
        <f t="shared" ca="1" si="9"/>
        <v>-6.8616822461904561E-4</v>
      </c>
      <c r="Q63" s="2">
        <f t="shared" si="10"/>
        <v>43343.967610000167</v>
      </c>
    </row>
    <row r="64" spans="1:17" ht="12" customHeight="1" x14ac:dyDescent="0.2">
      <c r="A64" s="36" t="s">
        <v>48</v>
      </c>
      <c r="B64" s="37" t="s">
        <v>38</v>
      </c>
      <c r="C64" s="39">
        <v>58379.444070000201</v>
      </c>
      <c r="D64" s="40">
        <v>2.5000000000000001E-4</v>
      </c>
      <c r="E64">
        <f t="shared" si="6"/>
        <v>62456.005350198458</v>
      </c>
      <c r="F64">
        <f t="shared" si="7"/>
        <v>62456</v>
      </c>
      <c r="G64">
        <f t="shared" si="8"/>
        <v>7.8301619942067191E-4</v>
      </c>
      <c r="I64">
        <f t="shared" si="5"/>
        <v>7.8301619942067191E-4</v>
      </c>
      <c r="O64">
        <f t="shared" ca="1" si="9"/>
        <v>-6.9111767134369829E-4</v>
      </c>
      <c r="Q64" s="2">
        <f t="shared" si="10"/>
        <v>43360.944070000201</v>
      </c>
    </row>
    <row r="65" spans="1:19" ht="12" customHeight="1" x14ac:dyDescent="0.2">
      <c r="A65" s="36" t="s">
        <v>48</v>
      </c>
      <c r="B65" s="37" t="s">
        <v>38</v>
      </c>
      <c r="C65" s="39">
        <v>58759.374480000231</v>
      </c>
      <c r="D65" s="40">
        <v>1.8000000000000001E-4</v>
      </c>
      <c r="E65">
        <f t="shared" si="6"/>
        <v>65051.996464515971</v>
      </c>
      <c r="F65">
        <f t="shared" si="7"/>
        <v>65052</v>
      </c>
      <c r="G65">
        <f t="shared" si="8"/>
        <v>-5.1742776850005612E-4</v>
      </c>
      <c r="I65">
        <f t="shared" si="5"/>
        <v>-5.1742776850005612E-4</v>
      </c>
      <c r="O65">
        <f t="shared" ca="1" si="9"/>
        <v>-8.0188287562988399E-4</v>
      </c>
      <c r="Q65" s="2">
        <f t="shared" si="10"/>
        <v>43740.874480000231</v>
      </c>
    </row>
    <row r="66" spans="1:19" ht="12" customHeight="1" x14ac:dyDescent="0.2">
      <c r="A66" s="36" t="s">
        <v>48</v>
      </c>
      <c r="B66" s="37" t="s">
        <v>38</v>
      </c>
      <c r="C66" s="39">
        <v>58806.355370000005</v>
      </c>
      <c r="D66" s="40">
        <v>2.1000000000000001E-4</v>
      </c>
      <c r="E66">
        <f t="shared" si="6"/>
        <v>65373.007812310243</v>
      </c>
      <c r="F66">
        <f t="shared" si="7"/>
        <v>65373</v>
      </c>
      <c r="G66">
        <f t="shared" si="8"/>
        <v>1.1433530016802251E-3</v>
      </c>
      <c r="I66">
        <f t="shared" si="5"/>
        <v>1.1433530016802251E-3</v>
      </c>
      <c r="O66">
        <f t="shared" ca="1" si="9"/>
        <v>-8.1557918941103404E-4</v>
      </c>
      <c r="Q66" s="2">
        <f t="shared" si="10"/>
        <v>43787.855370000005</v>
      </c>
    </row>
    <row r="67" spans="1:19" ht="12" customHeight="1" x14ac:dyDescent="0.2">
      <c r="A67" s="36" t="s">
        <v>48</v>
      </c>
      <c r="B67" s="37" t="s">
        <v>38</v>
      </c>
      <c r="C67" s="39">
        <v>58817.330889999866</v>
      </c>
      <c r="D67" s="40">
        <v>1.2999999999999999E-4</v>
      </c>
      <c r="E67">
        <f t="shared" si="6"/>
        <v>65448.001420730936</v>
      </c>
      <c r="F67">
        <f t="shared" si="7"/>
        <v>65448</v>
      </c>
      <c r="G67">
        <f t="shared" si="8"/>
        <v>2.0792786381207407E-4</v>
      </c>
      <c r="I67">
        <f t="shared" si="5"/>
        <v>2.0792786381207407E-4</v>
      </c>
      <c r="O67">
        <f t="shared" ca="1" si="9"/>
        <v>-8.187792627243869E-4</v>
      </c>
      <c r="Q67" s="2">
        <f t="shared" si="10"/>
        <v>43798.830889999866</v>
      </c>
    </row>
    <row r="68" spans="1:19" ht="12" customHeight="1" x14ac:dyDescent="0.2">
      <c r="A68" s="33" t="s">
        <v>44</v>
      </c>
      <c r="B68" s="34" t="s">
        <v>45</v>
      </c>
      <c r="C68" s="35">
        <v>59111.41006000014</v>
      </c>
      <c r="D68" s="35">
        <v>1.585E-3</v>
      </c>
      <c r="E68">
        <f t="shared" si="6"/>
        <v>67457.387592863146</v>
      </c>
      <c r="F68">
        <f t="shared" si="7"/>
        <v>67457.5</v>
      </c>
      <c r="G68">
        <f t="shared" si="8"/>
        <v>-1.6451092364150099E-2</v>
      </c>
      <c r="O68">
        <f t="shared" ca="1" si="9"/>
        <v>-9.0451989370015371E-4</v>
      </c>
      <c r="Q68" s="2">
        <f t="shared" si="10"/>
        <v>44092.91006000014</v>
      </c>
      <c r="S68">
        <f>+G68</f>
        <v>-1.6451092364150099E-2</v>
      </c>
    </row>
    <row r="69" spans="1:19" ht="12" customHeight="1" x14ac:dyDescent="0.2">
      <c r="A69" s="33" t="s">
        <v>44</v>
      </c>
      <c r="B69" s="34" t="s">
        <v>38</v>
      </c>
      <c r="C69" s="35">
        <v>59111.50009700004</v>
      </c>
      <c r="D69" s="35">
        <v>3.7599999999999998E-4</v>
      </c>
      <c r="E69">
        <f t="shared" si="6"/>
        <v>67458.002798294314</v>
      </c>
      <c r="F69">
        <f t="shared" si="7"/>
        <v>67458</v>
      </c>
      <c r="G69">
        <f t="shared" si="8"/>
        <v>4.095380354556255E-4</v>
      </c>
      <c r="I69">
        <f>+G69</f>
        <v>4.095380354556255E-4</v>
      </c>
      <c r="O69">
        <f t="shared" ca="1" si="9"/>
        <v>-9.0454122752224283E-4</v>
      </c>
      <c r="Q69" s="2">
        <f t="shared" si="10"/>
        <v>44093.00009700004</v>
      </c>
    </row>
    <row r="70" spans="1:19" ht="12" customHeight="1" x14ac:dyDescent="0.2">
      <c r="A70" s="36" t="s">
        <v>48</v>
      </c>
      <c r="B70" s="37" t="s">
        <v>38</v>
      </c>
      <c r="C70" s="39">
        <v>59114.426359999925</v>
      </c>
      <c r="D70" s="40">
        <v>4.6999999999999999E-4</v>
      </c>
      <c r="E70">
        <f t="shared" si="6"/>
        <v>67477.997388213713</v>
      </c>
      <c r="F70">
        <f t="shared" si="7"/>
        <v>67478</v>
      </c>
      <c r="G70">
        <f t="shared" si="8"/>
        <v>-3.8224207673920318E-4</v>
      </c>
      <c r="I70">
        <f>+G70</f>
        <v>-3.8224207673920318E-4</v>
      </c>
      <c r="O70">
        <f t="shared" ca="1" si="9"/>
        <v>-9.0539458040580362E-4</v>
      </c>
      <c r="Q70" s="2">
        <f t="shared" si="10"/>
        <v>44095.926359999925</v>
      </c>
    </row>
    <row r="71" spans="1:19" ht="12" customHeight="1" x14ac:dyDescent="0.2">
      <c r="C71" s="10"/>
      <c r="D71" s="10"/>
    </row>
    <row r="72" spans="1:19" ht="12" customHeight="1" x14ac:dyDescent="0.2">
      <c r="C72" s="10"/>
      <c r="D72" s="10"/>
    </row>
    <row r="73" spans="1:19" ht="12" customHeight="1" x14ac:dyDescent="0.2">
      <c r="C73" s="10"/>
      <c r="D73" s="10"/>
    </row>
    <row r="74" spans="1:19" x14ac:dyDescent="0.2">
      <c r="C74" s="10"/>
      <c r="D74" s="10"/>
    </row>
    <row r="75" spans="1:19" x14ac:dyDescent="0.2">
      <c r="C75" s="10"/>
      <c r="D75" s="10"/>
    </row>
    <row r="76" spans="1:19" x14ac:dyDescent="0.2">
      <c r="C76" s="10"/>
      <c r="D76" s="10"/>
    </row>
    <row r="77" spans="1:19" x14ac:dyDescent="0.2">
      <c r="C77" s="10"/>
      <c r="D77" s="10"/>
    </row>
    <row r="78" spans="1:19" x14ac:dyDescent="0.2">
      <c r="C78" s="10"/>
      <c r="D78" s="10"/>
    </row>
    <row r="79" spans="1:19" x14ac:dyDescent="0.2">
      <c r="C79" s="10"/>
      <c r="D79" s="10"/>
    </row>
    <row r="80" spans="1:19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rotectedRanges>
    <protectedRange sqref="A25:D26" name="Range1"/>
  </protectedRanges>
  <sortState xmlns:xlrd2="http://schemas.microsoft.com/office/spreadsheetml/2017/richdata2" ref="A21:R72">
    <sortCondition ref="C21:C72"/>
  </sortState>
  <phoneticPr fontId="7" type="noConversion"/>
  <hyperlinks>
    <hyperlink ref="D8" r:id="rId1" display="http://arxiv.org/abs/astro-ph/0208270v2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2024-01-09T23:22:33Z</dcterms:modified>
</cp:coreProperties>
</file>