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23538F1-110D-4578-AEC3-BFB5FC563B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63" i="1" l="1"/>
  <c r="F63" i="1" s="1"/>
  <c r="G63" i="1" s="1"/>
  <c r="K63" i="1" s="1"/>
  <c r="Q63" i="1"/>
  <c r="E64" i="1"/>
  <c r="F64" i="1"/>
  <c r="G64" i="1"/>
  <c r="K64" i="1" s="1"/>
  <c r="Q64" i="1"/>
  <c r="E65" i="1"/>
  <c r="F65" i="1"/>
  <c r="G65" i="1" s="1"/>
  <c r="K65" i="1" s="1"/>
  <c r="Q65" i="1"/>
  <c r="E58" i="1"/>
  <c r="F58" i="1"/>
  <c r="G58" i="1"/>
  <c r="K58" i="1"/>
  <c r="Q58" i="1"/>
  <c r="E59" i="1"/>
  <c r="F59" i="1"/>
  <c r="G59" i="1"/>
  <c r="K59" i="1"/>
  <c r="Q59" i="1"/>
  <c r="E60" i="1"/>
  <c r="F60" i="1"/>
  <c r="G60" i="1"/>
  <c r="K60" i="1"/>
  <c r="Q60" i="1"/>
  <c r="E61" i="1"/>
  <c r="F61" i="1"/>
  <c r="G61" i="1"/>
  <c r="K61" i="1"/>
  <c r="Q61" i="1"/>
  <c r="E62" i="1"/>
  <c r="F62" i="1"/>
  <c r="G62" i="1"/>
  <c r="K62" i="1"/>
  <c r="Q62" i="1"/>
  <c r="E57" i="1"/>
  <c r="F57" i="1"/>
  <c r="G57" i="1"/>
  <c r="K57" i="1"/>
  <c r="Q57" i="1"/>
  <c r="E56" i="1"/>
  <c r="F56" i="1"/>
  <c r="G56" i="1"/>
  <c r="K56" i="1"/>
  <c r="Q56" i="1"/>
  <c r="E54" i="1"/>
  <c r="F54" i="1"/>
  <c r="G54" i="1"/>
  <c r="K54" i="1"/>
  <c r="E45" i="1"/>
  <c r="F45" i="1"/>
  <c r="G45" i="1"/>
  <c r="K45" i="1"/>
  <c r="E46" i="1"/>
  <c r="F46" i="1"/>
  <c r="G46" i="1"/>
  <c r="K46" i="1"/>
  <c r="E47" i="1"/>
  <c r="F47" i="1"/>
  <c r="G47" i="1"/>
  <c r="E48" i="1"/>
  <c r="F48" i="1"/>
  <c r="G48" i="1"/>
  <c r="K48" i="1"/>
  <c r="E49" i="1"/>
  <c r="F49" i="1"/>
  <c r="G49" i="1"/>
  <c r="K49" i="1"/>
  <c r="E50" i="1"/>
  <c r="F50" i="1"/>
  <c r="G50" i="1"/>
  <c r="K50" i="1"/>
  <c r="E51" i="1"/>
  <c r="F51" i="1"/>
  <c r="G51" i="1"/>
  <c r="K51" i="1"/>
  <c r="E52" i="1"/>
  <c r="F52" i="1"/>
  <c r="G52" i="1"/>
  <c r="K52" i="1"/>
  <c r="E53" i="1"/>
  <c r="F53" i="1"/>
  <c r="G53" i="1"/>
  <c r="K53" i="1"/>
  <c r="E55" i="1"/>
  <c r="F55" i="1"/>
  <c r="G55" i="1"/>
  <c r="K55" i="1"/>
  <c r="Q54" i="1"/>
  <c r="D9" i="1"/>
  <c r="C9" i="1"/>
  <c r="E27" i="1"/>
  <c r="F27" i="1"/>
  <c r="G27" i="1"/>
  <c r="K27" i="1"/>
  <c r="E28" i="1"/>
  <c r="F28" i="1"/>
  <c r="G28" i="1"/>
  <c r="E29" i="1"/>
  <c r="F29" i="1"/>
  <c r="G29" i="1"/>
  <c r="K29" i="1"/>
  <c r="E30" i="1"/>
  <c r="F30" i="1"/>
  <c r="G30" i="1"/>
  <c r="K30" i="1"/>
  <c r="E31" i="1"/>
  <c r="F31" i="1"/>
  <c r="G31" i="1"/>
  <c r="E32" i="1"/>
  <c r="F32" i="1"/>
  <c r="G32" i="1"/>
  <c r="K32" i="1"/>
  <c r="E33" i="1"/>
  <c r="F33" i="1"/>
  <c r="G33" i="1"/>
  <c r="K33" i="1"/>
  <c r="E34" i="1"/>
  <c r="F34" i="1"/>
  <c r="G34" i="1"/>
  <c r="K34" i="1"/>
  <c r="E35" i="1"/>
  <c r="F35" i="1"/>
  <c r="G35" i="1"/>
  <c r="K35" i="1"/>
  <c r="E36" i="1"/>
  <c r="F36" i="1"/>
  <c r="G36" i="1"/>
  <c r="E37" i="1"/>
  <c r="F37" i="1"/>
  <c r="G37" i="1"/>
  <c r="K37" i="1"/>
  <c r="E38" i="1"/>
  <c r="F38" i="1"/>
  <c r="G38" i="1"/>
  <c r="K38" i="1"/>
  <c r="E39" i="1"/>
  <c r="F39" i="1"/>
  <c r="G39" i="1"/>
  <c r="E40" i="1"/>
  <c r="F40" i="1"/>
  <c r="G40" i="1"/>
  <c r="K40" i="1"/>
  <c r="E41" i="1"/>
  <c r="F41" i="1"/>
  <c r="G41" i="1"/>
  <c r="K41" i="1"/>
  <c r="E42" i="1"/>
  <c r="F42" i="1"/>
  <c r="G42" i="1"/>
  <c r="K42" i="1"/>
  <c r="E43" i="1"/>
  <c r="F43" i="1"/>
  <c r="G43" i="1"/>
  <c r="K43" i="1"/>
  <c r="E44" i="1"/>
  <c r="F44" i="1"/>
  <c r="G44" i="1"/>
  <c r="K44" i="1"/>
  <c r="Q55" i="1"/>
  <c r="E21" i="1"/>
  <c r="F21" i="1"/>
  <c r="G21" i="1"/>
  <c r="K21" i="1"/>
  <c r="E22" i="1"/>
  <c r="F22" i="1"/>
  <c r="G22" i="1"/>
  <c r="E23" i="1"/>
  <c r="F23" i="1"/>
  <c r="G23" i="1"/>
  <c r="K23" i="1"/>
  <c r="E24" i="1"/>
  <c r="F24" i="1"/>
  <c r="G24" i="1"/>
  <c r="K24" i="1"/>
  <c r="E25" i="1"/>
  <c r="F25" i="1"/>
  <c r="G25" i="1"/>
  <c r="E26" i="1"/>
  <c r="F26" i="1"/>
  <c r="G26" i="1"/>
  <c r="Q48" i="1"/>
  <c r="Q49" i="1"/>
  <c r="Q45" i="1"/>
  <c r="Q46" i="1"/>
  <c r="K47" i="1"/>
  <c r="Q47" i="1"/>
  <c r="Q50" i="1"/>
  <c r="Q51" i="1"/>
  <c r="Q52" i="1"/>
  <c r="Q53" i="1"/>
  <c r="Q32" i="1"/>
  <c r="Q33" i="1"/>
  <c r="Q34" i="1"/>
  <c r="Q42" i="1"/>
  <c r="Q43" i="1"/>
  <c r="Q44" i="1"/>
  <c r="Q37" i="1"/>
  <c r="Q38" i="1"/>
  <c r="K39" i="1"/>
  <c r="Q39" i="1"/>
  <c r="Q40" i="1"/>
  <c r="Q41" i="1"/>
  <c r="Q35" i="1"/>
  <c r="K36" i="1"/>
  <c r="Q36" i="1"/>
  <c r="Q29" i="1"/>
  <c r="Q30" i="1"/>
  <c r="K31" i="1"/>
  <c r="Q31" i="1"/>
  <c r="Q27" i="1"/>
  <c r="K28" i="1"/>
  <c r="Q28" i="1"/>
  <c r="Q21" i="1"/>
  <c r="K22" i="1"/>
  <c r="Q22" i="1"/>
  <c r="Q23" i="1"/>
  <c r="Q24" i="1"/>
  <c r="K25" i="1"/>
  <c r="Q25" i="1"/>
  <c r="K26" i="1"/>
  <c r="Q26" i="1"/>
  <c r="F16" i="1"/>
  <c r="F17" i="1" s="1"/>
  <c r="C17" i="1"/>
  <c r="C12" i="1"/>
  <c r="C11" i="1"/>
  <c r="O65" i="1" l="1"/>
  <c r="O64" i="1"/>
  <c r="O63" i="1"/>
  <c r="O60" i="1"/>
  <c r="O36" i="1"/>
  <c r="O55" i="1"/>
  <c r="O54" i="1"/>
  <c r="O23" i="1"/>
  <c r="O32" i="1"/>
  <c r="O21" i="1"/>
  <c r="O47" i="1"/>
  <c r="O59" i="1"/>
  <c r="O29" i="1"/>
  <c r="O33" i="1"/>
  <c r="O24" i="1"/>
  <c r="O31" i="1"/>
  <c r="O27" i="1"/>
  <c r="O37" i="1"/>
  <c r="O50" i="1"/>
  <c r="O40" i="1"/>
  <c r="O22" i="1"/>
  <c r="O26" i="1"/>
  <c r="O46" i="1"/>
  <c r="O41" i="1"/>
  <c r="O49" i="1"/>
  <c r="O58" i="1"/>
  <c r="O45" i="1"/>
  <c r="O51" i="1"/>
  <c r="O39" i="1"/>
  <c r="C15" i="1"/>
  <c r="F18" i="1" s="1"/>
  <c r="O48" i="1"/>
  <c r="O57" i="1"/>
  <c r="O43" i="1"/>
  <c r="O30" i="1"/>
  <c r="O62" i="1"/>
  <c r="O56" i="1"/>
  <c r="O53" i="1"/>
  <c r="O38" i="1"/>
  <c r="O44" i="1"/>
  <c r="O61" i="1"/>
  <c r="O52" i="1"/>
  <c r="O42" i="1"/>
  <c r="O34" i="1"/>
  <c r="O28" i="1"/>
  <c r="O35" i="1"/>
  <c r="O25" i="1"/>
  <c r="C16" i="1"/>
  <c r="D18" i="1" s="1"/>
  <c r="F19" i="1" l="1"/>
  <c r="C18" i="1"/>
</calcChain>
</file>

<file path=xl/sharedStrings.xml><?xml version="1.0" encoding="utf-8"?>
<sst xmlns="http://schemas.openxmlformats.org/spreadsheetml/2006/main" count="138" uniqueCount="59">
  <si>
    <t>IBVS 6244</t>
  </si>
  <si>
    <t>V</t>
  </si>
  <si>
    <t>VSB-64</t>
  </si>
  <si>
    <t>0.0097</t>
  </si>
  <si>
    <t>PE</t>
  </si>
  <si>
    <t>IBVS 6196</t>
  </si>
  <si>
    <t>CCD</t>
  </si>
  <si>
    <t>pg</t>
  </si>
  <si>
    <t>0.0033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</si>
  <si>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</si>
  <si>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</si>
  <si>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</si>
  <si>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</si>
  <si>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</si>
  <si>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</si>
  <si>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</si>
  <si>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</si>
  <si>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</si>
  <si>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</si>
  <si>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</si>
  <si>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</si>
  <si>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</si>
  <si>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</si>
  <si>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</si>
  <si>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</si>
  <si>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</si>
  <si>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</si>
  <si>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</si>
  <si>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</si>
  <si>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</si>
  <si>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</si>
  <si>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</si>
  <si>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</si>
  <si>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</si>
  <si>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</si>
  <si>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</si>
  <si>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</si>
  <si>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</si>
  <si>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</si>
  <si>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</si>
  <si>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</si>
  <si>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</si>
  <si>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</si>
  <si>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</si>
  <si>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</si>
  <si>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OEJV 0137</t>
  </si>
  <si>
    <t>II</t>
  </si>
  <si>
    <t>I</t>
  </si>
  <si>
    <t>??</t>
  </si>
  <si>
    <t>not avail.</t>
  </si>
  <si>
    <t>V483 And / GSC 3225-1345</t>
  </si>
  <si>
    <t>OEJV 0160</t>
  </si>
  <si>
    <t>OEJV 0168</t>
  </si>
  <si>
    <t>vis</t>
  </si>
  <si>
    <t>OEJV 0179</t>
  </si>
  <si>
    <t>OEJV 0211</t>
  </si>
  <si>
    <t>VSB 069</t>
  </si>
  <si>
    <t>JBAV, 60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</si>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</sst>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3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8"/>
      </patternFill>
    </fill>
    <fill>
      <patternFill patternType="solid">
        <fgColor indexed="43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6" fillId="0" borderId="0"/>
    <xf numFmtId="0" fontId="20" fillId="0" borderId="0"/>
    <xf numFmtId="0" fontId="20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9" fillId="24" borderId="0" xfId="0" applyFont="1" applyFill="1" applyAlignment="1"/>
    <xf numFmtId="0" fontId="31" fillId="0" borderId="0" xfId="0" applyFont="1">
      <alignment vertical="top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31" fillId="0" borderId="0" xfId="0" applyFont="1" applyAlignment="1"/>
    <xf numFmtId="0" fontId="5" fillId="0" borderId="0" xfId="41" applyFont="1"/>
    <xf numFmtId="0" fontId="5" fillId="0" borderId="0" xfId="41" applyFont="1" applyAlignment="1">
      <alignment horizontal="center"/>
    </xf>
    <xf numFmtId="165" fontId="5" fillId="0" borderId="0" xfId="41" applyNumberFormat="1" applyFont="1" applyAlignment="1">
      <alignment horizontal="left" vertical="top"/>
    </xf>
    <xf numFmtId="0" fontId="5" fillId="0" borderId="0" xfId="41" applyFont="1" applyAlignment="1">
      <alignment horizontal="left" vertical="top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0" fillId="0" borderId="0" xfId="41" applyFont="1"/>
    <xf numFmtId="0" fontId="30" fillId="0" borderId="0" xfId="41" applyFont="1" applyAlignment="1">
      <alignment horizontal="center"/>
    </xf>
    <xf numFmtId="0" fontId="30" fillId="0" borderId="0" xfId="41" applyFont="1" applyAlignment="1">
      <alignment horizontal="left"/>
    </xf>
    <xf numFmtId="0" fontId="5" fillId="0" borderId="0" xfId="0" applyFont="1" applyAlignment="1"/>
    <xf numFmtId="0" fontId="5" fillId="0" borderId="0" xfId="41" applyFont="1" applyAlignment="1">
      <alignment horizontal="left"/>
    </xf>
    <xf numFmtId="0" fontId="9" fillId="25" borderId="0" xfId="0" applyFont="1" applyFill="1" applyAlignment="1"/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 applyProtection="1">
      <alignment horizontal="left"/>
      <protection locked="0"/>
    </xf>
    <xf numFmtId="0" fontId="34" fillId="0" borderId="0" xfId="0" applyFont="1" applyAlignment="1" applyProtection="1">
      <alignment horizontal="center"/>
      <protection locked="0"/>
    </xf>
    <xf numFmtId="0" fontId="34" fillId="0" borderId="0" xfId="0" applyFont="1" applyAlignment="1">
      <alignment horizontal="left" vertical="center" wrapText="1"/>
    </xf>
    <xf numFmtId="166" fontId="34" fillId="0" borderId="0" xfId="0" applyNumberFormat="1" applyFont="1" applyAlignment="1" applyProtection="1">
      <alignment horizontal="left"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V483 And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5.0000000000000001E-3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5.9999999999999995E-4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2.2000000000000001E-3</c:v>
                  </c:pt>
                  <c:pt idx="34">
                    <c:v>0</c:v>
                  </c:pt>
                  <c:pt idx="35">
                    <c:v>1E-4</c:v>
                  </c:pt>
                  <c:pt idx="36">
                    <c:v>0</c:v>
                  </c:pt>
                  <c:pt idx="37">
                    <c:v>1.4E-3</c:v>
                  </c:pt>
                  <c:pt idx="38">
                    <c:v>4.1999999999999997E-3</c:v>
                  </c:pt>
                  <c:pt idx="39">
                    <c:v>1.4E-3</c:v>
                  </c:pt>
                  <c:pt idx="40">
                    <c:v>5.0000000000000001E-4</c:v>
                  </c:pt>
                  <c:pt idx="41">
                    <c:v>3.5999999999999999E-3</c:v>
                  </c:pt>
                  <c:pt idx="42">
                    <c:v>3.5999999999999999E-3</c:v>
                  </c:pt>
                  <c:pt idx="43">
                    <c:v>3.5999999999999999E-3</c:v>
                  </c:pt>
                  <c:pt idx="44">
                    <c:v>3.5999999999999999E-3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5.0000000000000001E-3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5.9999999999999995E-4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2.2000000000000001E-3</c:v>
                  </c:pt>
                  <c:pt idx="34">
                    <c:v>0</c:v>
                  </c:pt>
                  <c:pt idx="35">
                    <c:v>1E-4</c:v>
                  </c:pt>
                  <c:pt idx="36">
                    <c:v>0</c:v>
                  </c:pt>
                  <c:pt idx="37">
                    <c:v>1.4E-3</c:v>
                  </c:pt>
                  <c:pt idx="38">
                    <c:v>4.1999999999999997E-3</c:v>
                  </c:pt>
                  <c:pt idx="39">
                    <c:v>1.4E-3</c:v>
                  </c:pt>
                  <c:pt idx="40">
                    <c:v>5.0000000000000001E-4</c:v>
                  </c:pt>
                  <c:pt idx="41">
                    <c:v>3.5999999999999999E-3</c:v>
                  </c:pt>
                  <c:pt idx="42">
                    <c:v>3.5999999999999999E-3</c:v>
                  </c:pt>
                  <c:pt idx="43">
                    <c:v>3.5999999999999999E-3</c:v>
                  </c:pt>
                  <c:pt idx="44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-43.5</c:v>
                </c:pt>
                <c:pt idx="1">
                  <c:v>0</c:v>
                </c:pt>
                <c:pt idx="2">
                  <c:v>77.5</c:v>
                </c:pt>
                <c:pt idx="3">
                  <c:v>97.5</c:v>
                </c:pt>
                <c:pt idx="4">
                  <c:v>124.5</c:v>
                </c:pt>
                <c:pt idx="5">
                  <c:v>127.5</c:v>
                </c:pt>
                <c:pt idx="6">
                  <c:v>3679.5</c:v>
                </c:pt>
                <c:pt idx="7">
                  <c:v>3746.5</c:v>
                </c:pt>
                <c:pt idx="8">
                  <c:v>3928</c:v>
                </c:pt>
                <c:pt idx="9">
                  <c:v>3928</c:v>
                </c:pt>
                <c:pt idx="10">
                  <c:v>3928</c:v>
                </c:pt>
                <c:pt idx="11">
                  <c:v>3948</c:v>
                </c:pt>
                <c:pt idx="12">
                  <c:v>3948</c:v>
                </c:pt>
                <c:pt idx="13">
                  <c:v>3948</c:v>
                </c:pt>
                <c:pt idx="14">
                  <c:v>3948.5</c:v>
                </c:pt>
                <c:pt idx="15">
                  <c:v>3948.5</c:v>
                </c:pt>
                <c:pt idx="16">
                  <c:v>3948.5</c:v>
                </c:pt>
                <c:pt idx="17">
                  <c:v>3978.5</c:v>
                </c:pt>
                <c:pt idx="18">
                  <c:v>3978.5</c:v>
                </c:pt>
                <c:pt idx="19">
                  <c:v>3979</c:v>
                </c:pt>
                <c:pt idx="20">
                  <c:v>3979</c:v>
                </c:pt>
                <c:pt idx="21">
                  <c:v>4015.5</c:v>
                </c:pt>
                <c:pt idx="22">
                  <c:v>4015.5</c:v>
                </c:pt>
                <c:pt idx="23">
                  <c:v>4015.5</c:v>
                </c:pt>
                <c:pt idx="24">
                  <c:v>5174.5</c:v>
                </c:pt>
                <c:pt idx="25">
                  <c:v>5174.5</c:v>
                </c:pt>
                <c:pt idx="26">
                  <c:v>5174.5</c:v>
                </c:pt>
                <c:pt idx="27">
                  <c:v>6130</c:v>
                </c:pt>
                <c:pt idx="28">
                  <c:v>6130.5</c:v>
                </c:pt>
                <c:pt idx="29">
                  <c:v>6140</c:v>
                </c:pt>
                <c:pt idx="30">
                  <c:v>6140.5</c:v>
                </c:pt>
                <c:pt idx="31">
                  <c:v>7439.5</c:v>
                </c:pt>
                <c:pt idx="32">
                  <c:v>7439.5</c:v>
                </c:pt>
                <c:pt idx="33">
                  <c:v>8584.5</c:v>
                </c:pt>
                <c:pt idx="34">
                  <c:v>8953</c:v>
                </c:pt>
                <c:pt idx="35">
                  <c:v>8820</c:v>
                </c:pt>
                <c:pt idx="36">
                  <c:v>12343.5</c:v>
                </c:pt>
                <c:pt idx="37">
                  <c:v>12381</c:v>
                </c:pt>
                <c:pt idx="38">
                  <c:v>12381.5</c:v>
                </c:pt>
                <c:pt idx="39">
                  <c:v>12382</c:v>
                </c:pt>
                <c:pt idx="40">
                  <c:v>13526</c:v>
                </c:pt>
                <c:pt idx="41">
                  <c:v>13607</c:v>
                </c:pt>
                <c:pt idx="42">
                  <c:v>15049.5</c:v>
                </c:pt>
                <c:pt idx="43">
                  <c:v>15050</c:v>
                </c:pt>
                <c:pt idx="44">
                  <c:v>15050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24-4F57-967E-37EB9DD1E29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5.0000000000000001E-3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5.9999999999999995E-4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2.2000000000000001E-3</c:v>
                  </c:pt>
                  <c:pt idx="34">
                    <c:v>0</c:v>
                  </c:pt>
                  <c:pt idx="35">
                    <c:v>1E-4</c:v>
                  </c:pt>
                  <c:pt idx="36">
                    <c:v>0</c:v>
                  </c:pt>
                  <c:pt idx="37">
                    <c:v>1.4E-3</c:v>
                  </c:pt>
                  <c:pt idx="38">
                    <c:v>4.1999999999999997E-3</c:v>
                  </c:pt>
                  <c:pt idx="39">
                    <c:v>1.4E-3</c:v>
                  </c:pt>
                  <c:pt idx="40">
                    <c:v>5.0000000000000001E-4</c:v>
                  </c:pt>
                  <c:pt idx="41">
                    <c:v>3.5999999999999999E-3</c:v>
                  </c:pt>
                  <c:pt idx="42">
                    <c:v>3.5999999999999999E-3</c:v>
                  </c:pt>
                  <c:pt idx="43">
                    <c:v>3.5999999999999999E-3</c:v>
                  </c:pt>
                  <c:pt idx="44">
                    <c:v>3.5999999999999999E-3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5.0000000000000001E-3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5.9999999999999995E-4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2.2000000000000001E-3</c:v>
                  </c:pt>
                  <c:pt idx="34">
                    <c:v>0</c:v>
                  </c:pt>
                  <c:pt idx="35">
                    <c:v>1E-4</c:v>
                  </c:pt>
                  <c:pt idx="36">
                    <c:v>0</c:v>
                  </c:pt>
                  <c:pt idx="37">
                    <c:v>1.4E-3</c:v>
                  </c:pt>
                  <c:pt idx="38">
                    <c:v>4.1999999999999997E-3</c:v>
                  </c:pt>
                  <c:pt idx="39">
                    <c:v>1.4E-3</c:v>
                  </c:pt>
                  <c:pt idx="40">
                    <c:v>5.0000000000000001E-4</c:v>
                  </c:pt>
                  <c:pt idx="41">
                    <c:v>3.5999999999999999E-3</c:v>
                  </c:pt>
                  <c:pt idx="42">
                    <c:v>3.5999999999999999E-3</c:v>
                  </c:pt>
                  <c:pt idx="43">
                    <c:v>3.5999999999999999E-3</c:v>
                  </c:pt>
                  <c:pt idx="44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-43.5</c:v>
                </c:pt>
                <c:pt idx="1">
                  <c:v>0</c:v>
                </c:pt>
                <c:pt idx="2">
                  <c:v>77.5</c:v>
                </c:pt>
                <c:pt idx="3">
                  <c:v>97.5</c:v>
                </c:pt>
                <c:pt idx="4">
                  <c:v>124.5</c:v>
                </c:pt>
                <c:pt idx="5">
                  <c:v>127.5</c:v>
                </c:pt>
                <c:pt idx="6">
                  <c:v>3679.5</c:v>
                </c:pt>
                <c:pt idx="7">
                  <c:v>3746.5</c:v>
                </c:pt>
                <c:pt idx="8">
                  <c:v>3928</c:v>
                </c:pt>
                <c:pt idx="9">
                  <c:v>3928</c:v>
                </c:pt>
                <c:pt idx="10">
                  <c:v>3928</c:v>
                </c:pt>
                <c:pt idx="11">
                  <c:v>3948</c:v>
                </c:pt>
                <c:pt idx="12">
                  <c:v>3948</c:v>
                </c:pt>
                <c:pt idx="13">
                  <c:v>3948</c:v>
                </c:pt>
                <c:pt idx="14">
                  <c:v>3948.5</c:v>
                </c:pt>
                <c:pt idx="15">
                  <c:v>3948.5</c:v>
                </c:pt>
                <c:pt idx="16">
                  <c:v>3948.5</c:v>
                </c:pt>
                <c:pt idx="17">
                  <c:v>3978.5</c:v>
                </c:pt>
                <c:pt idx="18">
                  <c:v>3978.5</c:v>
                </c:pt>
                <c:pt idx="19">
                  <c:v>3979</c:v>
                </c:pt>
                <c:pt idx="20">
                  <c:v>3979</c:v>
                </c:pt>
                <c:pt idx="21">
                  <c:v>4015.5</c:v>
                </c:pt>
                <c:pt idx="22">
                  <c:v>4015.5</c:v>
                </c:pt>
                <c:pt idx="23">
                  <c:v>4015.5</c:v>
                </c:pt>
                <c:pt idx="24">
                  <c:v>5174.5</c:v>
                </c:pt>
                <c:pt idx="25">
                  <c:v>5174.5</c:v>
                </c:pt>
                <c:pt idx="26">
                  <c:v>5174.5</c:v>
                </c:pt>
                <c:pt idx="27">
                  <c:v>6130</c:v>
                </c:pt>
                <c:pt idx="28">
                  <c:v>6130.5</c:v>
                </c:pt>
                <c:pt idx="29">
                  <c:v>6140</c:v>
                </c:pt>
                <c:pt idx="30">
                  <c:v>6140.5</c:v>
                </c:pt>
                <c:pt idx="31">
                  <c:v>7439.5</c:v>
                </c:pt>
                <c:pt idx="32">
                  <c:v>7439.5</c:v>
                </c:pt>
                <c:pt idx="33">
                  <c:v>8584.5</c:v>
                </c:pt>
                <c:pt idx="34">
                  <c:v>8953</c:v>
                </c:pt>
                <c:pt idx="35">
                  <c:v>8820</c:v>
                </c:pt>
                <c:pt idx="36">
                  <c:v>12343.5</c:v>
                </c:pt>
                <c:pt idx="37">
                  <c:v>12381</c:v>
                </c:pt>
                <c:pt idx="38">
                  <c:v>12381.5</c:v>
                </c:pt>
                <c:pt idx="39">
                  <c:v>12382</c:v>
                </c:pt>
                <c:pt idx="40">
                  <c:v>13526</c:v>
                </c:pt>
                <c:pt idx="41">
                  <c:v>13607</c:v>
                </c:pt>
                <c:pt idx="42">
                  <c:v>15049.5</c:v>
                </c:pt>
                <c:pt idx="43">
                  <c:v>15050</c:v>
                </c:pt>
                <c:pt idx="44">
                  <c:v>15050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24-4F57-967E-37EB9DD1E29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5.0000000000000001E-3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5.9999999999999995E-4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2.2000000000000001E-3</c:v>
                  </c:pt>
                  <c:pt idx="34">
                    <c:v>0</c:v>
                  </c:pt>
                  <c:pt idx="35">
                    <c:v>1E-4</c:v>
                  </c:pt>
                  <c:pt idx="36">
                    <c:v>0</c:v>
                  </c:pt>
                  <c:pt idx="37">
                    <c:v>1.4E-3</c:v>
                  </c:pt>
                  <c:pt idx="38">
                    <c:v>4.1999999999999997E-3</c:v>
                  </c:pt>
                  <c:pt idx="39">
                    <c:v>1.4E-3</c:v>
                  </c:pt>
                  <c:pt idx="40">
                    <c:v>5.0000000000000001E-4</c:v>
                  </c:pt>
                  <c:pt idx="41">
                    <c:v>3.5999999999999999E-3</c:v>
                  </c:pt>
                  <c:pt idx="42">
                    <c:v>3.5999999999999999E-3</c:v>
                  </c:pt>
                  <c:pt idx="43">
                    <c:v>3.5999999999999999E-3</c:v>
                  </c:pt>
                  <c:pt idx="44">
                    <c:v>3.5999999999999999E-3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5.0000000000000001E-3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5.9999999999999995E-4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2.2000000000000001E-3</c:v>
                  </c:pt>
                  <c:pt idx="34">
                    <c:v>0</c:v>
                  </c:pt>
                  <c:pt idx="35">
                    <c:v>1E-4</c:v>
                  </c:pt>
                  <c:pt idx="36">
                    <c:v>0</c:v>
                  </c:pt>
                  <c:pt idx="37">
                    <c:v>1.4E-3</c:v>
                  </c:pt>
                  <c:pt idx="38">
                    <c:v>4.1999999999999997E-3</c:v>
                  </c:pt>
                  <c:pt idx="39">
                    <c:v>1.4E-3</c:v>
                  </c:pt>
                  <c:pt idx="40">
                    <c:v>5.0000000000000001E-4</c:v>
                  </c:pt>
                  <c:pt idx="41">
                    <c:v>3.5999999999999999E-3</c:v>
                  </c:pt>
                  <c:pt idx="42">
                    <c:v>3.5999999999999999E-3</c:v>
                  </c:pt>
                  <c:pt idx="43">
                    <c:v>3.5999999999999999E-3</c:v>
                  </c:pt>
                  <c:pt idx="44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-43.5</c:v>
                </c:pt>
                <c:pt idx="1">
                  <c:v>0</c:v>
                </c:pt>
                <c:pt idx="2">
                  <c:v>77.5</c:v>
                </c:pt>
                <c:pt idx="3">
                  <c:v>97.5</c:v>
                </c:pt>
                <c:pt idx="4">
                  <c:v>124.5</c:v>
                </c:pt>
                <c:pt idx="5">
                  <c:v>127.5</c:v>
                </c:pt>
                <c:pt idx="6">
                  <c:v>3679.5</c:v>
                </c:pt>
                <c:pt idx="7">
                  <c:v>3746.5</c:v>
                </c:pt>
                <c:pt idx="8">
                  <c:v>3928</c:v>
                </c:pt>
                <c:pt idx="9">
                  <c:v>3928</c:v>
                </c:pt>
                <c:pt idx="10">
                  <c:v>3928</c:v>
                </c:pt>
                <c:pt idx="11">
                  <c:v>3948</c:v>
                </c:pt>
                <c:pt idx="12">
                  <c:v>3948</c:v>
                </c:pt>
                <c:pt idx="13">
                  <c:v>3948</c:v>
                </c:pt>
                <c:pt idx="14">
                  <c:v>3948.5</c:v>
                </c:pt>
                <c:pt idx="15">
                  <c:v>3948.5</c:v>
                </c:pt>
                <c:pt idx="16">
                  <c:v>3948.5</c:v>
                </c:pt>
                <c:pt idx="17">
                  <c:v>3978.5</c:v>
                </c:pt>
                <c:pt idx="18">
                  <c:v>3978.5</c:v>
                </c:pt>
                <c:pt idx="19">
                  <c:v>3979</c:v>
                </c:pt>
                <c:pt idx="20">
                  <c:v>3979</c:v>
                </c:pt>
                <c:pt idx="21">
                  <c:v>4015.5</c:v>
                </c:pt>
                <c:pt idx="22">
                  <c:v>4015.5</c:v>
                </c:pt>
                <c:pt idx="23">
                  <c:v>4015.5</c:v>
                </c:pt>
                <c:pt idx="24">
                  <c:v>5174.5</c:v>
                </c:pt>
                <c:pt idx="25">
                  <c:v>5174.5</c:v>
                </c:pt>
                <c:pt idx="26">
                  <c:v>5174.5</c:v>
                </c:pt>
                <c:pt idx="27">
                  <c:v>6130</c:v>
                </c:pt>
                <c:pt idx="28">
                  <c:v>6130.5</c:v>
                </c:pt>
                <c:pt idx="29">
                  <c:v>6140</c:v>
                </c:pt>
                <c:pt idx="30">
                  <c:v>6140.5</c:v>
                </c:pt>
                <c:pt idx="31">
                  <c:v>7439.5</c:v>
                </c:pt>
                <c:pt idx="32">
                  <c:v>7439.5</c:v>
                </c:pt>
                <c:pt idx="33">
                  <c:v>8584.5</c:v>
                </c:pt>
                <c:pt idx="34">
                  <c:v>8953</c:v>
                </c:pt>
                <c:pt idx="35">
                  <c:v>8820</c:v>
                </c:pt>
                <c:pt idx="36">
                  <c:v>12343.5</c:v>
                </c:pt>
                <c:pt idx="37">
                  <c:v>12381</c:v>
                </c:pt>
                <c:pt idx="38">
                  <c:v>12381.5</c:v>
                </c:pt>
                <c:pt idx="39">
                  <c:v>12382</c:v>
                </c:pt>
                <c:pt idx="40">
                  <c:v>13526</c:v>
                </c:pt>
                <c:pt idx="41">
                  <c:v>13607</c:v>
                </c:pt>
                <c:pt idx="42">
                  <c:v>15049.5</c:v>
                </c:pt>
                <c:pt idx="43">
                  <c:v>15050</c:v>
                </c:pt>
                <c:pt idx="44">
                  <c:v>15050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24-4F57-967E-37EB9DD1E29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5.0000000000000001E-3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5.9999999999999995E-4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2.2000000000000001E-3</c:v>
                  </c:pt>
                  <c:pt idx="34">
                    <c:v>0</c:v>
                  </c:pt>
                  <c:pt idx="35">
                    <c:v>1E-4</c:v>
                  </c:pt>
                  <c:pt idx="36">
                    <c:v>0</c:v>
                  </c:pt>
                  <c:pt idx="37">
                    <c:v>1.4E-3</c:v>
                  </c:pt>
                  <c:pt idx="38">
                    <c:v>4.1999999999999997E-3</c:v>
                  </c:pt>
                  <c:pt idx="39">
                    <c:v>1.4E-3</c:v>
                  </c:pt>
                  <c:pt idx="40">
                    <c:v>5.0000000000000001E-4</c:v>
                  </c:pt>
                  <c:pt idx="41">
                    <c:v>3.5999999999999999E-3</c:v>
                  </c:pt>
                  <c:pt idx="42">
                    <c:v>3.5999999999999999E-3</c:v>
                  </c:pt>
                  <c:pt idx="43">
                    <c:v>3.5999999999999999E-3</c:v>
                  </c:pt>
                  <c:pt idx="44">
                    <c:v>3.5999999999999999E-3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5.0000000000000001E-3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5.9999999999999995E-4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2.2000000000000001E-3</c:v>
                  </c:pt>
                  <c:pt idx="34">
                    <c:v>0</c:v>
                  </c:pt>
                  <c:pt idx="35">
                    <c:v>1E-4</c:v>
                  </c:pt>
                  <c:pt idx="36">
                    <c:v>0</c:v>
                  </c:pt>
                  <c:pt idx="37">
                    <c:v>1.4E-3</c:v>
                  </c:pt>
                  <c:pt idx="38">
                    <c:v>4.1999999999999997E-3</c:v>
                  </c:pt>
                  <c:pt idx="39">
                    <c:v>1.4E-3</c:v>
                  </c:pt>
                  <c:pt idx="40">
                    <c:v>5.0000000000000001E-4</c:v>
                  </c:pt>
                  <c:pt idx="41">
                    <c:v>3.5999999999999999E-3</c:v>
                  </c:pt>
                  <c:pt idx="42">
                    <c:v>3.5999999999999999E-3</c:v>
                  </c:pt>
                  <c:pt idx="43">
                    <c:v>3.5999999999999999E-3</c:v>
                  </c:pt>
                  <c:pt idx="44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-43.5</c:v>
                </c:pt>
                <c:pt idx="1">
                  <c:v>0</c:v>
                </c:pt>
                <c:pt idx="2">
                  <c:v>77.5</c:v>
                </c:pt>
                <c:pt idx="3">
                  <c:v>97.5</c:v>
                </c:pt>
                <c:pt idx="4">
                  <c:v>124.5</c:v>
                </c:pt>
                <c:pt idx="5">
                  <c:v>127.5</c:v>
                </c:pt>
                <c:pt idx="6">
                  <c:v>3679.5</c:v>
                </c:pt>
                <c:pt idx="7">
                  <c:v>3746.5</c:v>
                </c:pt>
                <c:pt idx="8">
                  <c:v>3928</c:v>
                </c:pt>
                <c:pt idx="9">
                  <c:v>3928</c:v>
                </c:pt>
                <c:pt idx="10">
                  <c:v>3928</c:v>
                </c:pt>
                <c:pt idx="11">
                  <c:v>3948</c:v>
                </c:pt>
                <c:pt idx="12">
                  <c:v>3948</c:v>
                </c:pt>
                <c:pt idx="13">
                  <c:v>3948</c:v>
                </c:pt>
                <c:pt idx="14">
                  <c:v>3948.5</c:v>
                </c:pt>
                <c:pt idx="15">
                  <c:v>3948.5</c:v>
                </c:pt>
                <c:pt idx="16">
                  <c:v>3948.5</c:v>
                </c:pt>
                <c:pt idx="17">
                  <c:v>3978.5</c:v>
                </c:pt>
                <c:pt idx="18">
                  <c:v>3978.5</c:v>
                </c:pt>
                <c:pt idx="19">
                  <c:v>3979</c:v>
                </c:pt>
                <c:pt idx="20">
                  <c:v>3979</c:v>
                </c:pt>
                <c:pt idx="21">
                  <c:v>4015.5</c:v>
                </c:pt>
                <c:pt idx="22">
                  <c:v>4015.5</c:v>
                </c:pt>
                <c:pt idx="23">
                  <c:v>4015.5</c:v>
                </c:pt>
                <c:pt idx="24">
                  <c:v>5174.5</c:v>
                </c:pt>
                <c:pt idx="25">
                  <c:v>5174.5</c:v>
                </c:pt>
                <c:pt idx="26">
                  <c:v>5174.5</c:v>
                </c:pt>
                <c:pt idx="27">
                  <c:v>6130</c:v>
                </c:pt>
                <c:pt idx="28">
                  <c:v>6130.5</c:v>
                </c:pt>
                <c:pt idx="29">
                  <c:v>6140</c:v>
                </c:pt>
                <c:pt idx="30">
                  <c:v>6140.5</c:v>
                </c:pt>
                <c:pt idx="31">
                  <c:v>7439.5</c:v>
                </c:pt>
                <c:pt idx="32">
                  <c:v>7439.5</c:v>
                </c:pt>
                <c:pt idx="33">
                  <c:v>8584.5</c:v>
                </c:pt>
                <c:pt idx="34">
                  <c:v>8953</c:v>
                </c:pt>
                <c:pt idx="35">
                  <c:v>8820</c:v>
                </c:pt>
                <c:pt idx="36">
                  <c:v>12343.5</c:v>
                </c:pt>
                <c:pt idx="37">
                  <c:v>12381</c:v>
                </c:pt>
                <c:pt idx="38">
                  <c:v>12381.5</c:v>
                </c:pt>
                <c:pt idx="39">
                  <c:v>12382</c:v>
                </c:pt>
                <c:pt idx="40">
                  <c:v>13526</c:v>
                </c:pt>
                <c:pt idx="41">
                  <c:v>13607</c:v>
                </c:pt>
                <c:pt idx="42">
                  <c:v>15049.5</c:v>
                </c:pt>
                <c:pt idx="43">
                  <c:v>15050</c:v>
                </c:pt>
                <c:pt idx="44">
                  <c:v>15050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5.8504999979049899E-3</c:v>
                </c:pt>
                <c:pt idx="1">
                  <c:v>0</c:v>
                </c:pt>
                <c:pt idx="2">
                  <c:v>3.7574999951175414E-3</c:v>
                </c:pt>
                <c:pt idx="3">
                  <c:v>3.7874999979976565E-3</c:v>
                </c:pt>
                <c:pt idx="4">
                  <c:v>4.1764999987208284E-3</c:v>
                </c:pt>
                <c:pt idx="5">
                  <c:v>3.8674999959766865E-3</c:v>
                </c:pt>
                <c:pt idx="6">
                  <c:v>-7.3958499997388572E-2</c:v>
                </c:pt>
                <c:pt idx="7">
                  <c:v>-7.4569500000507105E-2</c:v>
                </c:pt>
                <c:pt idx="8">
                  <c:v>-7.934400000522146E-2</c:v>
                </c:pt>
                <c:pt idx="9">
                  <c:v>-7.6764000004914124E-2</c:v>
                </c:pt>
                <c:pt idx="10">
                  <c:v>-7.6504000004206318E-2</c:v>
                </c:pt>
                <c:pt idx="11">
                  <c:v>-8.017400000244379E-2</c:v>
                </c:pt>
                <c:pt idx="12">
                  <c:v>-7.964400000491878E-2</c:v>
                </c:pt>
                <c:pt idx="13">
                  <c:v>-7.4644000007538125E-2</c:v>
                </c:pt>
                <c:pt idx="14">
                  <c:v>-8.0065500005730428E-2</c:v>
                </c:pt>
                <c:pt idx="15">
                  <c:v>-7.945550000295043E-2</c:v>
                </c:pt>
                <c:pt idx="16">
                  <c:v>-7.908550000138348E-2</c:v>
                </c:pt>
                <c:pt idx="17">
                  <c:v>-8.1445500007248484E-2</c:v>
                </c:pt>
                <c:pt idx="18">
                  <c:v>-8.1075500005681533E-2</c:v>
                </c:pt>
                <c:pt idx="19">
                  <c:v>-8.2167000000481494E-2</c:v>
                </c:pt>
                <c:pt idx="20">
                  <c:v>-8.2037000007403549E-2</c:v>
                </c:pt>
                <c:pt idx="21">
                  <c:v>-8.4706500005268026E-2</c:v>
                </c:pt>
                <c:pt idx="22">
                  <c:v>-8.1946500002231915E-2</c:v>
                </c:pt>
                <c:pt idx="23">
                  <c:v>-8.1566500004555564E-2</c:v>
                </c:pt>
                <c:pt idx="24">
                  <c:v>-0.10934350000025006</c:v>
                </c:pt>
                <c:pt idx="25">
                  <c:v>-0.10907350000343286</c:v>
                </c:pt>
                <c:pt idx="26">
                  <c:v>-0.10875350000424078</c:v>
                </c:pt>
                <c:pt idx="27">
                  <c:v>-0.13864000000467058</c:v>
                </c:pt>
                <c:pt idx="28">
                  <c:v>-0.13008149999950547</c:v>
                </c:pt>
                <c:pt idx="29">
                  <c:v>-0.13980000000447035</c:v>
                </c:pt>
                <c:pt idx="30">
                  <c:v>-0.13385150000249268</c:v>
                </c:pt>
                <c:pt idx="31">
                  <c:v>-0.16784850000840379</c:v>
                </c:pt>
                <c:pt idx="32">
                  <c:v>-0.16692850000254111</c:v>
                </c:pt>
                <c:pt idx="33">
                  <c:v>-0.19456350000837119</c:v>
                </c:pt>
                <c:pt idx="34">
                  <c:v>-0.2046489999993355</c:v>
                </c:pt>
                <c:pt idx="35">
                  <c:v>-0.20184999991033692</c:v>
                </c:pt>
                <c:pt idx="36">
                  <c:v>-0.25906050000776304</c:v>
                </c:pt>
                <c:pt idx="37">
                  <c:v>-0.26247300000250107</c:v>
                </c:pt>
                <c:pt idx="38">
                  <c:v>-0.2576145000057295</c:v>
                </c:pt>
                <c:pt idx="39">
                  <c:v>-0.26735600000392878</c:v>
                </c:pt>
                <c:pt idx="40">
                  <c:v>-0.29310800000530435</c:v>
                </c:pt>
                <c:pt idx="41">
                  <c:v>-0.2947310000017751</c:v>
                </c:pt>
                <c:pt idx="42">
                  <c:v>-0.32525850007368717</c:v>
                </c:pt>
                <c:pt idx="43">
                  <c:v>-0.33480000010604272</c:v>
                </c:pt>
                <c:pt idx="44">
                  <c:v>-0.33480000010604272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24-4F57-967E-37EB9DD1E29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5.0000000000000001E-3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5.9999999999999995E-4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2.2000000000000001E-3</c:v>
                  </c:pt>
                  <c:pt idx="34">
                    <c:v>0</c:v>
                  </c:pt>
                  <c:pt idx="35">
                    <c:v>1E-4</c:v>
                  </c:pt>
                  <c:pt idx="36">
                    <c:v>0</c:v>
                  </c:pt>
                  <c:pt idx="37">
                    <c:v>1.4E-3</c:v>
                  </c:pt>
                  <c:pt idx="38">
                    <c:v>4.1999999999999997E-3</c:v>
                  </c:pt>
                  <c:pt idx="39">
                    <c:v>1.4E-3</c:v>
                  </c:pt>
                  <c:pt idx="40">
                    <c:v>5.0000000000000001E-4</c:v>
                  </c:pt>
                  <c:pt idx="41">
                    <c:v>3.5999999999999999E-3</c:v>
                  </c:pt>
                  <c:pt idx="42">
                    <c:v>3.5999999999999999E-3</c:v>
                  </c:pt>
                  <c:pt idx="43">
                    <c:v>3.5999999999999999E-3</c:v>
                  </c:pt>
                  <c:pt idx="44">
                    <c:v>3.5999999999999999E-3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5.0000000000000001E-3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5.9999999999999995E-4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2.2000000000000001E-3</c:v>
                  </c:pt>
                  <c:pt idx="34">
                    <c:v>0</c:v>
                  </c:pt>
                  <c:pt idx="35">
                    <c:v>1E-4</c:v>
                  </c:pt>
                  <c:pt idx="36">
                    <c:v>0</c:v>
                  </c:pt>
                  <c:pt idx="37">
                    <c:v>1.4E-3</c:v>
                  </c:pt>
                  <c:pt idx="38">
                    <c:v>4.1999999999999997E-3</c:v>
                  </c:pt>
                  <c:pt idx="39">
                    <c:v>1.4E-3</c:v>
                  </c:pt>
                  <c:pt idx="40">
                    <c:v>5.0000000000000001E-4</c:v>
                  </c:pt>
                  <c:pt idx="41">
                    <c:v>3.5999999999999999E-3</c:v>
                  </c:pt>
                  <c:pt idx="42">
                    <c:v>3.5999999999999999E-3</c:v>
                  </c:pt>
                  <c:pt idx="43">
                    <c:v>3.5999999999999999E-3</c:v>
                  </c:pt>
                  <c:pt idx="44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-43.5</c:v>
                </c:pt>
                <c:pt idx="1">
                  <c:v>0</c:v>
                </c:pt>
                <c:pt idx="2">
                  <c:v>77.5</c:v>
                </c:pt>
                <c:pt idx="3">
                  <c:v>97.5</c:v>
                </c:pt>
                <c:pt idx="4">
                  <c:v>124.5</c:v>
                </c:pt>
                <c:pt idx="5">
                  <c:v>127.5</c:v>
                </c:pt>
                <c:pt idx="6">
                  <c:v>3679.5</c:v>
                </c:pt>
                <c:pt idx="7">
                  <c:v>3746.5</c:v>
                </c:pt>
                <c:pt idx="8">
                  <c:v>3928</c:v>
                </c:pt>
                <c:pt idx="9">
                  <c:v>3928</c:v>
                </c:pt>
                <c:pt idx="10">
                  <c:v>3928</c:v>
                </c:pt>
                <c:pt idx="11">
                  <c:v>3948</c:v>
                </c:pt>
                <c:pt idx="12">
                  <c:v>3948</c:v>
                </c:pt>
                <c:pt idx="13">
                  <c:v>3948</c:v>
                </c:pt>
                <c:pt idx="14">
                  <c:v>3948.5</c:v>
                </c:pt>
                <c:pt idx="15">
                  <c:v>3948.5</c:v>
                </c:pt>
                <c:pt idx="16">
                  <c:v>3948.5</c:v>
                </c:pt>
                <c:pt idx="17">
                  <c:v>3978.5</c:v>
                </c:pt>
                <c:pt idx="18">
                  <c:v>3978.5</c:v>
                </c:pt>
                <c:pt idx="19">
                  <c:v>3979</c:v>
                </c:pt>
                <c:pt idx="20">
                  <c:v>3979</c:v>
                </c:pt>
                <c:pt idx="21">
                  <c:v>4015.5</c:v>
                </c:pt>
                <c:pt idx="22">
                  <c:v>4015.5</c:v>
                </c:pt>
                <c:pt idx="23">
                  <c:v>4015.5</c:v>
                </c:pt>
                <c:pt idx="24">
                  <c:v>5174.5</c:v>
                </c:pt>
                <c:pt idx="25">
                  <c:v>5174.5</c:v>
                </c:pt>
                <c:pt idx="26">
                  <c:v>5174.5</c:v>
                </c:pt>
                <c:pt idx="27">
                  <c:v>6130</c:v>
                </c:pt>
                <c:pt idx="28">
                  <c:v>6130.5</c:v>
                </c:pt>
                <c:pt idx="29">
                  <c:v>6140</c:v>
                </c:pt>
                <c:pt idx="30">
                  <c:v>6140.5</c:v>
                </c:pt>
                <c:pt idx="31">
                  <c:v>7439.5</c:v>
                </c:pt>
                <c:pt idx="32">
                  <c:v>7439.5</c:v>
                </c:pt>
                <c:pt idx="33">
                  <c:v>8584.5</c:v>
                </c:pt>
                <c:pt idx="34">
                  <c:v>8953</c:v>
                </c:pt>
                <c:pt idx="35">
                  <c:v>8820</c:v>
                </c:pt>
                <c:pt idx="36">
                  <c:v>12343.5</c:v>
                </c:pt>
                <c:pt idx="37">
                  <c:v>12381</c:v>
                </c:pt>
                <c:pt idx="38">
                  <c:v>12381.5</c:v>
                </c:pt>
                <c:pt idx="39">
                  <c:v>12382</c:v>
                </c:pt>
                <c:pt idx="40">
                  <c:v>13526</c:v>
                </c:pt>
                <c:pt idx="41">
                  <c:v>13607</c:v>
                </c:pt>
                <c:pt idx="42">
                  <c:v>15049.5</c:v>
                </c:pt>
                <c:pt idx="43">
                  <c:v>15050</c:v>
                </c:pt>
                <c:pt idx="44">
                  <c:v>15050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424-4F57-967E-37EB9DD1E29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5.0000000000000001E-3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5.9999999999999995E-4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2.2000000000000001E-3</c:v>
                  </c:pt>
                  <c:pt idx="34">
                    <c:v>0</c:v>
                  </c:pt>
                  <c:pt idx="35">
                    <c:v>1E-4</c:v>
                  </c:pt>
                  <c:pt idx="36">
                    <c:v>0</c:v>
                  </c:pt>
                  <c:pt idx="37">
                    <c:v>1.4E-3</c:v>
                  </c:pt>
                  <c:pt idx="38">
                    <c:v>4.1999999999999997E-3</c:v>
                  </c:pt>
                  <c:pt idx="39">
                    <c:v>1.4E-3</c:v>
                  </c:pt>
                  <c:pt idx="40">
                    <c:v>5.0000000000000001E-4</c:v>
                  </c:pt>
                  <c:pt idx="41">
                    <c:v>3.5999999999999999E-3</c:v>
                  </c:pt>
                  <c:pt idx="42">
                    <c:v>3.5999999999999999E-3</c:v>
                  </c:pt>
                  <c:pt idx="43">
                    <c:v>3.5999999999999999E-3</c:v>
                  </c:pt>
                  <c:pt idx="44">
                    <c:v>3.5999999999999999E-3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5.0000000000000001E-3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5.9999999999999995E-4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2.2000000000000001E-3</c:v>
                  </c:pt>
                  <c:pt idx="34">
                    <c:v>0</c:v>
                  </c:pt>
                  <c:pt idx="35">
                    <c:v>1E-4</c:v>
                  </c:pt>
                  <c:pt idx="36">
                    <c:v>0</c:v>
                  </c:pt>
                  <c:pt idx="37">
                    <c:v>1.4E-3</c:v>
                  </c:pt>
                  <c:pt idx="38">
                    <c:v>4.1999999999999997E-3</c:v>
                  </c:pt>
                  <c:pt idx="39">
                    <c:v>1.4E-3</c:v>
                  </c:pt>
                  <c:pt idx="40">
                    <c:v>5.0000000000000001E-4</c:v>
                  </c:pt>
                  <c:pt idx="41">
                    <c:v>3.5999999999999999E-3</c:v>
                  </c:pt>
                  <c:pt idx="42">
                    <c:v>3.5999999999999999E-3</c:v>
                  </c:pt>
                  <c:pt idx="43">
                    <c:v>3.5999999999999999E-3</c:v>
                  </c:pt>
                  <c:pt idx="44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-43.5</c:v>
                </c:pt>
                <c:pt idx="1">
                  <c:v>0</c:v>
                </c:pt>
                <c:pt idx="2">
                  <c:v>77.5</c:v>
                </c:pt>
                <c:pt idx="3">
                  <c:v>97.5</c:v>
                </c:pt>
                <c:pt idx="4">
                  <c:v>124.5</c:v>
                </c:pt>
                <c:pt idx="5">
                  <c:v>127.5</c:v>
                </c:pt>
                <c:pt idx="6">
                  <c:v>3679.5</c:v>
                </c:pt>
                <c:pt idx="7">
                  <c:v>3746.5</c:v>
                </c:pt>
                <c:pt idx="8">
                  <c:v>3928</c:v>
                </c:pt>
                <c:pt idx="9">
                  <c:v>3928</c:v>
                </c:pt>
                <c:pt idx="10">
                  <c:v>3928</c:v>
                </c:pt>
                <c:pt idx="11">
                  <c:v>3948</c:v>
                </c:pt>
                <c:pt idx="12">
                  <c:v>3948</c:v>
                </c:pt>
                <c:pt idx="13">
                  <c:v>3948</c:v>
                </c:pt>
                <c:pt idx="14">
                  <c:v>3948.5</c:v>
                </c:pt>
                <c:pt idx="15">
                  <c:v>3948.5</c:v>
                </c:pt>
                <c:pt idx="16">
                  <c:v>3948.5</c:v>
                </c:pt>
                <c:pt idx="17">
                  <c:v>3978.5</c:v>
                </c:pt>
                <c:pt idx="18">
                  <c:v>3978.5</c:v>
                </c:pt>
                <c:pt idx="19">
                  <c:v>3979</c:v>
                </c:pt>
                <c:pt idx="20">
                  <c:v>3979</c:v>
                </c:pt>
                <c:pt idx="21">
                  <c:v>4015.5</c:v>
                </c:pt>
                <c:pt idx="22">
                  <c:v>4015.5</c:v>
                </c:pt>
                <c:pt idx="23">
                  <c:v>4015.5</c:v>
                </c:pt>
                <c:pt idx="24">
                  <c:v>5174.5</c:v>
                </c:pt>
                <c:pt idx="25">
                  <c:v>5174.5</c:v>
                </c:pt>
                <c:pt idx="26">
                  <c:v>5174.5</c:v>
                </c:pt>
                <c:pt idx="27">
                  <c:v>6130</c:v>
                </c:pt>
                <c:pt idx="28">
                  <c:v>6130.5</c:v>
                </c:pt>
                <c:pt idx="29">
                  <c:v>6140</c:v>
                </c:pt>
                <c:pt idx="30">
                  <c:v>6140.5</c:v>
                </c:pt>
                <c:pt idx="31">
                  <c:v>7439.5</c:v>
                </c:pt>
                <c:pt idx="32">
                  <c:v>7439.5</c:v>
                </c:pt>
                <c:pt idx="33">
                  <c:v>8584.5</c:v>
                </c:pt>
                <c:pt idx="34">
                  <c:v>8953</c:v>
                </c:pt>
                <c:pt idx="35">
                  <c:v>8820</c:v>
                </c:pt>
                <c:pt idx="36">
                  <c:v>12343.5</c:v>
                </c:pt>
                <c:pt idx="37">
                  <c:v>12381</c:v>
                </c:pt>
                <c:pt idx="38">
                  <c:v>12381.5</c:v>
                </c:pt>
                <c:pt idx="39">
                  <c:v>12382</c:v>
                </c:pt>
                <c:pt idx="40">
                  <c:v>13526</c:v>
                </c:pt>
                <c:pt idx="41">
                  <c:v>13607</c:v>
                </c:pt>
                <c:pt idx="42">
                  <c:v>15049.5</c:v>
                </c:pt>
                <c:pt idx="43">
                  <c:v>15050</c:v>
                </c:pt>
                <c:pt idx="44">
                  <c:v>15050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424-4F57-967E-37EB9DD1E29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5.0000000000000001E-3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5.9999999999999995E-4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2.2000000000000001E-3</c:v>
                  </c:pt>
                  <c:pt idx="34">
                    <c:v>0</c:v>
                  </c:pt>
                  <c:pt idx="35">
                    <c:v>1E-4</c:v>
                  </c:pt>
                  <c:pt idx="36">
                    <c:v>0</c:v>
                  </c:pt>
                  <c:pt idx="37">
                    <c:v>1.4E-3</c:v>
                  </c:pt>
                  <c:pt idx="38">
                    <c:v>4.1999999999999997E-3</c:v>
                  </c:pt>
                  <c:pt idx="39">
                    <c:v>1.4E-3</c:v>
                  </c:pt>
                  <c:pt idx="40">
                    <c:v>5.0000000000000001E-4</c:v>
                  </c:pt>
                  <c:pt idx="41">
                    <c:v>3.5999999999999999E-3</c:v>
                  </c:pt>
                  <c:pt idx="42">
                    <c:v>3.5999999999999999E-3</c:v>
                  </c:pt>
                  <c:pt idx="43">
                    <c:v>3.5999999999999999E-3</c:v>
                  </c:pt>
                  <c:pt idx="44">
                    <c:v>3.5999999999999999E-3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5.0000000000000001E-3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5.9999999999999995E-4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2.2000000000000001E-3</c:v>
                  </c:pt>
                  <c:pt idx="34">
                    <c:v>0</c:v>
                  </c:pt>
                  <c:pt idx="35">
                    <c:v>1E-4</c:v>
                  </c:pt>
                  <c:pt idx="36">
                    <c:v>0</c:v>
                  </c:pt>
                  <c:pt idx="37">
                    <c:v>1.4E-3</c:v>
                  </c:pt>
                  <c:pt idx="38">
                    <c:v>4.1999999999999997E-3</c:v>
                  </c:pt>
                  <c:pt idx="39">
                    <c:v>1.4E-3</c:v>
                  </c:pt>
                  <c:pt idx="40">
                    <c:v>5.0000000000000001E-4</c:v>
                  </c:pt>
                  <c:pt idx="41">
                    <c:v>3.5999999999999999E-3</c:v>
                  </c:pt>
                  <c:pt idx="42">
                    <c:v>3.5999999999999999E-3</c:v>
                  </c:pt>
                  <c:pt idx="43">
                    <c:v>3.5999999999999999E-3</c:v>
                  </c:pt>
                  <c:pt idx="44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-43.5</c:v>
                </c:pt>
                <c:pt idx="1">
                  <c:v>0</c:v>
                </c:pt>
                <c:pt idx="2">
                  <c:v>77.5</c:v>
                </c:pt>
                <c:pt idx="3">
                  <c:v>97.5</c:v>
                </c:pt>
                <c:pt idx="4">
                  <c:v>124.5</c:v>
                </c:pt>
                <c:pt idx="5">
                  <c:v>127.5</c:v>
                </c:pt>
                <c:pt idx="6">
                  <c:v>3679.5</c:v>
                </c:pt>
                <c:pt idx="7">
                  <c:v>3746.5</c:v>
                </c:pt>
                <c:pt idx="8">
                  <c:v>3928</c:v>
                </c:pt>
                <c:pt idx="9">
                  <c:v>3928</c:v>
                </c:pt>
                <c:pt idx="10">
                  <c:v>3928</c:v>
                </c:pt>
                <c:pt idx="11">
                  <c:v>3948</c:v>
                </c:pt>
                <c:pt idx="12">
                  <c:v>3948</c:v>
                </c:pt>
                <c:pt idx="13">
                  <c:v>3948</c:v>
                </c:pt>
                <c:pt idx="14">
                  <c:v>3948.5</c:v>
                </c:pt>
                <c:pt idx="15">
                  <c:v>3948.5</c:v>
                </c:pt>
                <c:pt idx="16">
                  <c:v>3948.5</c:v>
                </c:pt>
                <c:pt idx="17">
                  <c:v>3978.5</c:v>
                </c:pt>
                <c:pt idx="18">
                  <c:v>3978.5</c:v>
                </c:pt>
                <c:pt idx="19">
                  <c:v>3979</c:v>
                </c:pt>
                <c:pt idx="20">
                  <c:v>3979</c:v>
                </c:pt>
                <c:pt idx="21">
                  <c:v>4015.5</c:v>
                </c:pt>
                <c:pt idx="22">
                  <c:v>4015.5</c:v>
                </c:pt>
                <c:pt idx="23">
                  <c:v>4015.5</c:v>
                </c:pt>
                <c:pt idx="24">
                  <c:v>5174.5</c:v>
                </c:pt>
                <c:pt idx="25">
                  <c:v>5174.5</c:v>
                </c:pt>
                <c:pt idx="26">
                  <c:v>5174.5</c:v>
                </c:pt>
                <c:pt idx="27">
                  <c:v>6130</c:v>
                </c:pt>
                <c:pt idx="28">
                  <c:v>6130.5</c:v>
                </c:pt>
                <c:pt idx="29">
                  <c:v>6140</c:v>
                </c:pt>
                <c:pt idx="30">
                  <c:v>6140.5</c:v>
                </c:pt>
                <c:pt idx="31">
                  <c:v>7439.5</c:v>
                </c:pt>
                <c:pt idx="32">
                  <c:v>7439.5</c:v>
                </c:pt>
                <c:pt idx="33">
                  <c:v>8584.5</c:v>
                </c:pt>
                <c:pt idx="34">
                  <c:v>8953</c:v>
                </c:pt>
                <c:pt idx="35">
                  <c:v>8820</c:v>
                </c:pt>
                <c:pt idx="36">
                  <c:v>12343.5</c:v>
                </c:pt>
                <c:pt idx="37">
                  <c:v>12381</c:v>
                </c:pt>
                <c:pt idx="38">
                  <c:v>12381.5</c:v>
                </c:pt>
                <c:pt idx="39">
                  <c:v>12382</c:v>
                </c:pt>
                <c:pt idx="40">
                  <c:v>13526</c:v>
                </c:pt>
                <c:pt idx="41">
                  <c:v>13607</c:v>
                </c:pt>
                <c:pt idx="42">
                  <c:v>15049.5</c:v>
                </c:pt>
                <c:pt idx="43">
                  <c:v>15050</c:v>
                </c:pt>
                <c:pt idx="44">
                  <c:v>15050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424-4F57-967E-37EB9DD1E29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-43.5</c:v>
                </c:pt>
                <c:pt idx="1">
                  <c:v>0</c:v>
                </c:pt>
                <c:pt idx="2">
                  <c:v>77.5</c:v>
                </c:pt>
                <c:pt idx="3">
                  <c:v>97.5</c:v>
                </c:pt>
                <c:pt idx="4">
                  <c:v>124.5</c:v>
                </c:pt>
                <c:pt idx="5">
                  <c:v>127.5</c:v>
                </c:pt>
                <c:pt idx="6">
                  <c:v>3679.5</c:v>
                </c:pt>
                <c:pt idx="7">
                  <c:v>3746.5</c:v>
                </c:pt>
                <c:pt idx="8">
                  <c:v>3928</c:v>
                </c:pt>
                <c:pt idx="9">
                  <c:v>3928</c:v>
                </c:pt>
                <c:pt idx="10">
                  <c:v>3928</c:v>
                </c:pt>
                <c:pt idx="11">
                  <c:v>3948</c:v>
                </c:pt>
                <c:pt idx="12">
                  <c:v>3948</c:v>
                </c:pt>
                <c:pt idx="13">
                  <c:v>3948</c:v>
                </c:pt>
                <c:pt idx="14">
                  <c:v>3948.5</c:v>
                </c:pt>
                <c:pt idx="15">
                  <c:v>3948.5</c:v>
                </c:pt>
                <c:pt idx="16">
                  <c:v>3948.5</c:v>
                </c:pt>
                <c:pt idx="17">
                  <c:v>3978.5</c:v>
                </c:pt>
                <c:pt idx="18">
                  <c:v>3978.5</c:v>
                </c:pt>
                <c:pt idx="19">
                  <c:v>3979</c:v>
                </c:pt>
                <c:pt idx="20">
                  <c:v>3979</c:v>
                </c:pt>
                <c:pt idx="21">
                  <c:v>4015.5</c:v>
                </c:pt>
                <c:pt idx="22">
                  <c:v>4015.5</c:v>
                </c:pt>
                <c:pt idx="23">
                  <c:v>4015.5</c:v>
                </c:pt>
                <c:pt idx="24">
                  <c:v>5174.5</c:v>
                </c:pt>
                <c:pt idx="25">
                  <c:v>5174.5</c:v>
                </c:pt>
                <c:pt idx="26">
                  <c:v>5174.5</c:v>
                </c:pt>
                <c:pt idx="27">
                  <c:v>6130</c:v>
                </c:pt>
                <c:pt idx="28">
                  <c:v>6130.5</c:v>
                </c:pt>
                <c:pt idx="29">
                  <c:v>6140</c:v>
                </c:pt>
                <c:pt idx="30">
                  <c:v>6140.5</c:v>
                </c:pt>
                <c:pt idx="31">
                  <c:v>7439.5</c:v>
                </c:pt>
                <c:pt idx="32">
                  <c:v>7439.5</c:v>
                </c:pt>
                <c:pt idx="33">
                  <c:v>8584.5</c:v>
                </c:pt>
                <c:pt idx="34">
                  <c:v>8953</c:v>
                </c:pt>
                <c:pt idx="35">
                  <c:v>8820</c:v>
                </c:pt>
                <c:pt idx="36">
                  <c:v>12343.5</c:v>
                </c:pt>
                <c:pt idx="37">
                  <c:v>12381</c:v>
                </c:pt>
                <c:pt idx="38">
                  <c:v>12381.5</c:v>
                </c:pt>
                <c:pt idx="39">
                  <c:v>12382</c:v>
                </c:pt>
                <c:pt idx="40">
                  <c:v>13526</c:v>
                </c:pt>
                <c:pt idx="41">
                  <c:v>13607</c:v>
                </c:pt>
                <c:pt idx="42">
                  <c:v>15049.5</c:v>
                </c:pt>
                <c:pt idx="43">
                  <c:v>15050</c:v>
                </c:pt>
                <c:pt idx="44">
                  <c:v>15050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7.4609660601003772E-3</c:v>
                </c:pt>
                <c:pt idx="1">
                  <c:v>6.489623747842399E-3</c:v>
                </c:pt>
                <c:pt idx="2">
                  <c:v>4.7590713524402533E-3</c:v>
                </c:pt>
                <c:pt idx="3">
                  <c:v>4.3124771858848608E-3</c:v>
                </c:pt>
                <c:pt idx="4">
                  <c:v>3.7095750610350807E-3</c:v>
                </c:pt>
                <c:pt idx="5">
                  <c:v>3.642585936051772E-3</c:v>
                </c:pt>
                <c:pt idx="6">
                  <c:v>-7.567253804418593E-2</c:v>
                </c:pt>
                <c:pt idx="7">
                  <c:v>-7.7168628502146494E-2</c:v>
                </c:pt>
                <c:pt idx="8">
                  <c:v>-8.1221470563636683E-2</c:v>
                </c:pt>
                <c:pt idx="9">
                  <c:v>-8.1221470563636683E-2</c:v>
                </c:pt>
                <c:pt idx="10">
                  <c:v>-8.1221470563636683E-2</c:v>
                </c:pt>
                <c:pt idx="11">
                  <c:v>-8.1668064730192072E-2</c:v>
                </c:pt>
                <c:pt idx="12">
                  <c:v>-8.1668064730192072E-2</c:v>
                </c:pt>
                <c:pt idx="13">
                  <c:v>-8.1668064730192072E-2</c:v>
                </c:pt>
                <c:pt idx="14">
                  <c:v>-8.1679229584355958E-2</c:v>
                </c:pt>
                <c:pt idx="15">
                  <c:v>-8.1679229584355958E-2</c:v>
                </c:pt>
                <c:pt idx="16">
                  <c:v>-8.1679229584355958E-2</c:v>
                </c:pt>
                <c:pt idx="17">
                  <c:v>-8.2349120834189049E-2</c:v>
                </c:pt>
                <c:pt idx="18">
                  <c:v>-8.2349120834189049E-2</c:v>
                </c:pt>
                <c:pt idx="19">
                  <c:v>-8.2360285688352936E-2</c:v>
                </c:pt>
                <c:pt idx="20">
                  <c:v>-8.2360285688352936E-2</c:v>
                </c:pt>
                <c:pt idx="21">
                  <c:v>-8.3175320042316522E-2</c:v>
                </c:pt>
                <c:pt idx="22">
                  <c:v>-8.3175320042316522E-2</c:v>
                </c:pt>
                <c:pt idx="23">
                  <c:v>-8.3175320042316522E-2</c:v>
                </c:pt>
                <c:pt idx="24">
                  <c:v>-0.10905545199420152</c:v>
                </c:pt>
                <c:pt idx="25">
                  <c:v>-0.10905545199420152</c:v>
                </c:pt>
                <c:pt idx="26">
                  <c:v>-0.10905545199420152</c:v>
                </c:pt>
                <c:pt idx="27">
                  <c:v>-0.13039148830138539</c:v>
                </c:pt>
                <c:pt idx="28">
                  <c:v>-0.13040265315554928</c:v>
                </c:pt>
                <c:pt idx="29">
                  <c:v>-0.13061478538466309</c:v>
                </c:pt>
                <c:pt idx="30">
                  <c:v>-0.13062595023882698</c:v>
                </c:pt>
                <c:pt idx="31">
                  <c:v>-0.1596322413565997</c:v>
                </c:pt>
                <c:pt idx="32">
                  <c:v>-0.1596322413565997</c:v>
                </c:pt>
                <c:pt idx="33">
                  <c:v>-0.18519975739189593</c:v>
                </c:pt>
                <c:pt idx="34">
                  <c:v>-0.19342825491067905</c:v>
                </c:pt>
                <c:pt idx="35">
                  <c:v>-0.19045840370308567</c:v>
                </c:pt>
                <c:pt idx="36">
                  <c:v>-0.26913713099598197</c:v>
                </c:pt>
                <c:pt idx="37">
                  <c:v>-0.26997449505827331</c:v>
                </c:pt>
                <c:pt idx="38">
                  <c:v>-0.26998565991243717</c:v>
                </c:pt>
                <c:pt idx="39">
                  <c:v>-0.26999682476660108</c:v>
                </c:pt>
                <c:pt idx="40">
                  <c:v>-0.29554201109356953</c:v>
                </c:pt>
                <c:pt idx="41">
                  <c:v>-0.29735071746811886</c:v>
                </c:pt>
                <c:pt idx="42">
                  <c:v>-0.32956132173092656</c:v>
                </c:pt>
                <c:pt idx="43">
                  <c:v>-0.32957248658509042</c:v>
                </c:pt>
                <c:pt idx="44">
                  <c:v>-0.32957248658509042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424-4F57-967E-37EB9DD1E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3719880"/>
        <c:axId val="1"/>
      </c:scatterChart>
      <c:valAx>
        <c:axId val="673719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719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13533834586466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60CD4A20-D9C8-3F94-6795-490F2A1C23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39"/>
  <sheetViews>
    <sheetView tabSelected="1" workbookViewId="0">
      <pane xSplit="14" ySplit="21" topLeftCell="O47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50</v>
      </c>
    </row>
    <row r="2" spans="1:6">
      <c r="A2" t="s">
        <v>32</v>
      </c>
      <c r="B2" t="s">
        <v>48</v>
      </c>
      <c r="D2" s="3"/>
    </row>
    <row r="3" spans="1:6" ht="13.5" thickBot="1"/>
    <row r="4" spans="1:6" ht="14.25" thickTop="1" thickBot="1">
      <c r="A4" s="5" t="s">
        <v>9</v>
      </c>
      <c r="C4" s="8" t="s">
        <v>49</v>
      </c>
      <c r="D4" s="9" t="s">
        <v>49</v>
      </c>
    </row>
    <row r="5" spans="1:6" ht="13.5" thickTop="1">
      <c r="A5" s="11" t="s">
        <v>37</v>
      </c>
      <c r="B5" s="12"/>
      <c r="C5" s="13">
        <v>-9.5</v>
      </c>
      <c r="D5" s="12" t="s">
        <v>38</v>
      </c>
    </row>
    <row r="6" spans="1:6">
      <c r="A6" s="5" t="s">
        <v>10</v>
      </c>
    </row>
    <row r="7" spans="1:6">
      <c r="A7" t="s">
        <v>11</v>
      </c>
      <c r="C7">
        <v>55423.402650000004</v>
      </c>
    </row>
    <row r="8" spans="1:6">
      <c r="A8" t="s">
        <v>12</v>
      </c>
      <c r="C8">
        <v>0.29708299999999999</v>
      </c>
    </row>
    <row r="9" spans="1:6">
      <c r="A9" s="26" t="s">
        <v>41</v>
      </c>
      <c r="B9" s="27">
        <v>27</v>
      </c>
      <c r="C9" s="24" t="str">
        <f>"F"&amp;B9</f>
        <v>F27</v>
      </c>
      <c r="D9" s="25" t="str">
        <f>"G"&amp;B9</f>
        <v>G27</v>
      </c>
    </row>
    <row r="10" spans="1:6" ht="13.5" thickBot="1">
      <c r="A10" s="12"/>
      <c r="B10" s="12"/>
      <c r="C10" s="4" t="s">
        <v>28</v>
      </c>
      <c r="D10" s="4" t="s">
        <v>29</v>
      </c>
      <c r="E10" s="12"/>
    </row>
    <row r="11" spans="1:6">
      <c r="A11" s="12" t="s">
        <v>24</v>
      </c>
      <c r="B11" s="12"/>
      <c r="C11" s="23">
        <f ca="1">INTERCEPT(INDIRECT($D$9):G991,INDIRECT($C$9):F991)</f>
        <v>6.489623747842399E-3</v>
      </c>
      <c r="D11" s="3"/>
      <c r="E11" s="12"/>
    </row>
    <row r="12" spans="1:6">
      <c r="A12" s="12" t="s">
        <v>25</v>
      </c>
      <c r="B12" s="12"/>
      <c r="C12" s="23">
        <f ca="1">SLOPE(INDIRECT($D$9):G991,INDIRECT($C$9):F991)</f>
        <v>-2.2329708327769624E-5</v>
      </c>
      <c r="D12" s="3"/>
      <c r="E12" s="12"/>
    </row>
    <row r="13" spans="1:6">
      <c r="A13" s="12" t="s">
        <v>27</v>
      </c>
      <c r="B13" s="12"/>
      <c r="C13" s="3" t="s">
        <v>22</v>
      </c>
    </row>
    <row r="14" spans="1:6">
      <c r="A14" s="12"/>
      <c r="B14" s="12"/>
      <c r="C14" s="12"/>
    </row>
    <row r="15" spans="1:6">
      <c r="A15" s="14" t="s">
        <v>26</v>
      </c>
      <c r="B15" s="12"/>
      <c r="C15" s="15">
        <f ca="1">(C7+C11)+(C8+C12)*INT(MAX(F21:F3532))</f>
        <v>59894.172227513416</v>
      </c>
      <c r="E15" s="16" t="s">
        <v>42</v>
      </c>
      <c r="F15" s="13">
        <v>1</v>
      </c>
    </row>
    <row r="16" spans="1:6">
      <c r="A16" s="18" t="s">
        <v>13</v>
      </c>
      <c r="B16" s="12"/>
      <c r="C16" s="19">
        <f ca="1">+C8+C12</f>
        <v>0.29706067029167221</v>
      </c>
      <c r="E16" s="16" t="s">
        <v>39</v>
      </c>
      <c r="F16" s="17">
        <f ca="1">NOW()+15018.5+$C$5/24</f>
        <v>60319.537182870365</v>
      </c>
    </row>
    <row r="17" spans="1:17" ht="13.5" thickBot="1">
      <c r="A17" s="16" t="s">
        <v>36</v>
      </c>
      <c r="B17" s="12"/>
      <c r="C17" s="12">
        <f>COUNT(C21:C2190)</f>
        <v>45</v>
      </c>
      <c r="E17" s="16" t="s">
        <v>43</v>
      </c>
      <c r="F17" s="17">
        <f ca="1">ROUND(2*(F16-$C$7)/$C$8,0)/2+F15</f>
        <v>16481.5</v>
      </c>
    </row>
    <row r="18" spans="1:17" ht="14.25" thickTop="1" thickBot="1">
      <c r="A18" s="18" t="s">
        <v>14</v>
      </c>
      <c r="B18" s="12"/>
      <c r="C18" s="21">
        <f ca="1">+C15</f>
        <v>59894.172227513416</v>
      </c>
      <c r="D18" s="22">
        <f ca="1">+C16</f>
        <v>0.29706067029167221</v>
      </c>
      <c r="E18" s="16" t="s">
        <v>44</v>
      </c>
      <c r="F18" s="25">
        <f ca="1">ROUND(2*(F16-$C$15)/$C$16,0)/2+F15</f>
        <v>1433</v>
      </c>
    </row>
    <row r="19" spans="1:17" ht="13.5" thickTop="1">
      <c r="E19" s="16" t="s">
        <v>40</v>
      </c>
      <c r="F19" s="20">
        <f ca="1">+$C$15+$C$16*F18-15018.5-$C$5/24</f>
        <v>45301.756001374721</v>
      </c>
    </row>
    <row r="20" spans="1:17" ht="13.5" thickBot="1">
      <c r="A20" s="4" t="s">
        <v>15</v>
      </c>
      <c r="B20" s="4" t="s">
        <v>16</v>
      </c>
      <c r="C20" s="4" t="s">
        <v>17</v>
      </c>
      <c r="D20" s="4" t="s">
        <v>21</v>
      </c>
      <c r="E20" s="4" t="s">
        <v>18</v>
      </c>
      <c r="F20" s="4" t="s">
        <v>19</v>
      </c>
      <c r="G20" s="4" t="s">
        <v>20</v>
      </c>
      <c r="H20" s="7" t="s">
        <v>7</v>
      </c>
      <c r="I20" s="7" t="s">
        <v>53</v>
      </c>
      <c r="J20" s="7" t="s">
        <v>4</v>
      </c>
      <c r="K20" s="7" t="s">
        <v>6</v>
      </c>
      <c r="L20" s="7" t="s">
        <v>33</v>
      </c>
      <c r="M20" s="7" t="s">
        <v>34</v>
      </c>
      <c r="N20" s="7" t="s">
        <v>35</v>
      </c>
      <c r="O20" s="7" t="s">
        <v>31</v>
      </c>
      <c r="P20" s="6" t="s">
        <v>30</v>
      </c>
      <c r="Q20" s="4" t="s">
        <v>23</v>
      </c>
    </row>
    <row r="21" spans="1:17">
      <c r="A21" s="28" t="s">
        <v>45</v>
      </c>
      <c r="B21" s="29" t="s">
        <v>46</v>
      </c>
      <c r="C21" s="28">
        <v>55410.485390000002</v>
      </c>
      <c r="D21" s="28">
        <v>2.9999999999999997E-4</v>
      </c>
      <c r="E21">
        <f t="shared" ref="E21:E44" si="0">+(C21-C$7)/C$8</f>
        <v>-43.480306850280861</v>
      </c>
      <c r="F21">
        <f t="shared" ref="F21:F27" si="1">ROUND(2*E21,0)/2</f>
        <v>-43.5</v>
      </c>
      <c r="G21">
        <f t="shared" ref="G21:G44" si="2">+C21-(C$7+F21*C$8)</f>
        <v>5.8504999979049899E-3</v>
      </c>
      <c r="K21">
        <f t="shared" ref="K21:K44" si="3">+G21</f>
        <v>5.8504999979049899E-3</v>
      </c>
      <c r="O21">
        <f t="shared" ref="O21:O44" ca="1" si="4">+C$11+C$12*$F21</f>
        <v>7.4609660601003772E-3</v>
      </c>
      <c r="Q21" s="2">
        <f t="shared" ref="Q21:Q44" si="5">+C21-15018.5</f>
        <v>40391.985390000002</v>
      </c>
    </row>
    <row r="22" spans="1:17">
      <c r="A22" s="28" t="s">
        <v>45</v>
      </c>
      <c r="B22" s="29" t="s">
        <v>47</v>
      </c>
      <c r="C22" s="28">
        <v>55423.402650000004</v>
      </c>
      <c r="D22" s="28">
        <v>4.0000000000000002E-4</v>
      </c>
      <c r="E22">
        <f t="shared" si="0"/>
        <v>0</v>
      </c>
      <c r="F22">
        <f t="shared" si="1"/>
        <v>0</v>
      </c>
      <c r="G22">
        <f t="shared" si="2"/>
        <v>0</v>
      </c>
      <c r="K22">
        <f t="shared" si="3"/>
        <v>0</v>
      </c>
      <c r="O22">
        <f t="shared" ca="1" si="4"/>
        <v>6.489623747842399E-3</v>
      </c>
      <c r="Q22" s="2">
        <f t="shared" si="5"/>
        <v>40404.902650000004</v>
      </c>
    </row>
    <row r="23" spans="1:17">
      <c r="A23" s="28" t="s">
        <v>45</v>
      </c>
      <c r="B23" s="29" t="s">
        <v>46</v>
      </c>
      <c r="C23" s="28">
        <v>55446.430339999999</v>
      </c>
      <c r="D23" s="28">
        <v>2.9999999999999997E-4</v>
      </c>
      <c r="E23">
        <f t="shared" si="0"/>
        <v>77.512647980515027</v>
      </c>
      <c r="F23">
        <f t="shared" si="1"/>
        <v>77.5</v>
      </c>
      <c r="G23">
        <f t="shared" si="2"/>
        <v>3.7574999951175414E-3</v>
      </c>
      <c r="K23">
        <f t="shared" si="3"/>
        <v>3.7574999951175414E-3</v>
      </c>
      <c r="O23">
        <f t="shared" ca="1" si="4"/>
        <v>4.7590713524402533E-3</v>
      </c>
      <c r="Q23" s="2">
        <f t="shared" si="5"/>
        <v>40427.930339999999</v>
      </c>
    </row>
    <row r="24" spans="1:17">
      <c r="A24" s="28" t="s">
        <v>45</v>
      </c>
      <c r="B24" s="29" t="s">
        <v>46</v>
      </c>
      <c r="C24" s="28">
        <v>55452.372029999999</v>
      </c>
      <c r="D24" s="28">
        <v>2.0000000000000001E-4</v>
      </c>
      <c r="E24">
        <f t="shared" si="0"/>
        <v>97.512748962394355</v>
      </c>
      <c r="F24">
        <f t="shared" si="1"/>
        <v>97.5</v>
      </c>
      <c r="G24">
        <f t="shared" si="2"/>
        <v>3.7874999979976565E-3</v>
      </c>
      <c r="K24">
        <f t="shared" si="3"/>
        <v>3.7874999979976565E-3</v>
      </c>
      <c r="O24">
        <f t="shared" ca="1" si="4"/>
        <v>4.3124771858848608E-3</v>
      </c>
      <c r="Q24" s="2">
        <f t="shared" si="5"/>
        <v>40433.872029999999</v>
      </c>
    </row>
    <row r="25" spans="1:17">
      <c r="A25" s="28" t="s">
        <v>45</v>
      </c>
      <c r="B25" s="29" t="s">
        <v>46</v>
      </c>
      <c r="C25" s="28">
        <v>55460.393660000002</v>
      </c>
      <c r="D25" s="28">
        <v>2.0000000000000001E-4</v>
      </c>
      <c r="E25">
        <f t="shared" si="0"/>
        <v>124.51405836078777</v>
      </c>
      <c r="F25">
        <f t="shared" si="1"/>
        <v>124.5</v>
      </c>
      <c r="G25">
        <f t="shared" si="2"/>
        <v>4.1764999987208284E-3</v>
      </c>
      <c r="K25">
        <f t="shared" si="3"/>
        <v>4.1764999987208284E-3</v>
      </c>
      <c r="O25">
        <f t="shared" ca="1" si="4"/>
        <v>3.7095750610350807E-3</v>
      </c>
      <c r="Q25" s="2">
        <f t="shared" si="5"/>
        <v>40441.893660000002</v>
      </c>
    </row>
    <row r="26" spans="1:17">
      <c r="A26" s="28" t="s">
        <v>45</v>
      </c>
      <c r="B26" s="29" t="s">
        <v>46</v>
      </c>
      <c r="C26" s="28">
        <v>55461.284599999999</v>
      </c>
      <c r="D26" s="28">
        <v>4.0000000000000002E-4</v>
      </c>
      <c r="E26">
        <f t="shared" si="0"/>
        <v>127.51301824741037</v>
      </c>
      <c r="F26">
        <f t="shared" si="1"/>
        <v>127.5</v>
      </c>
      <c r="G26">
        <f t="shared" si="2"/>
        <v>3.8674999959766865E-3</v>
      </c>
      <c r="K26">
        <f t="shared" si="3"/>
        <v>3.8674999959766865E-3</v>
      </c>
      <c r="O26">
        <f t="shared" ca="1" si="4"/>
        <v>3.642585936051772E-3</v>
      </c>
      <c r="Q26" s="2">
        <f t="shared" si="5"/>
        <v>40442.784599999999</v>
      </c>
    </row>
    <row r="27" spans="1:17">
      <c r="A27" s="31" t="s">
        <v>51</v>
      </c>
      <c r="B27" s="32" t="s">
        <v>46</v>
      </c>
      <c r="C27" s="33">
        <v>56516.445590000003</v>
      </c>
      <c r="D27" s="33">
        <v>5.0000000000000001E-3</v>
      </c>
      <c r="E27">
        <f t="shared" si="0"/>
        <v>3679.2510510530706</v>
      </c>
      <c r="F27">
        <f t="shared" si="1"/>
        <v>3679.5</v>
      </c>
      <c r="G27">
        <f t="shared" si="2"/>
        <v>-7.3958499997388572E-2</v>
      </c>
      <c r="K27">
        <f t="shared" si="3"/>
        <v>-7.3958499997388572E-2</v>
      </c>
      <c r="O27">
        <f t="shared" ca="1" si="4"/>
        <v>-7.567253804418593E-2</v>
      </c>
      <c r="Q27" s="2">
        <f t="shared" si="5"/>
        <v>41497.945590000003</v>
      </c>
    </row>
    <row r="28" spans="1:17">
      <c r="A28" s="31" t="s">
        <v>51</v>
      </c>
      <c r="B28" s="32" t="s">
        <v>46</v>
      </c>
      <c r="C28" s="33">
        <v>56536.349540000003</v>
      </c>
      <c r="D28" s="33">
        <v>8.0000000000000004E-4</v>
      </c>
      <c r="E28">
        <f t="shared" si="0"/>
        <v>3746.2489943887713</v>
      </c>
      <c r="F28" s="30">
        <f t="shared" ref="F28:F44" si="6">ROUND(2*E28,0)/2+0.5</f>
        <v>3746.5</v>
      </c>
      <c r="G28">
        <f t="shared" si="2"/>
        <v>-7.4569500000507105E-2</v>
      </c>
      <c r="K28">
        <f t="shared" si="3"/>
        <v>-7.4569500000507105E-2</v>
      </c>
      <c r="O28">
        <f t="shared" ca="1" si="4"/>
        <v>-7.7168628502146494E-2</v>
      </c>
      <c r="Q28" s="2">
        <f t="shared" si="5"/>
        <v>41517.849540000003</v>
      </c>
    </row>
    <row r="29" spans="1:17">
      <c r="A29" s="33" t="s">
        <v>52</v>
      </c>
      <c r="B29" s="32" t="s">
        <v>47</v>
      </c>
      <c r="C29" s="34">
        <v>56590.265330000002</v>
      </c>
      <c r="D29" s="33">
        <v>2.9999999999999997E-4</v>
      </c>
      <c r="E29">
        <f t="shared" si="0"/>
        <v>3927.732923122489</v>
      </c>
      <c r="F29" s="30">
        <f t="shared" si="6"/>
        <v>3928</v>
      </c>
      <c r="G29">
        <f t="shared" si="2"/>
        <v>-7.934400000522146E-2</v>
      </c>
      <c r="K29">
        <f t="shared" si="3"/>
        <v>-7.934400000522146E-2</v>
      </c>
      <c r="O29">
        <f t="shared" ca="1" si="4"/>
        <v>-8.1221470563636683E-2</v>
      </c>
      <c r="Q29" s="2">
        <f t="shared" si="5"/>
        <v>41571.765330000002</v>
      </c>
    </row>
    <row r="30" spans="1:17">
      <c r="A30" s="33" t="s">
        <v>52</v>
      </c>
      <c r="B30" s="32" t="s">
        <v>47</v>
      </c>
      <c r="C30" s="34">
        <v>56590.267910000002</v>
      </c>
      <c r="D30" s="33">
        <v>5.0000000000000001E-4</v>
      </c>
      <c r="E30">
        <f t="shared" si="0"/>
        <v>3927.7416075642118</v>
      </c>
      <c r="F30" s="30">
        <f t="shared" si="6"/>
        <v>3928</v>
      </c>
      <c r="G30">
        <f t="shared" si="2"/>
        <v>-7.6764000004914124E-2</v>
      </c>
      <c r="K30">
        <f t="shared" si="3"/>
        <v>-7.6764000004914124E-2</v>
      </c>
      <c r="O30">
        <f t="shared" ca="1" si="4"/>
        <v>-8.1221470563636683E-2</v>
      </c>
      <c r="Q30" s="2">
        <f t="shared" si="5"/>
        <v>41571.767910000002</v>
      </c>
    </row>
    <row r="31" spans="1:17">
      <c r="A31" s="33" t="s">
        <v>52</v>
      </c>
      <c r="B31" s="32" t="s">
        <v>47</v>
      </c>
      <c r="C31" s="34">
        <v>56590.268170000003</v>
      </c>
      <c r="D31" s="33">
        <v>6.9999999999999999E-4</v>
      </c>
      <c r="E31">
        <f t="shared" si="0"/>
        <v>3927.7424827405116</v>
      </c>
      <c r="F31" s="30">
        <f t="shared" si="6"/>
        <v>3928</v>
      </c>
      <c r="G31">
        <f t="shared" si="2"/>
        <v>-7.6504000004206318E-2</v>
      </c>
      <c r="K31">
        <f t="shared" si="3"/>
        <v>-7.6504000004206318E-2</v>
      </c>
      <c r="O31">
        <f t="shared" ca="1" si="4"/>
        <v>-8.1221470563636683E-2</v>
      </c>
      <c r="Q31" s="2">
        <f t="shared" si="5"/>
        <v>41571.768170000003</v>
      </c>
    </row>
    <row r="32" spans="1:17">
      <c r="A32" s="33" t="s">
        <v>52</v>
      </c>
      <c r="B32" s="32" t="s">
        <v>47</v>
      </c>
      <c r="C32" s="34">
        <v>56596.206160000002</v>
      </c>
      <c r="D32" s="33">
        <v>2.9999999999999997E-4</v>
      </c>
      <c r="E32">
        <f t="shared" si="0"/>
        <v>3947.7301292904608</v>
      </c>
      <c r="F32" s="30">
        <f t="shared" si="6"/>
        <v>3948</v>
      </c>
      <c r="G32">
        <f t="shared" si="2"/>
        <v>-8.017400000244379E-2</v>
      </c>
      <c r="K32">
        <f t="shared" si="3"/>
        <v>-8.017400000244379E-2</v>
      </c>
      <c r="O32">
        <f t="shared" ca="1" si="4"/>
        <v>-8.1668064730192072E-2</v>
      </c>
      <c r="Q32" s="2">
        <f t="shared" si="5"/>
        <v>41577.706160000002</v>
      </c>
    </row>
    <row r="33" spans="1:17">
      <c r="A33" s="33" t="s">
        <v>52</v>
      </c>
      <c r="B33" s="32" t="s">
        <v>47</v>
      </c>
      <c r="C33" s="34">
        <v>56596.206689999999</v>
      </c>
      <c r="D33" s="33">
        <v>5.0000000000000001E-4</v>
      </c>
      <c r="E33">
        <f t="shared" si="0"/>
        <v>3947.7319133036744</v>
      </c>
      <c r="F33" s="30">
        <f t="shared" si="6"/>
        <v>3948</v>
      </c>
      <c r="G33">
        <f t="shared" si="2"/>
        <v>-7.964400000491878E-2</v>
      </c>
      <c r="K33">
        <f t="shared" si="3"/>
        <v>-7.964400000491878E-2</v>
      </c>
      <c r="O33">
        <f t="shared" ca="1" si="4"/>
        <v>-8.1668064730192072E-2</v>
      </c>
      <c r="Q33" s="2">
        <f t="shared" si="5"/>
        <v>41577.706689999999</v>
      </c>
    </row>
    <row r="34" spans="1:17">
      <c r="A34" s="33" t="s">
        <v>52</v>
      </c>
      <c r="B34" s="32" t="s">
        <v>47</v>
      </c>
      <c r="C34" s="34">
        <v>56596.211689999996</v>
      </c>
      <c r="D34" s="33">
        <v>5.9999999999999995E-4</v>
      </c>
      <c r="E34">
        <f t="shared" si="0"/>
        <v>3947.7487436170795</v>
      </c>
      <c r="F34" s="30">
        <f t="shared" si="6"/>
        <v>3948</v>
      </c>
      <c r="G34">
        <f t="shared" si="2"/>
        <v>-7.4644000007538125E-2</v>
      </c>
      <c r="K34">
        <f t="shared" si="3"/>
        <v>-7.4644000007538125E-2</v>
      </c>
      <c r="O34">
        <f t="shared" ca="1" si="4"/>
        <v>-8.1668064730192072E-2</v>
      </c>
      <c r="Q34" s="2">
        <f t="shared" si="5"/>
        <v>41577.711689999996</v>
      </c>
    </row>
    <row r="35" spans="1:17">
      <c r="A35" s="33" t="s">
        <v>52</v>
      </c>
      <c r="B35" s="32" t="s">
        <v>46</v>
      </c>
      <c r="C35" s="34">
        <v>56596.354809999997</v>
      </c>
      <c r="D35" s="33">
        <v>1E-4</v>
      </c>
      <c r="E35">
        <f t="shared" si="0"/>
        <v>3948.2304945082469</v>
      </c>
      <c r="F35" s="30">
        <f t="shared" si="6"/>
        <v>3948.5</v>
      </c>
      <c r="G35">
        <f t="shared" si="2"/>
        <v>-8.0065500005730428E-2</v>
      </c>
      <c r="K35">
        <f t="shared" si="3"/>
        <v>-8.0065500005730428E-2</v>
      </c>
      <c r="O35">
        <f t="shared" ca="1" si="4"/>
        <v>-8.1679229584355958E-2</v>
      </c>
      <c r="Q35" s="2">
        <f t="shared" si="5"/>
        <v>41577.854809999997</v>
      </c>
    </row>
    <row r="36" spans="1:17">
      <c r="A36" s="33" t="s">
        <v>52</v>
      </c>
      <c r="B36" s="32" t="s">
        <v>46</v>
      </c>
      <c r="C36" s="34">
        <v>56596.35542</v>
      </c>
      <c r="D36" s="33">
        <v>2.0000000000000001E-4</v>
      </c>
      <c r="E36">
        <f t="shared" si="0"/>
        <v>3948.2325478064927</v>
      </c>
      <c r="F36" s="30">
        <f t="shared" si="6"/>
        <v>3948.5</v>
      </c>
      <c r="G36">
        <f t="shared" si="2"/>
        <v>-7.945550000295043E-2</v>
      </c>
      <c r="K36">
        <f t="shared" si="3"/>
        <v>-7.945550000295043E-2</v>
      </c>
      <c r="O36">
        <f t="shared" ca="1" si="4"/>
        <v>-8.1679229584355958E-2</v>
      </c>
      <c r="Q36" s="2">
        <f t="shared" si="5"/>
        <v>41577.85542</v>
      </c>
    </row>
    <row r="37" spans="1:17">
      <c r="A37" s="33" t="s">
        <v>52</v>
      </c>
      <c r="B37" s="32" t="s">
        <v>46</v>
      </c>
      <c r="C37" s="34">
        <v>56596.355790000001</v>
      </c>
      <c r="D37" s="33">
        <v>5.0000000000000001E-4</v>
      </c>
      <c r="E37">
        <f t="shared" si="0"/>
        <v>3948.2337932496907</v>
      </c>
      <c r="F37" s="30">
        <f t="shared" si="6"/>
        <v>3948.5</v>
      </c>
      <c r="G37">
        <f t="shared" si="2"/>
        <v>-7.908550000138348E-2</v>
      </c>
      <c r="K37">
        <f t="shared" si="3"/>
        <v>-7.908550000138348E-2</v>
      </c>
      <c r="O37">
        <f t="shared" ca="1" si="4"/>
        <v>-8.1679229584355958E-2</v>
      </c>
      <c r="Q37" s="2">
        <f t="shared" si="5"/>
        <v>41577.855790000001</v>
      </c>
    </row>
    <row r="38" spans="1:17">
      <c r="A38" s="33" t="s">
        <v>52</v>
      </c>
      <c r="B38" s="32" t="s">
        <v>46</v>
      </c>
      <c r="C38" s="34">
        <v>56605.265919999998</v>
      </c>
      <c r="D38" s="33">
        <v>2.0000000000000001E-4</v>
      </c>
      <c r="E38">
        <f t="shared" si="0"/>
        <v>3978.2258493417476</v>
      </c>
      <c r="F38" s="30">
        <f t="shared" si="6"/>
        <v>3978.5</v>
      </c>
      <c r="G38">
        <f t="shared" si="2"/>
        <v>-8.1445500007248484E-2</v>
      </c>
      <c r="K38">
        <f t="shared" si="3"/>
        <v>-8.1445500007248484E-2</v>
      </c>
      <c r="O38">
        <f t="shared" ca="1" si="4"/>
        <v>-8.2349120834189049E-2</v>
      </c>
      <c r="Q38" s="2">
        <f t="shared" si="5"/>
        <v>41586.765919999998</v>
      </c>
    </row>
    <row r="39" spans="1:17">
      <c r="A39" s="33" t="s">
        <v>52</v>
      </c>
      <c r="B39" s="32" t="s">
        <v>46</v>
      </c>
      <c r="C39" s="34">
        <v>56605.26629</v>
      </c>
      <c r="D39" s="33">
        <v>1E-4</v>
      </c>
      <c r="E39">
        <f t="shared" si="0"/>
        <v>3978.2270947849456</v>
      </c>
      <c r="F39" s="30">
        <f t="shared" si="6"/>
        <v>3978.5</v>
      </c>
      <c r="G39">
        <f t="shared" si="2"/>
        <v>-8.1075500005681533E-2</v>
      </c>
      <c r="K39">
        <f t="shared" si="3"/>
        <v>-8.1075500005681533E-2</v>
      </c>
      <c r="O39">
        <f t="shared" ca="1" si="4"/>
        <v>-8.2349120834189049E-2</v>
      </c>
      <c r="Q39" s="2">
        <f t="shared" si="5"/>
        <v>41586.76629</v>
      </c>
    </row>
    <row r="40" spans="1:17">
      <c r="A40" s="33" t="s">
        <v>52</v>
      </c>
      <c r="B40" s="32" t="s">
        <v>47</v>
      </c>
      <c r="C40" s="34">
        <v>56605.413740000004</v>
      </c>
      <c r="D40" s="33">
        <v>2.0000000000000001E-4</v>
      </c>
      <c r="E40">
        <f t="shared" si="0"/>
        <v>3978.723420727541</v>
      </c>
      <c r="F40" s="30">
        <f t="shared" si="6"/>
        <v>3979</v>
      </c>
      <c r="G40">
        <f t="shared" si="2"/>
        <v>-8.2167000000481494E-2</v>
      </c>
      <c r="K40">
        <f t="shared" si="3"/>
        <v>-8.2167000000481494E-2</v>
      </c>
      <c r="O40">
        <f t="shared" ca="1" si="4"/>
        <v>-8.2360285688352936E-2</v>
      </c>
      <c r="Q40" s="2">
        <f t="shared" si="5"/>
        <v>41586.913740000004</v>
      </c>
    </row>
    <row r="41" spans="1:17">
      <c r="A41" s="33" t="s">
        <v>52</v>
      </c>
      <c r="B41" s="32" t="s">
        <v>47</v>
      </c>
      <c r="C41" s="34">
        <v>56605.413869999997</v>
      </c>
      <c r="D41" s="33">
        <v>2.9999999999999997E-4</v>
      </c>
      <c r="E41">
        <f t="shared" si="0"/>
        <v>3978.7238583156663</v>
      </c>
      <c r="F41" s="30">
        <f t="shared" si="6"/>
        <v>3979</v>
      </c>
      <c r="G41">
        <f t="shared" si="2"/>
        <v>-8.2037000007403549E-2</v>
      </c>
      <c r="K41">
        <f t="shared" si="3"/>
        <v>-8.2037000007403549E-2</v>
      </c>
      <c r="O41">
        <f t="shared" ca="1" si="4"/>
        <v>-8.2360285688352936E-2</v>
      </c>
      <c r="Q41" s="2">
        <f t="shared" si="5"/>
        <v>41586.913869999997</v>
      </c>
    </row>
    <row r="42" spans="1:17">
      <c r="A42" s="33" t="s">
        <v>52</v>
      </c>
      <c r="B42" s="32" t="s">
        <v>46</v>
      </c>
      <c r="C42" s="34">
        <v>56616.254730000001</v>
      </c>
      <c r="D42" s="33">
        <v>2.9999999999999997E-4</v>
      </c>
      <c r="E42">
        <f t="shared" si="0"/>
        <v>4015.2148726113478</v>
      </c>
      <c r="F42" s="30">
        <f t="shared" si="6"/>
        <v>4015.5</v>
      </c>
      <c r="G42">
        <f t="shared" si="2"/>
        <v>-8.4706500005268026E-2</v>
      </c>
      <c r="K42">
        <f t="shared" si="3"/>
        <v>-8.4706500005268026E-2</v>
      </c>
      <c r="O42">
        <f t="shared" ca="1" si="4"/>
        <v>-8.3175320042316522E-2</v>
      </c>
      <c r="Q42" s="2">
        <f t="shared" si="5"/>
        <v>41597.754730000001</v>
      </c>
    </row>
    <row r="43" spans="1:17">
      <c r="A43" s="33" t="s">
        <v>52</v>
      </c>
      <c r="B43" s="32" t="s">
        <v>46</v>
      </c>
      <c r="C43" s="34">
        <v>56616.257490000004</v>
      </c>
      <c r="D43" s="33">
        <v>2.0000000000000001E-4</v>
      </c>
      <c r="E43">
        <f t="shared" si="0"/>
        <v>4015.2241629443624</v>
      </c>
      <c r="F43" s="30">
        <f t="shared" si="6"/>
        <v>4015.5</v>
      </c>
      <c r="G43">
        <f t="shared" si="2"/>
        <v>-8.1946500002231915E-2</v>
      </c>
      <c r="K43">
        <f t="shared" si="3"/>
        <v>-8.1946500002231915E-2</v>
      </c>
      <c r="O43">
        <f t="shared" ca="1" si="4"/>
        <v>-8.3175320042316522E-2</v>
      </c>
      <c r="Q43" s="2">
        <f t="shared" si="5"/>
        <v>41597.757490000004</v>
      </c>
    </row>
    <row r="44" spans="1:17">
      <c r="A44" s="33" t="s">
        <v>52</v>
      </c>
      <c r="B44" s="32" t="s">
        <v>46</v>
      </c>
      <c r="C44" s="34">
        <v>56616.257870000001</v>
      </c>
      <c r="D44" s="33">
        <v>2.0000000000000001E-4</v>
      </c>
      <c r="E44">
        <f t="shared" si="0"/>
        <v>4015.225442048174</v>
      </c>
      <c r="F44" s="30">
        <f t="shared" si="6"/>
        <v>4015.5</v>
      </c>
      <c r="G44">
        <f t="shared" si="2"/>
        <v>-8.1566500004555564E-2</v>
      </c>
      <c r="K44">
        <f t="shared" si="3"/>
        <v>-8.1566500004555564E-2</v>
      </c>
      <c r="O44">
        <f t="shared" ca="1" si="4"/>
        <v>-8.3175320042316522E-2</v>
      </c>
      <c r="Q44" s="2">
        <f t="shared" si="5"/>
        <v>41597.757870000001</v>
      </c>
    </row>
    <row r="45" spans="1:17">
      <c r="A45" s="35" t="s">
        <v>54</v>
      </c>
      <c r="B45" s="36" t="s">
        <v>46</v>
      </c>
      <c r="C45" s="37">
        <v>56960.549290000003</v>
      </c>
      <c r="D45" s="37">
        <v>4.0000000000000002E-4</v>
      </c>
      <c r="E45">
        <f t="shared" ref="E45:E55" si="7">+(C45-C$7)/C$8</f>
        <v>5174.1319429250379</v>
      </c>
      <c r="F45" s="30">
        <f t="shared" ref="F45:F56" si="8">ROUND(2*E45,0)/2+0.5</f>
        <v>5174.5</v>
      </c>
      <c r="G45">
        <f t="shared" ref="G45:G55" si="9">+C45-(C$7+F45*C$8)</f>
        <v>-0.10934350000025006</v>
      </c>
      <c r="K45">
        <f t="shared" ref="K45:K55" si="10">+G45</f>
        <v>-0.10934350000025006</v>
      </c>
      <c r="O45">
        <f t="shared" ref="O45:O55" ca="1" si="11">+C$11+C$12*$F45</f>
        <v>-0.10905545199420152</v>
      </c>
      <c r="Q45" s="2">
        <f t="shared" ref="Q45:Q55" si="12">+C45-15018.5</f>
        <v>41942.049290000003</v>
      </c>
    </row>
    <row r="46" spans="1:17">
      <c r="A46" s="35" t="s">
        <v>54</v>
      </c>
      <c r="B46" s="36" t="s">
        <v>46</v>
      </c>
      <c r="C46" s="37">
        <v>56960.549559999999</v>
      </c>
      <c r="D46" s="37">
        <v>2.9999999999999997E-4</v>
      </c>
      <c r="E46">
        <f t="shared" si="7"/>
        <v>5174.1328517619513</v>
      </c>
      <c r="F46" s="30">
        <f t="shared" si="8"/>
        <v>5174.5</v>
      </c>
      <c r="G46">
        <f t="shared" si="9"/>
        <v>-0.10907350000343286</v>
      </c>
      <c r="K46">
        <f t="shared" si="10"/>
        <v>-0.10907350000343286</v>
      </c>
      <c r="O46">
        <f t="shared" ca="1" si="11"/>
        <v>-0.10905545199420152</v>
      </c>
      <c r="Q46" s="2">
        <f t="shared" si="12"/>
        <v>41942.049559999999</v>
      </c>
    </row>
    <row r="47" spans="1:17">
      <c r="A47" s="35" t="s">
        <v>54</v>
      </c>
      <c r="B47" s="36" t="s">
        <v>46</v>
      </c>
      <c r="C47" s="37">
        <v>56960.549879999999</v>
      </c>
      <c r="D47" s="37">
        <v>4.0000000000000002E-4</v>
      </c>
      <c r="E47">
        <f t="shared" si="7"/>
        <v>5174.1339289020079</v>
      </c>
      <c r="F47" s="30">
        <f t="shared" si="8"/>
        <v>5174.5</v>
      </c>
      <c r="G47">
        <f t="shared" si="9"/>
        <v>-0.10875350000424078</v>
      </c>
      <c r="K47">
        <f t="shared" si="10"/>
        <v>-0.10875350000424078</v>
      </c>
      <c r="O47">
        <f t="shared" ca="1" si="11"/>
        <v>-0.10905545199420152</v>
      </c>
      <c r="Q47" s="2">
        <f t="shared" si="12"/>
        <v>41942.049879999999</v>
      </c>
    </row>
    <row r="48" spans="1:17">
      <c r="A48" s="38" t="s">
        <v>5</v>
      </c>
      <c r="B48" s="39" t="s">
        <v>47</v>
      </c>
      <c r="C48" s="40">
        <v>57244.382799999999</v>
      </c>
      <c r="D48" s="40" t="s">
        <v>8</v>
      </c>
      <c r="E48">
        <f t="shared" si="7"/>
        <v>6129.5333290696399</v>
      </c>
      <c r="F48" s="30">
        <f t="shared" si="8"/>
        <v>6130</v>
      </c>
      <c r="G48">
        <f t="shared" si="9"/>
        <v>-0.13864000000467058</v>
      </c>
      <c r="K48">
        <f t="shared" si="10"/>
        <v>-0.13864000000467058</v>
      </c>
      <c r="O48">
        <f t="shared" ca="1" si="11"/>
        <v>-0.13039148830138539</v>
      </c>
      <c r="Q48" s="2">
        <f t="shared" si="12"/>
        <v>42225.882799999999</v>
      </c>
    </row>
    <row r="49" spans="1:17">
      <c r="A49" s="38" t="s">
        <v>5</v>
      </c>
      <c r="B49" s="39" t="s">
        <v>47</v>
      </c>
      <c r="C49" s="40">
        <v>57244.539900000003</v>
      </c>
      <c r="D49" s="40" t="s">
        <v>3</v>
      </c>
      <c r="E49">
        <f t="shared" si="7"/>
        <v>6130.062137517124</v>
      </c>
      <c r="F49" s="30">
        <f t="shared" si="8"/>
        <v>6130.5</v>
      </c>
      <c r="G49">
        <f t="shared" si="9"/>
        <v>-0.13008149999950547</v>
      </c>
      <c r="K49">
        <f t="shared" si="10"/>
        <v>-0.13008149999950547</v>
      </c>
      <c r="O49">
        <f t="shared" ca="1" si="11"/>
        <v>-0.13040265315554928</v>
      </c>
      <c r="Q49" s="2">
        <f t="shared" si="12"/>
        <v>42226.039900000003</v>
      </c>
    </row>
    <row r="50" spans="1:17">
      <c r="A50" s="35" t="s">
        <v>54</v>
      </c>
      <c r="B50" s="36" t="s">
        <v>47</v>
      </c>
      <c r="C50" s="37">
        <v>57247.352469999998</v>
      </c>
      <c r="D50" s="37">
        <v>1E-3</v>
      </c>
      <c r="E50" s="51">
        <f t="shared" si="7"/>
        <v>6139.5294244369234</v>
      </c>
      <c r="F50" s="30">
        <f t="shared" si="8"/>
        <v>6140</v>
      </c>
      <c r="G50">
        <f t="shared" si="9"/>
        <v>-0.13980000000447035</v>
      </c>
      <c r="K50">
        <f t="shared" si="10"/>
        <v>-0.13980000000447035</v>
      </c>
      <c r="O50">
        <f t="shared" ca="1" si="11"/>
        <v>-0.13061478538466309</v>
      </c>
      <c r="Q50" s="2">
        <f t="shared" si="12"/>
        <v>42228.852469999998</v>
      </c>
    </row>
    <row r="51" spans="1:17">
      <c r="A51" s="35" t="s">
        <v>54</v>
      </c>
      <c r="B51" s="36" t="s">
        <v>46</v>
      </c>
      <c r="C51" s="37">
        <v>57247.506959999999</v>
      </c>
      <c r="D51" s="37">
        <v>8.0000000000000004E-4</v>
      </c>
      <c r="E51" s="51">
        <f t="shared" si="7"/>
        <v>6140.0494474607949</v>
      </c>
      <c r="F51" s="30">
        <f t="shared" si="8"/>
        <v>6140.5</v>
      </c>
      <c r="G51">
        <f t="shared" si="9"/>
        <v>-0.13385150000249268</v>
      </c>
      <c r="K51">
        <f t="shared" si="10"/>
        <v>-0.13385150000249268</v>
      </c>
      <c r="O51">
        <f t="shared" ca="1" si="11"/>
        <v>-0.13062595023882698</v>
      </c>
      <c r="Q51" s="2">
        <f t="shared" si="12"/>
        <v>42229.006959999999</v>
      </c>
    </row>
    <row r="52" spans="1:17">
      <c r="A52" s="35" t="s">
        <v>54</v>
      </c>
      <c r="B52" s="36" t="s">
        <v>46</v>
      </c>
      <c r="C52" s="37">
        <v>57633.383779999996</v>
      </c>
      <c r="D52" s="37">
        <v>2.0000000000000001E-4</v>
      </c>
      <c r="E52" s="51">
        <f t="shared" si="7"/>
        <v>7438.9350114277595</v>
      </c>
      <c r="F52" s="30">
        <f t="shared" si="8"/>
        <v>7439.5</v>
      </c>
      <c r="G52">
        <f t="shared" si="9"/>
        <v>-0.16784850000840379</v>
      </c>
      <c r="K52">
        <f t="shared" si="10"/>
        <v>-0.16784850000840379</v>
      </c>
      <c r="O52">
        <f t="shared" ca="1" si="11"/>
        <v>-0.1596322413565997</v>
      </c>
      <c r="Q52" s="2">
        <f t="shared" si="12"/>
        <v>42614.883779999996</v>
      </c>
    </row>
    <row r="53" spans="1:17">
      <c r="A53" s="35" t="s">
        <v>54</v>
      </c>
      <c r="B53" s="36" t="s">
        <v>46</v>
      </c>
      <c r="C53" s="37">
        <v>57633.384700000002</v>
      </c>
      <c r="D53" s="37">
        <v>2.9999999999999997E-4</v>
      </c>
      <c r="E53" s="51">
        <f t="shared" si="7"/>
        <v>7438.938108205447</v>
      </c>
      <c r="F53" s="30">
        <f t="shared" si="8"/>
        <v>7439.5</v>
      </c>
      <c r="G53">
        <f t="shared" si="9"/>
        <v>-0.16692850000254111</v>
      </c>
      <c r="K53">
        <f t="shared" si="10"/>
        <v>-0.16692850000254111</v>
      </c>
      <c r="O53">
        <f t="shared" ca="1" si="11"/>
        <v>-0.1596322413565997</v>
      </c>
      <c r="Q53" s="2">
        <f t="shared" si="12"/>
        <v>42614.884700000002</v>
      </c>
    </row>
    <row r="54" spans="1:17">
      <c r="A54" s="35" t="s">
        <v>0</v>
      </c>
      <c r="B54" s="46" t="s">
        <v>47</v>
      </c>
      <c r="C54" s="47">
        <v>57973.517099999997</v>
      </c>
      <c r="D54" s="47">
        <v>2.2000000000000001E-3</v>
      </c>
      <c r="E54" s="51">
        <f t="shared" si="7"/>
        <v>8583.8450870631896</v>
      </c>
      <c r="F54" s="30">
        <f t="shared" si="8"/>
        <v>8584.5</v>
      </c>
      <c r="G54">
        <f t="shared" si="9"/>
        <v>-0.19456350000837119</v>
      </c>
      <c r="K54">
        <f t="shared" si="10"/>
        <v>-0.19456350000837119</v>
      </c>
      <c r="O54">
        <f t="shared" ca="1" si="11"/>
        <v>-0.18519975739189593</v>
      </c>
      <c r="Q54" s="2">
        <f t="shared" si="12"/>
        <v>42955.017099999997</v>
      </c>
    </row>
    <row r="55" spans="1:17">
      <c r="A55" s="42" t="s">
        <v>2</v>
      </c>
      <c r="B55" s="43" t="s">
        <v>47</v>
      </c>
      <c r="C55" s="44">
        <v>58082.982100000001</v>
      </c>
      <c r="D55" s="45" t="s">
        <v>1</v>
      </c>
      <c r="E55" s="51">
        <f t="shared" si="7"/>
        <v>8952.3111386380151</v>
      </c>
      <c r="F55" s="30">
        <f t="shared" si="8"/>
        <v>8953</v>
      </c>
      <c r="G55">
        <f t="shared" si="9"/>
        <v>-0.2046489999993355</v>
      </c>
      <c r="K55">
        <f t="shared" si="10"/>
        <v>-0.2046489999993355</v>
      </c>
      <c r="O55">
        <f t="shared" ca="1" si="11"/>
        <v>-0.19342825491067905</v>
      </c>
      <c r="Q55" s="2">
        <f t="shared" si="12"/>
        <v>43064.482100000001</v>
      </c>
    </row>
    <row r="56" spans="1:17">
      <c r="A56" s="42" t="s">
        <v>55</v>
      </c>
      <c r="B56" s="43" t="s">
        <v>47</v>
      </c>
      <c r="C56" s="52">
        <v>58043.472860000096</v>
      </c>
      <c r="D56" s="52">
        <v>1E-4</v>
      </c>
      <c r="E56" s="51">
        <f t="shared" ref="E56:E62" si="13">+(C56-C$7)/C$8</f>
        <v>8819.3205602477847</v>
      </c>
      <c r="F56" s="30">
        <f t="shared" si="8"/>
        <v>8820</v>
      </c>
      <c r="G56">
        <f t="shared" ref="G56:G62" si="14">+C56-(C$7+F56*C$8)</f>
        <v>-0.20184999991033692</v>
      </c>
      <c r="K56">
        <f t="shared" ref="K56:K62" si="15">+G56</f>
        <v>-0.20184999991033692</v>
      </c>
      <c r="O56">
        <f t="shared" ref="O56:O62" ca="1" si="16">+C$11+C$12*$F56</f>
        <v>-0.19045840370308567</v>
      </c>
      <c r="Q56" s="2">
        <f t="shared" ref="Q56:Q62" si="17">+C56-15018.5</f>
        <v>43024.972860000096</v>
      </c>
    </row>
    <row r="57" spans="1:17">
      <c r="A57" s="48" t="s">
        <v>56</v>
      </c>
      <c r="B57" s="49" t="s">
        <v>46</v>
      </c>
      <c r="C57" s="50">
        <v>59090.187599999997</v>
      </c>
      <c r="D57" s="50" t="s">
        <v>1</v>
      </c>
      <c r="E57" s="51">
        <f t="shared" si="13"/>
        <v>12342.627986118338</v>
      </c>
      <c r="F57" s="53">
        <f t="shared" ref="F57:F62" si="18">ROUND(2*E57,0)/2+1</f>
        <v>12343.5</v>
      </c>
      <c r="G57">
        <f t="shared" si="14"/>
        <v>-0.25906050000776304</v>
      </c>
      <c r="K57">
        <f t="shared" si="15"/>
        <v>-0.25906050000776304</v>
      </c>
      <c r="O57">
        <f t="shared" ca="1" si="16"/>
        <v>-0.26913713099598197</v>
      </c>
      <c r="Q57" s="2">
        <f t="shared" si="17"/>
        <v>44071.687599999997</v>
      </c>
    </row>
    <row r="58" spans="1:17">
      <c r="A58" s="54" t="s">
        <v>57</v>
      </c>
      <c r="B58" s="55" t="s">
        <v>47</v>
      </c>
      <c r="C58" s="58">
        <v>59101.324800000002</v>
      </c>
      <c r="D58" s="58">
        <v>1.4E-3</v>
      </c>
      <c r="E58" s="51">
        <f t="shared" si="13"/>
        <v>12380.116499429449</v>
      </c>
      <c r="F58" s="53">
        <f t="shared" si="18"/>
        <v>12381</v>
      </c>
      <c r="G58">
        <f t="shared" si="14"/>
        <v>-0.26247300000250107</v>
      </c>
      <c r="K58">
        <f t="shared" si="15"/>
        <v>-0.26247300000250107</v>
      </c>
      <c r="O58">
        <f t="shared" ca="1" si="16"/>
        <v>-0.26997449505827331</v>
      </c>
      <c r="Q58" s="2">
        <f t="shared" si="17"/>
        <v>44082.824800000002</v>
      </c>
    </row>
    <row r="59" spans="1:17">
      <c r="A59" s="54" t="s">
        <v>57</v>
      </c>
      <c r="B59" s="55" t="s">
        <v>47</v>
      </c>
      <c r="C59" s="58">
        <v>59101.478199999998</v>
      </c>
      <c r="D59" s="58">
        <v>4.1999999999999997E-3</v>
      </c>
      <c r="E59" s="51">
        <f t="shared" si="13"/>
        <v>12380.632853444977</v>
      </c>
      <c r="F59" s="53">
        <f t="shared" si="18"/>
        <v>12381.5</v>
      </c>
      <c r="G59">
        <f t="shared" si="14"/>
        <v>-0.2576145000057295</v>
      </c>
      <c r="K59">
        <f t="shared" si="15"/>
        <v>-0.2576145000057295</v>
      </c>
      <c r="O59">
        <f t="shared" ca="1" si="16"/>
        <v>-0.26998565991243717</v>
      </c>
      <c r="Q59" s="2">
        <f t="shared" si="17"/>
        <v>44082.978199999998</v>
      </c>
    </row>
    <row r="60" spans="1:17">
      <c r="A60" s="54" t="s">
        <v>57</v>
      </c>
      <c r="B60" s="55" t="s">
        <v>47</v>
      </c>
      <c r="C60" s="58">
        <v>59101.616999999998</v>
      </c>
      <c r="D60" s="58">
        <v>1.4E-3</v>
      </c>
      <c r="E60" s="51">
        <f t="shared" si="13"/>
        <v>12381.100062945356</v>
      </c>
      <c r="F60" s="53">
        <f t="shared" si="18"/>
        <v>12382</v>
      </c>
      <c r="G60">
        <f t="shared" si="14"/>
        <v>-0.26735600000392878</v>
      </c>
      <c r="K60">
        <f t="shared" si="15"/>
        <v>-0.26735600000392878</v>
      </c>
      <c r="O60">
        <f t="shared" ca="1" si="16"/>
        <v>-0.26999682476660108</v>
      </c>
      <c r="Q60" s="2">
        <f t="shared" si="17"/>
        <v>44083.116999999998</v>
      </c>
    </row>
    <row r="61" spans="1:17">
      <c r="A61" s="54" t="s">
        <v>57</v>
      </c>
      <c r="B61" s="55" t="s">
        <v>47</v>
      </c>
      <c r="C61" s="58">
        <v>59441.4542</v>
      </c>
      <c r="D61" s="58">
        <v>5.0000000000000001E-4</v>
      </c>
      <c r="E61" s="51">
        <f t="shared" si="13"/>
        <v>13525.013380099153</v>
      </c>
      <c r="F61" s="53">
        <f t="shared" si="18"/>
        <v>13526</v>
      </c>
      <c r="G61">
        <f t="shared" si="14"/>
        <v>-0.29310800000530435</v>
      </c>
      <c r="K61">
        <f t="shared" si="15"/>
        <v>-0.29310800000530435</v>
      </c>
      <c r="O61">
        <f t="shared" ca="1" si="16"/>
        <v>-0.29554201109356953</v>
      </c>
      <c r="Q61" s="2">
        <f t="shared" si="17"/>
        <v>44422.9542</v>
      </c>
    </row>
    <row r="62" spans="1:17">
      <c r="A62" s="54" t="s">
        <v>57</v>
      </c>
      <c r="B62" s="55" t="s">
        <v>47</v>
      </c>
      <c r="C62" s="58">
        <v>59465.516300000003</v>
      </c>
      <c r="D62" s="58">
        <v>3.5999999999999999E-3</v>
      </c>
      <c r="E62" s="51">
        <f t="shared" si="13"/>
        <v>13606.007916979428</v>
      </c>
      <c r="F62" s="53">
        <f t="shared" si="18"/>
        <v>13607</v>
      </c>
      <c r="G62">
        <f t="shared" si="14"/>
        <v>-0.2947310000017751</v>
      </c>
      <c r="K62">
        <f t="shared" si="15"/>
        <v>-0.2947310000017751</v>
      </c>
      <c r="O62">
        <f t="shared" ca="1" si="16"/>
        <v>-0.29735071746811886</v>
      </c>
      <c r="Q62" s="2">
        <f t="shared" si="17"/>
        <v>44447.016300000003</v>
      </c>
    </row>
    <row r="63" spans="1:17">
      <c r="A63" s="56" t="s">
        <v>58</v>
      </c>
      <c r="B63" s="57" t="s">
        <v>46</v>
      </c>
      <c r="C63" s="59">
        <v>59894.027999999933</v>
      </c>
      <c r="D63" s="58">
        <v>3.5999999999999999E-3</v>
      </c>
      <c r="E63" s="51">
        <f t="shared" ref="E63:E65" si="19">+(C63-C$7)/C$8</f>
        <v>15048.405159500642</v>
      </c>
      <c r="F63" s="25">
        <f t="shared" ref="F63:F65" si="20">ROUND(2*E63,0)/2+1</f>
        <v>15049.5</v>
      </c>
      <c r="G63">
        <f t="shared" ref="G63:G65" si="21">+C63-(C$7+F63*C$8)</f>
        <v>-0.32525850007368717</v>
      </c>
      <c r="K63">
        <f t="shared" ref="K63:K65" si="22">+G63</f>
        <v>-0.32525850007368717</v>
      </c>
      <c r="O63">
        <f t="shared" ref="O63:O65" ca="1" si="23">+C$11+C$12*$F63</f>
        <v>-0.32956132173092656</v>
      </c>
      <c r="Q63" s="2">
        <f t="shared" ref="Q63:Q65" si="24">+C63-15018.5</f>
        <v>44875.527999999933</v>
      </c>
    </row>
    <row r="64" spans="1:17">
      <c r="A64" s="56" t="s">
        <v>58</v>
      </c>
      <c r="B64" s="57" t="s">
        <v>47</v>
      </c>
      <c r="C64" s="59">
        <v>59894.166999999899</v>
      </c>
      <c r="D64" s="58">
        <v>3.5999999999999999E-3</v>
      </c>
      <c r="E64" s="51">
        <f t="shared" si="19"/>
        <v>15048.873042213441</v>
      </c>
      <c r="F64" s="25">
        <f t="shared" si="20"/>
        <v>15050</v>
      </c>
      <c r="G64">
        <f t="shared" si="21"/>
        <v>-0.33480000010604272</v>
      </c>
      <c r="K64">
        <f t="shared" si="22"/>
        <v>-0.33480000010604272</v>
      </c>
      <c r="O64">
        <f t="shared" ca="1" si="23"/>
        <v>-0.32957248658509042</v>
      </c>
      <c r="Q64" s="2">
        <f t="shared" si="24"/>
        <v>44875.666999999899</v>
      </c>
    </row>
    <row r="65" spans="1:17">
      <c r="A65" s="56" t="s">
        <v>58</v>
      </c>
      <c r="B65" s="57" t="s">
        <v>47</v>
      </c>
      <c r="C65" s="59">
        <v>59894.166999999899</v>
      </c>
      <c r="D65" s="58">
        <v>3.5999999999999999E-3</v>
      </c>
      <c r="E65" s="51">
        <f t="shared" si="19"/>
        <v>15048.873042213441</v>
      </c>
      <c r="F65" s="25">
        <f t="shared" si="20"/>
        <v>15050</v>
      </c>
      <c r="G65">
        <f t="shared" si="21"/>
        <v>-0.33480000010604272</v>
      </c>
      <c r="K65">
        <f t="shared" si="22"/>
        <v>-0.33480000010604272</v>
      </c>
      <c r="O65">
        <f t="shared" ca="1" si="23"/>
        <v>-0.32957248658509042</v>
      </c>
      <c r="Q65" s="2">
        <f t="shared" si="24"/>
        <v>44875.666999999899</v>
      </c>
    </row>
    <row r="66" spans="1:17">
      <c r="A66" s="41"/>
      <c r="B66" s="41"/>
      <c r="C66" s="33"/>
      <c r="D66" s="33"/>
    </row>
    <row r="67" spans="1:17">
      <c r="A67" s="41"/>
      <c r="B67" s="41"/>
      <c r="C67" s="33"/>
      <c r="D67" s="33"/>
    </row>
    <row r="68" spans="1:17">
      <c r="A68" s="41"/>
      <c r="B68" s="41"/>
      <c r="C68" s="33"/>
      <c r="D68" s="33"/>
    </row>
    <row r="69" spans="1:17">
      <c r="A69" s="41"/>
      <c r="B69" s="41"/>
      <c r="C69" s="33"/>
      <c r="D69" s="33"/>
    </row>
    <row r="70" spans="1:17">
      <c r="A70" s="41"/>
      <c r="B70" s="41"/>
      <c r="C70" s="33"/>
      <c r="D70" s="33"/>
    </row>
    <row r="71" spans="1:17">
      <c r="A71" s="41"/>
      <c r="B71" s="41"/>
      <c r="C71" s="33"/>
      <c r="D71" s="33"/>
    </row>
    <row r="72" spans="1:17">
      <c r="A72" s="41"/>
      <c r="B72" s="41"/>
      <c r="C72" s="33"/>
      <c r="D72" s="33"/>
    </row>
    <row r="73" spans="1:17">
      <c r="A73" s="41"/>
      <c r="B73" s="41"/>
      <c r="C73" s="33"/>
      <c r="D73" s="33"/>
    </row>
    <row r="74" spans="1:17">
      <c r="A74" s="41"/>
      <c r="B74" s="41"/>
      <c r="C74" s="33"/>
      <c r="D74" s="33"/>
    </row>
    <row r="75" spans="1:17">
      <c r="A75" s="41"/>
      <c r="B75" s="41"/>
      <c r="C75" s="33"/>
      <c r="D75" s="33"/>
    </row>
    <row r="76" spans="1:17">
      <c r="A76" s="41"/>
      <c r="B76" s="41"/>
      <c r="C76" s="33"/>
      <c r="D76" s="33"/>
    </row>
    <row r="77" spans="1:17">
      <c r="A77" s="41"/>
      <c r="B77" s="41"/>
      <c r="C77" s="33"/>
      <c r="D77" s="33"/>
    </row>
    <row r="78" spans="1:17">
      <c r="A78" s="41"/>
      <c r="B78" s="41"/>
      <c r="C78" s="33"/>
      <c r="D78" s="33"/>
    </row>
    <row r="79" spans="1:17">
      <c r="A79" s="41"/>
      <c r="B79" s="41"/>
      <c r="C79" s="33"/>
      <c r="D79" s="33"/>
    </row>
    <row r="80" spans="1:17">
      <c r="A80" s="41"/>
      <c r="B80" s="41"/>
      <c r="C80" s="33"/>
      <c r="D80" s="33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</sheetData>
  <protectedRanges>
    <protectedRange sqref="A56:D56" name="Range1"/>
    <protectedRange sqref="A57:D57" name="Range1_1"/>
  </protectedRanges>
  <phoneticPr fontId="8" type="noConversion"/>
  <hyperlinks>
    <hyperlink ref="H3583" r:id="rId1" display="http://vsolj.cetus-net.org/bulletin.html" xr:uid="{00000000-0004-0000-0000-000000000000}"/>
    <hyperlink ref="H64921" r:id="rId2" display="http://vsolj.cetus-net.org/bulletin.html" xr:uid="{00000000-0004-0000-0000-000001000000}"/>
    <hyperlink ref="H64914" r:id="rId3" display="http://vsolj.cetus-net.org/bulletin.html" xr:uid="{00000000-0004-0000-0000-000002000000}"/>
    <hyperlink ref="AP2411" r:id="rId4" display="http://cdsbib.u-strasbg.fr/cgi-bin/cdsbib?1990RMxAA..21..381G" xr:uid="{00000000-0004-0000-0000-000003000000}"/>
    <hyperlink ref="AP2414" r:id="rId5" display="http://cdsbib.u-strasbg.fr/cgi-bin/cdsbib?1990RMxAA..21..381G" xr:uid="{00000000-0004-0000-0000-000004000000}"/>
    <hyperlink ref="AP2412" r:id="rId6" display="http://cdsbib.u-strasbg.fr/cgi-bin/cdsbib?1990RMxAA..21..381G" xr:uid="{00000000-0004-0000-0000-000005000000}"/>
    <hyperlink ref="AP2390" r:id="rId7" display="http://cdsbib.u-strasbg.fr/cgi-bin/cdsbib?1990RMxAA..21..381G" xr:uid="{00000000-0004-0000-0000-000006000000}"/>
    <hyperlink ref="I64921" r:id="rId8" display="http://vsolj.cetus-net.org/bulletin.html" xr:uid="{00000000-0004-0000-0000-000007000000}"/>
    <hyperlink ref="AQ2524" r:id="rId9" display="http://cdsbib.u-strasbg.fr/cgi-bin/cdsbib?1990RMxAA..21..381G" xr:uid="{00000000-0004-0000-0000-000008000000}"/>
    <hyperlink ref="AQ793" r:id="rId10" display="http://cdsbib.u-strasbg.fr/cgi-bin/cdsbib?1990RMxAA..21..381G" xr:uid="{00000000-0004-0000-0000-000009000000}"/>
    <hyperlink ref="AQ2525" r:id="rId11" display="http://cdsbib.u-strasbg.fr/cgi-bin/cdsbib?1990RMxAA..21..381G" xr:uid="{00000000-0004-0000-0000-00000A000000}"/>
    <hyperlink ref="H64918" r:id="rId12" display="https://www.aavso.org/ejaavso" xr:uid="{00000000-0004-0000-0000-00000B000000}"/>
    <hyperlink ref="H64908" r:id="rId13" display="http://vsolj.cetus-net.org/bulletin.html" xr:uid="{00000000-0004-0000-0000-00000C000000}"/>
    <hyperlink ref="H64901" r:id="rId14" display="https://www.aavso.org/ejaavso" xr:uid="{00000000-0004-0000-0000-00000D000000}"/>
    <hyperlink ref="AP1759" r:id="rId15" display="http://cdsbib.u-strasbg.fr/cgi-bin/cdsbib?1990RMxAA..21..381G" xr:uid="{00000000-0004-0000-0000-00000E000000}"/>
    <hyperlink ref="AP1756" r:id="rId16" display="http://cdsbib.u-strasbg.fr/cgi-bin/cdsbib?1990RMxAA..21..381G" xr:uid="{00000000-0004-0000-0000-00000F000000}"/>
    <hyperlink ref="AP1758" r:id="rId17" display="http://cdsbib.u-strasbg.fr/cgi-bin/cdsbib?1990RMxAA..21..381G" xr:uid="{00000000-0004-0000-0000-000010000000}"/>
    <hyperlink ref="AP1734" r:id="rId18" display="http://cdsbib.u-strasbg.fr/cgi-bin/cdsbib?1990RMxAA..21..381G" xr:uid="{00000000-0004-0000-0000-000011000000}"/>
    <hyperlink ref="I64908" r:id="rId19" display="http://vsolj.cetus-net.org/bulletin.html" xr:uid="{00000000-0004-0000-0000-000012000000}"/>
    <hyperlink ref="AQ1895" r:id="rId20" display="http://cdsbib.u-strasbg.fr/cgi-bin/cdsbib?1990RMxAA..21..381G" xr:uid="{00000000-0004-0000-0000-000013000000}"/>
    <hyperlink ref="AQ3539" r:id="rId21" display="http://cdsbib.u-strasbg.fr/cgi-bin/cdsbib?1990RMxAA..21..381G" xr:uid="{00000000-0004-0000-0000-000014000000}"/>
    <hyperlink ref="AQ1896" r:id="rId22" display="http://cdsbib.u-strasbg.fr/cgi-bin/cdsbib?1990RMxAA..21..381G" xr:uid="{00000000-0004-0000-0000-000015000000}"/>
    <hyperlink ref="H64905" r:id="rId23" display="https://www.aavso.org/ejaavso" xr:uid="{00000000-0004-0000-0000-000016000000}"/>
    <hyperlink ref="H2746" r:id="rId24" display="http://vsolj.cetus-net.org/bulletin.html" xr:uid="{00000000-0004-0000-0000-000017000000}"/>
    <hyperlink ref="AP5984" r:id="rId25" display="http://cdsbib.u-strasbg.fr/cgi-bin/cdsbib?1990RMxAA..21..381G" xr:uid="{00000000-0004-0000-0000-000018000000}"/>
    <hyperlink ref="AP5987" r:id="rId26" display="http://cdsbib.u-strasbg.fr/cgi-bin/cdsbib?1990RMxAA..21..381G" xr:uid="{00000000-0004-0000-0000-000019000000}"/>
    <hyperlink ref="AP5985" r:id="rId27" display="http://cdsbib.u-strasbg.fr/cgi-bin/cdsbib?1990RMxAA..21..381G" xr:uid="{00000000-0004-0000-0000-00001A000000}"/>
    <hyperlink ref="AP5963" r:id="rId28" display="http://cdsbib.u-strasbg.fr/cgi-bin/cdsbib?1990RMxAA..21..381G" xr:uid="{00000000-0004-0000-0000-00001B000000}"/>
    <hyperlink ref="I2746" r:id="rId29" display="http://vsolj.cetus-net.org/bulletin.html" xr:uid="{00000000-0004-0000-0000-00001C000000}"/>
    <hyperlink ref="AQ6097" r:id="rId30" display="http://cdsbib.u-strasbg.fr/cgi-bin/cdsbib?1990RMxAA..21..381G" xr:uid="{00000000-0004-0000-0000-00001D000000}"/>
    <hyperlink ref="AQ649" r:id="rId31" display="http://cdsbib.u-strasbg.fr/cgi-bin/cdsbib?1990RMxAA..21..381G" xr:uid="{00000000-0004-0000-0000-00001E000000}"/>
    <hyperlink ref="AQ6098" r:id="rId32" display="http://cdsbib.u-strasbg.fr/cgi-bin/cdsbib?1990RMxAA..21..381G" xr:uid="{00000000-0004-0000-0000-00001F000000}"/>
  </hyperlinks>
  <pageMargins left="0.75" right="0.75" top="1" bottom="1" header="0.5" footer="0.5"/>
  <pageSetup orientation="portrait" verticalDpi="0" r:id="rId33"/>
  <headerFooter alignWithMargins="0"/>
  <drawing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2024-01-09T23:53:32Z</dcterms:modified>
</cp:coreProperties>
</file>