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40314B-EFC2-4AD5-88EF-5A7458587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Q23" i="1"/>
  <c r="Q22" i="1"/>
  <c r="C8" i="1"/>
  <c r="E23" i="1"/>
  <c r="F23" i="1"/>
  <c r="G23" i="1"/>
  <c r="K23" i="1"/>
  <c r="C9" i="1"/>
  <c r="D9" i="1"/>
  <c r="D8" i="1"/>
  <c r="F16" i="1"/>
  <c r="C17" i="1"/>
  <c r="Q21" i="1"/>
  <c r="E21" i="1"/>
  <c r="F21" i="1"/>
  <c r="G21" i="1"/>
  <c r="E22" i="1"/>
  <c r="F22" i="1"/>
  <c r="G22" i="1"/>
  <c r="K22" i="1"/>
  <c r="I21" i="1"/>
  <c r="C11" i="1"/>
  <c r="C12" i="1"/>
  <c r="O22" i="1" l="1"/>
  <c r="C15" i="1"/>
  <c r="O27" i="1"/>
  <c r="O26" i="1"/>
  <c r="O25" i="1"/>
  <c r="O24" i="1"/>
  <c r="O23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<sst xmlns="http://schemas.openxmlformats.org/spreadsheetml/2006/main" count="65" uniqueCount="52">
  <si>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</si>
  <si>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</si>
  <si>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</si>
  <si>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</si>
  <si>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</si>
  <si>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</si>
  <si>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</si>
  <si>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</si>
  <si>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</si>
  <si>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</si>
  <si>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</si>
  <si>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</si>
  <si>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</si>
  <si>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</si>
  <si>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</si>
  <si>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</si>
  <si>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</si>
  <si>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</si>
  <si>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</si>
  <si>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</si>
  <si>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</si>
  <si>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</si>
  <si>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</si>
  <si>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</si>
  <si>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</si>
  <si>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</si>
  <si>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</si>
  <si>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</si>
  <si>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</si>
  <si>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</si>
  <si>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</si>
  <si>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</si>
  <si>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</si>
  <si>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</si>
  <si>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</si>
  <si>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</si>
  <si>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</si>
  <si>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</si>
  <si>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</si>
  <si>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</si>
  <si>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</si>
  <si>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</si>
  <si>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V0638 And</t>
  </si>
  <si>
    <t>2017K</t>
  </si>
  <si>
    <t>G3229-0048</t>
  </si>
  <si>
    <t>EW:</t>
  </si>
  <si>
    <t>pr_6</t>
  </si>
  <si>
    <t>V0638 And / GSC 3229-0048</t>
  </si>
  <si>
    <t>GCVS</t>
  </si>
  <si>
    <t>IBVS 6196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</si>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</sst>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0" fillId="26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D-42F3-953E-493BCFB2B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D-42F3-953E-493BCFB2B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D-42F3-953E-493BCFB2B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0.28431999999884283</c:v>
                </c:pt>
                <c:pt idx="2">
                  <c:v>0.30247000000235857</c:v>
                </c:pt>
                <c:pt idx="3">
                  <c:v>0.3378999999986263</c:v>
                </c:pt>
                <c:pt idx="4">
                  <c:v>0.33754500000213739</c:v>
                </c:pt>
                <c:pt idx="5">
                  <c:v>0.34911999999894761</c:v>
                </c:pt>
                <c:pt idx="6">
                  <c:v>0.34946499999932712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D-42F3-953E-493BCFB2B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4D-42F3-953E-493BCFB2B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D-42F3-953E-493BCFB2B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1.2999999999999999E-3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D-42F3-953E-493BCFB2B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4.0076841074941916E-3</c:v>
                </c:pt>
                <c:pt idx="1">
                  <c:v>0.2740207530665365</c:v>
                </c:pt>
                <c:pt idx="2">
                  <c:v>0.29230785726576491</c:v>
                </c:pt>
                <c:pt idx="3">
                  <c:v>0.33996997785458399</c:v>
                </c:pt>
                <c:pt idx="4">
                  <c:v>0.3399772059590106</c:v>
                </c:pt>
                <c:pt idx="5">
                  <c:v>0.35526464682121139</c:v>
                </c:pt>
                <c:pt idx="6">
                  <c:v>0.355271874925638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D-42F3-953E-493BCFB2B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18678</c:v>
                </c:pt>
                <c:pt idx="2">
                  <c:v>19943</c:v>
                </c:pt>
                <c:pt idx="3">
                  <c:v>23240</c:v>
                </c:pt>
                <c:pt idx="4">
                  <c:v>23240.5</c:v>
                </c:pt>
                <c:pt idx="5">
                  <c:v>24298</c:v>
                </c:pt>
                <c:pt idx="6">
                  <c:v>24298.5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4D-42F3-953E-493BCFB2B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765376"/>
        <c:axId val="1"/>
      </c:scatterChart>
      <c:valAx>
        <c:axId val="62476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765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DC95575-453B-6E75-2160-B173BFA0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42</v>
      </c>
      <c r="G1" s="30" t="s">
        <v>43</v>
      </c>
      <c r="H1" s="38"/>
      <c r="I1" s="39" t="s">
        <v>44</v>
      </c>
      <c r="J1" s="37" t="s">
        <v>42</v>
      </c>
      <c r="K1" s="40">
        <v>23.195</v>
      </c>
      <c r="L1" s="32">
        <v>44.073300000000003</v>
      </c>
      <c r="M1" s="33">
        <v>51375.86</v>
      </c>
      <c r="N1" s="33">
        <v>0.33271000000000001</v>
      </c>
      <c r="O1" s="31" t="s">
        <v>45</v>
      </c>
      <c r="P1" s="32">
        <v>11.52</v>
      </c>
      <c r="Q1" s="32">
        <v>11.92</v>
      </c>
      <c r="R1" s="41" t="s">
        <v>46</v>
      </c>
      <c r="S1" s="31" t="s">
        <v>14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51375.86</v>
      </c>
      <c r="D4" s="27">
        <v>0.33271000000000001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4">
        <v>51375.86</v>
      </c>
      <c r="D7" s="28" t="s">
        <v>48</v>
      </c>
    </row>
    <row r="8" spans="1:19" x14ac:dyDescent="0.2">
      <c r="A8" t="s">
        <v>4</v>
      </c>
      <c r="C8" s="54">
        <f>N1</f>
        <v>0.33271000000000001</v>
      </c>
      <c r="D8" s="28" t="str">
        <f>D7</f>
        <v>GCVS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4.0076841074941916E-3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1.4456208853145001E-5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59460.402844646829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0.33272445620885316</v>
      </c>
      <c r="E16" s="14" t="s">
        <v>31</v>
      </c>
      <c r="F16" s="35">
        <f ca="1">NOW()+15018.5+$C$5/24</f>
        <v>60319.563329166667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26882.5</v>
      </c>
    </row>
    <row r="18" spans="1:21" ht="14.25" thickTop="1" thickBot="1" x14ac:dyDescent="0.25">
      <c r="A18" s="16" t="s">
        <v>6</v>
      </c>
      <c r="B18" s="10"/>
      <c r="C18" s="19">
        <f ca="1">+C15</f>
        <v>59460.402844646829</v>
      </c>
      <c r="D18" s="20">
        <f ca="1">+C16</f>
        <v>0.33272445620885316</v>
      </c>
      <c r="E18" s="14" t="s">
        <v>37</v>
      </c>
      <c r="F18" s="23">
        <f ca="1">ROUND(2*(F16-$C$15)/$C$16,0)/2+F15</f>
        <v>2583</v>
      </c>
    </row>
    <row r="19" spans="1:21" ht="13.5" thickTop="1" x14ac:dyDescent="0.2">
      <c r="E19" s="14" t="s">
        <v>32</v>
      </c>
      <c r="F19" s="18">
        <f ca="1">+$C$15+$C$16*F18-15018.5-$C$5/24</f>
        <v>45301.725948367632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s="42" t="s">
        <v>48</v>
      </c>
      <c r="B21" s="42"/>
      <c r="C21" s="43">
        <v>51375.86</v>
      </c>
      <c r="D21" s="43" t="s">
        <v>14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4.0076841074941916E-3</v>
      </c>
      <c r="Q21" s="2">
        <f t="shared" ref="Q21:Q27" si="3">+C21-15018.5</f>
        <v>36357.360000000001</v>
      </c>
    </row>
    <row r="22" spans="1:21" x14ac:dyDescent="0.2">
      <c r="A22" s="44" t="s">
        <v>49</v>
      </c>
      <c r="B22" s="45" t="s">
        <v>50</v>
      </c>
      <c r="C22" s="46">
        <v>57590.501700000001</v>
      </c>
      <c r="D22" s="46">
        <v>8.0000000000000004E-4</v>
      </c>
      <c r="E22">
        <f t="shared" si="0"/>
        <v>18678.854558023504</v>
      </c>
      <c r="F22" s="50">
        <f t="shared" ref="F22:F27" si="4">ROUND(2*E22,0)/2-1</f>
        <v>18678</v>
      </c>
      <c r="G22">
        <f t="shared" si="1"/>
        <v>0.28431999999884283</v>
      </c>
      <c r="K22">
        <f t="shared" ref="K22:K27" si="5">+G22</f>
        <v>0.28431999999884283</v>
      </c>
      <c r="O22">
        <f t="shared" ca="1" si="2"/>
        <v>0.2740207530665365</v>
      </c>
      <c r="Q22" s="2">
        <f t="shared" si="3"/>
        <v>42572.001700000001</v>
      </c>
    </row>
    <row r="23" spans="1:21" x14ac:dyDescent="0.2">
      <c r="A23" s="47" t="s">
        <v>0</v>
      </c>
      <c r="B23" s="48" t="s">
        <v>50</v>
      </c>
      <c r="C23" s="49">
        <v>58011.398000000001</v>
      </c>
      <c r="D23" s="49">
        <v>1.1000000000000001E-3</v>
      </c>
      <c r="E23">
        <f t="shared" si="0"/>
        <v>19943.909110035769</v>
      </c>
      <c r="F23" s="50">
        <f t="shared" si="4"/>
        <v>19943</v>
      </c>
      <c r="G23">
        <f t="shared" si="1"/>
        <v>0.30247000000235857</v>
      </c>
      <c r="K23">
        <f t="shared" si="5"/>
        <v>0.30247000000235857</v>
      </c>
      <c r="O23">
        <f t="shared" ca="1" si="2"/>
        <v>0.29230785726576491</v>
      </c>
      <c r="Q23" s="2">
        <f t="shared" si="3"/>
        <v>42992.898000000001</v>
      </c>
    </row>
    <row r="24" spans="1:21" x14ac:dyDescent="0.2">
      <c r="A24" s="51" t="s">
        <v>51</v>
      </c>
      <c r="B24" s="52" t="s">
        <v>50</v>
      </c>
      <c r="C24" s="53">
        <v>59108.378299999997</v>
      </c>
      <c r="D24" s="53">
        <v>1.1000000000000001E-3</v>
      </c>
      <c r="E24">
        <f t="shared" si="0"/>
        <v>23241.015599170438</v>
      </c>
      <c r="F24" s="50">
        <f t="shared" si="4"/>
        <v>23240</v>
      </c>
      <c r="G24">
        <f t="shared" si="1"/>
        <v>0.3378999999986263</v>
      </c>
      <c r="K24">
        <f t="shared" si="5"/>
        <v>0.3378999999986263</v>
      </c>
      <c r="O24">
        <f t="shared" ca="1" si="2"/>
        <v>0.33996997785458399</v>
      </c>
      <c r="Q24" s="2">
        <f t="shared" si="3"/>
        <v>44089.878299999997</v>
      </c>
    </row>
    <row r="25" spans="1:21" x14ac:dyDescent="0.2">
      <c r="A25" s="51" t="s">
        <v>51</v>
      </c>
      <c r="B25" s="52" t="s">
        <v>50</v>
      </c>
      <c r="C25" s="53">
        <v>59108.544300000001</v>
      </c>
      <c r="D25" s="53">
        <v>1E-3</v>
      </c>
      <c r="E25">
        <f t="shared" si="0"/>
        <v>23241.51453217517</v>
      </c>
      <c r="F25" s="50">
        <f t="shared" si="4"/>
        <v>23240.5</v>
      </c>
      <c r="G25">
        <f t="shared" si="1"/>
        <v>0.33754500000213739</v>
      </c>
      <c r="K25">
        <f t="shared" si="5"/>
        <v>0.33754500000213739</v>
      </c>
      <c r="O25">
        <f t="shared" ca="1" si="2"/>
        <v>0.3399772059590106</v>
      </c>
      <c r="Q25" s="2">
        <f t="shared" si="3"/>
        <v>44090.044300000001</v>
      </c>
    </row>
    <row r="26" spans="1:21" x14ac:dyDescent="0.2">
      <c r="A26" s="51" t="s">
        <v>51</v>
      </c>
      <c r="B26" s="52" t="s">
        <v>50</v>
      </c>
      <c r="C26" s="53">
        <v>59460.396699999998</v>
      </c>
      <c r="D26" s="53">
        <v>1.2999999999999999E-3</v>
      </c>
      <c r="E26">
        <f t="shared" si="0"/>
        <v>24299.049322232564</v>
      </c>
      <c r="F26" s="50">
        <f t="shared" si="4"/>
        <v>24298</v>
      </c>
      <c r="G26">
        <f t="shared" si="1"/>
        <v>0.34911999999894761</v>
      </c>
      <c r="K26">
        <f t="shared" si="5"/>
        <v>0.34911999999894761</v>
      </c>
      <c r="O26">
        <f t="shared" ca="1" si="2"/>
        <v>0.35526464682121139</v>
      </c>
      <c r="Q26" s="2">
        <f t="shared" si="3"/>
        <v>44441.896699999998</v>
      </c>
    </row>
    <row r="27" spans="1:21" x14ac:dyDescent="0.2">
      <c r="A27" s="51" t="s">
        <v>51</v>
      </c>
      <c r="B27" s="52" t="s">
        <v>50</v>
      </c>
      <c r="C27" s="53">
        <v>59460.563399999999</v>
      </c>
      <c r="D27" s="53">
        <v>8.0000000000000004E-4</v>
      </c>
      <c r="E27">
        <f t="shared" si="0"/>
        <v>24299.550359171648</v>
      </c>
      <c r="F27" s="50">
        <f t="shared" si="4"/>
        <v>24298.5</v>
      </c>
      <c r="G27">
        <f t="shared" si="1"/>
        <v>0.34946499999932712</v>
      </c>
      <c r="K27">
        <f t="shared" si="5"/>
        <v>0.34946499999932712</v>
      </c>
      <c r="O27">
        <f t="shared" ca="1" si="2"/>
        <v>0.355271874925638</v>
      </c>
      <c r="Q27" s="2">
        <f t="shared" si="3"/>
        <v>44442.063399999999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5" r:id="rId1" display="http://vsolj.cetus-net.org/bulletin.html" xr:uid="{00000000-0004-0000-0000-000000000000}"/>
    <hyperlink ref="H64848" r:id="rId2" display="https://www.aavso.org/ejaavso" xr:uid="{00000000-0004-0000-0000-000001000000}"/>
    <hyperlink ref="AP1706" r:id="rId3" display="http://cdsbib.u-strasbg.fr/cgi-bin/cdsbib?1990RMxAA..21..381G" xr:uid="{00000000-0004-0000-0000-000002000000}"/>
    <hyperlink ref="AP1703" r:id="rId4" display="http://cdsbib.u-strasbg.fr/cgi-bin/cdsbib?1990RMxAA..21..381G" xr:uid="{00000000-0004-0000-0000-000003000000}"/>
    <hyperlink ref="AP1705" r:id="rId5" display="http://cdsbib.u-strasbg.fr/cgi-bin/cdsbib?1990RMxAA..21..381G" xr:uid="{00000000-0004-0000-0000-000004000000}"/>
    <hyperlink ref="AP1681" r:id="rId6" display="http://cdsbib.u-strasbg.fr/cgi-bin/cdsbib?1990RMxAA..21..381G" xr:uid="{00000000-0004-0000-0000-000005000000}"/>
    <hyperlink ref="I64855" r:id="rId7" display="http://vsolj.cetus-net.org/bulletin.html" xr:uid="{00000000-0004-0000-0000-000006000000}"/>
    <hyperlink ref="AQ1842" r:id="rId8" display="http://cdsbib.u-strasbg.fr/cgi-bin/cdsbib?1990RMxAA..21..381G" xr:uid="{00000000-0004-0000-0000-000007000000}"/>
    <hyperlink ref="AQ3486" r:id="rId9" display="http://cdsbib.u-strasbg.fr/cgi-bin/cdsbib?1990RMxAA..21..381G" xr:uid="{00000000-0004-0000-0000-000008000000}"/>
    <hyperlink ref="AQ1843" r:id="rId10" display="http://cdsbib.u-strasbg.fr/cgi-bin/cdsbib?1990RMxAA..21..381G" xr:uid="{00000000-0004-0000-0000-000009000000}"/>
    <hyperlink ref="H64852" r:id="rId11" display="https://www.aavso.org/ejaavso" xr:uid="{00000000-0004-0000-0000-00000A000000}"/>
    <hyperlink ref="H2693" r:id="rId12" display="http://vsolj.cetus-net.org/bulletin.html" xr:uid="{00000000-0004-0000-0000-00000B000000}"/>
    <hyperlink ref="AP5931" r:id="rId13" display="http://cdsbib.u-strasbg.fr/cgi-bin/cdsbib?1990RMxAA..21..381G" xr:uid="{00000000-0004-0000-0000-00000C000000}"/>
    <hyperlink ref="AP5934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10" r:id="rId16" display="http://cdsbib.u-strasbg.fr/cgi-bin/cdsbib?1990RMxAA..21..381G" xr:uid="{00000000-0004-0000-0000-00000F000000}"/>
    <hyperlink ref="I2693" r:id="rId17" display="http://vsolj.cetus-net.org/bulletin.html" xr:uid="{00000000-0004-0000-0000-000010000000}"/>
    <hyperlink ref="AQ6044" r:id="rId18" display="http://cdsbib.u-strasbg.fr/cgi-bin/cdsbib?1990RMxAA..21..381G" xr:uid="{00000000-0004-0000-0000-000011000000}"/>
    <hyperlink ref="AQ596" r:id="rId19" display="http://cdsbib.u-strasbg.fr/cgi-bin/cdsbib?1990RMxAA..21..381G" xr:uid="{00000000-0004-0000-0000-000012000000}"/>
    <hyperlink ref="AQ60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2024-01-10T00:31:11Z</dcterms:modified>
</cp:coreProperties>
</file>