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BBEF20-69A0-40A1-BE59-F3329E599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O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D12" i="1"/>
  <c r="D11" i="1"/>
  <c r="C12" i="1"/>
  <c r="C11" i="1"/>
  <c r="R21" i="1"/>
  <c r="S63" i="1"/>
  <c r="R65" i="1"/>
  <c r="S65" i="1"/>
  <c r="R66" i="1"/>
  <c r="S66" i="1"/>
  <c r="E23" i="1"/>
  <c r="F23" i="1" s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40" i="1"/>
  <c r="F40" i="1" s="1"/>
  <c r="G40" i="1" s="1"/>
  <c r="L40" i="1" s="1"/>
  <c r="Q40" i="1"/>
  <c r="E41" i="1"/>
  <c r="F41" i="1" s="1"/>
  <c r="G41" i="1" s="1"/>
  <c r="L41" i="1" s="1"/>
  <c r="Q41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 s="1"/>
  <c r="G44" i="1" s="1"/>
  <c r="L44" i="1" s="1"/>
  <c r="Q44" i="1"/>
  <c r="E45" i="1"/>
  <c r="F45" i="1" s="1"/>
  <c r="G45" i="1" s="1"/>
  <c r="L45" i="1" s="1"/>
  <c r="Q45" i="1"/>
  <c r="E46" i="1"/>
  <c r="F46" i="1"/>
  <c r="G46" i="1"/>
  <c r="L46" i="1" s="1"/>
  <c r="Q46" i="1"/>
  <c r="E47" i="1"/>
  <c r="F47" i="1" s="1"/>
  <c r="G47" i="1" s="1"/>
  <c r="L47" i="1" s="1"/>
  <c r="Q47" i="1"/>
  <c r="E48" i="1"/>
  <c r="F48" i="1" s="1"/>
  <c r="G48" i="1" s="1"/>
  <c r="L48" i="1" s="1"/>
  <c r="Q48" i="1"/>
  <c r="E50" i="1"/>
  <c r="F50" i="1"/>
  <c r="G50" i="1" s="1"/>
  <c r="L50" i="1" s="1"/>
  <c r="Q50" i="1"/>
  <c r="E51" i="1"/>
  <c r="F51" i="1" s="1"/>
  <c r="G51" i="1" s="1"/>
  <c r="L51" i="1" s="1"/>
  <c r="Q51" i="1"/>
  <c r="E52" i="1"/>
  <c r="F52" i="1" s="1"/>
  <c r="G52" i="1" s="1"/>
  <c r="L52" i="1" s="1"/>
  <c r="Q52" i="1"/>
  <c r="E53" i="1"/>
  <c r="F53" i="1" s="1"/>
  <c r="G53" i="1" s="1"/>
  <c r="L53" i="1" s="1"/>
  <c r="Q53" i="1"/>
  <c r="E54" i="1"/>
  <c r="F54" i="1" s="1"/>
  <c r="G54" i="1" s="1"/>
  <c r="L54" i="1" s="1"/>
  <c r="Q54" i="1"/>
  <c r="E55" i="1"/>
  <c r="F55" i="1"/>
  <c r="G55" i="1" s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22" i="1"/>
  <c r="F22" i="1"/>
  <c r="G22" i="1" s="1"/>
  <c r="I22" i="1" s="1"/>
  <c r="E49" i="1"/>
  <c r="F49" i="1" s="1"/>
  <c r="G49" i="1" s="1"/>
  <c r="K49" i="1" s="1"/>
  <c r="Q22" i="1"/>
  <c r="Q49" i="1"/>
  <c r="C9" i="1"/>
  <c r="E21" i="1"/>
  <c r="F21" i="1" s="1"/>
  <c r="G21" i="1" s="1"/>
  <c r="I21" i="1" s="1"/>
  <c r="D9" i="1"/>
  <c r="F14" i="1"/>
  <c r="F15" i="1" s="1"/>
  <c r="C17" i="1"/>
  <c r="Q21" i="1"/>
  <c r="C15" i="1" l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<sst xmlns="http://schemas.openxmlformats.org/spreadsheetml/2006/main" count="142" uniqueCount="58">
  <si>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</si>
  <si>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</si>
  <si>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</si>
  <si>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</si>
  <si>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</si>
  <si>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</si>
  <si>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</si>
  <si>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</si>
  <si>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</si>
  <si>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</si>
  <si>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</si>
  <si>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</si>
  <si>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</si>
  <si>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</si>
  <si>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</si>
  <si>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</si>
  <si>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</si>
  <si>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</si>
  <si>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</si>
  <si>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</si>
  <si>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</si>
  <si>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</si>
  <si>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</si>
  <si>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</si>
  <si>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</si>
  <si>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</si>
  <si>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</si>
  <si>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</si>
  <si>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</si>
  <si>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</si>
  <si>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</si>
  <si>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</si>
  <si>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</si>
  <si>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</si>
  <si>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</si>
  <si>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BV Ant</t>
  </si>
  <si>
    <t>G7212-0360</t>
  </si>
  <si>
    <t>EA</t>
  </si>
  <si>
    <t>BV Ant / GSC 7212-0360</t>
  </si>
  <si>
    <t>as of 2021-06-08</t>
  </si>
  <si>
    <t>IBVS 5630</t>
  </si>
  <si>
    <t>GCVS</t>
  </si>
  <si>
    <t>I</t>
  </si>
  <si>
    <t>JBAV, 79</t>
  </si>
  <si>
    <t>II</t>
  </si>
  <si>
    <t>JAVSO.48.256</t>
  </si>
  <si>
    <t>Prim</t>
  </si>
  <si>
    <t>Sec</t>
  </si>
  <si>
    <t>TESS</t>
  </si>
  <si>
    <t>Primary</t>
  </si>
  <si>
    <t>Secondary</t>
  </si>
  <si>
    <t>Prim Fit</t>
  </si>
  <si>
    <t>Sec fit</t>
  </si>
  <si>
    <t xml:space="preserve">Mag </t>
  </si>
  <si>
    <t>Next ToM-P</t>
  </si>
  <si>
    <t>Next ToM-S</t>
  </si>
  <si>
    <t>VSX</t>
  </si>
  <si>
    <t>11.52-12.24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</si>
</sst>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21" fillId="0" borderId="0" applyFon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43" fontId="20" fillId="0" borderId="0" xfId="8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22" fontId="9" fillId="0" borderId="9" xfId="0" applyNumberFormat="1" applyFont="1" applyBorder="1" applyAlignment="1">
      <alignment horizontal="right" vertical="center"/>
    </xf>
    <xf numFmtId="22" fontId="23" fillId="0" borderId="10" xfId="0" applyNumberFormat="1" applyFont="1" applyBorder="1" applyAlignment="1">
      <alignment vertical="center"/>
    </xf>
    <xf numFmtId="0" fontId="22" fillId="0" borderId="11" xfId="0" applyFont="1" applyBorder="1" applyAlignment="1">
      <alignment horizontal="right" vertical="center"/>
    </xf>
    <xf numFmtId="0" fontId="0" fillId="0" borderId="0" xfId="0" applyNumberFormat="1" applyAlignment="1">
      <alignment vertical="center"/>
    </xf>
    <xf numFmtId="0" fontId="20" fillId="0" borderId="0" xfId="8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Ant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A-4904-A291-1F9FD8FC032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0A-4904-A291-1F9FD8FC03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0A-4904-A291-1F9FD8FC03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8">
                  <c:v>3.0919999997422565E-2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0A-4904-A291-1F9FD8FC03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3.2019999998738058E-2</c:v>
                </c:pt>
                <c:pt idx="3">
                  <c:v>0.27538999999524094</c:v>
                </c:pt>
                <c:pt idx="4">
                  <c:v>3.2059999997727573E-2</c:v>
                </c:pt>
                <c:pt idx="5">
                  <c:v>0.27573000000120373</c:v>
                </c:pt>
                <c:pt idx="6">
                  <c:v>3.19999999992433E-2</c:v>
                </c:pt>
                <c:pt idx="7">
                  <c:v>0.27576999999291729</c:v>
                </c:pt>
                <c:pt idx="8">
                  <c:v>3.193999999348307E-2</c:v>
                </c:pt>
                <c:pt idx="9">
                  <c:v>0.27560999999695923</c:v>
                </c:pt>
                <c:pt idx="10">
                  <c:v>3.207999999722233E-2</c:v>
                </c:pt>
                <c:pt idx="11">
                  <c:v>0.27575000000069849</c:v>
                </c:pt>
                <c:pt idx="12">
                  <c:v>3.2019999998738058E-2</c:v>
                </c:pt>
                <c:pt idx="13">
                  <c:v>0.27569000000221422</c:v>
                </c:pt>
                <c:pt idx="14">
                  <c:v>3.215999999520136E-2</c:v>
                </c:pt>
                <c:pt idx="15">
                  <c:v>0.27572999999392778</c:v>
                </c:pt>
                <c:pt idx="16">
                  <c:v>0.27586999999766704</c:v>
                </c:pt>
                <c:pt idx="17">
                  <c:v>3.2139999995706603E-2</c:v>
                </c:pt>
                <c:pt idx="18">
                  <c:v>0.27580999999918276</c:v>
                </c:pt>
                <c:pt idx="19">
                  <c:v>3.2180000001972076E-2</c:v>
                </c:pt>
                <c:pt idx="20">
                  <c:v>0.2756500000032247</c:v>
                </c:pt>
                <c:pt idx="21">
                  <c:v>3.2120000003487803E-2</c:v>
                </c:pt>
                <c:pt idx="22">
                  <c:v>0.27573000000120373</c:v>
                </c:pt>
                <c:pt idx="23">
                  <c:v>3.2200000001466833E-2</c:v>
                </c:pt>
                <c:pt idx="24">
                  <c:v>0.27586999999766704</c:v>
                </c:pt>
                <c:pt idx="25">
                  <c:v>3.2140000002982561E-2</c:v>
                </c:pt>
                <c:pt idx="26">
                  <c:v>0.27610999999888008</c:v>
                </c:pt>
                <c:pt idx="27">
                  <c:v>3.2279999999445863E-2</c:v>
                </c:pt>
                <c:pt idx="29">
                  <c:v>3.6319999999250285E-2</c:v>
                </c:pt>
                <c:pt idx="30">
                  <c:v>0.27989000000525266</c:v>
                </c:pt>
                <c:pt idx="31">
                  <c:v>3.6159999996016268E-2</c:v>
                </c:pt>
                <c:pt idx="32">
                  <c:v>0.27942999999504536</c:v>
                </c:pt>
                <c:pt idx="33">
                  <c:v>3.6199999995005783E-2</c:v>
                </c:pt>
                <c:pt idx="34">
                  <c:v>0.27986999999848194</c:v>
                </c:pt>
                <c:pt idx="35">
                  <c:v>3.6240000001271255E-2</c:v>
                </c:pt>
                <c:pt idx="36">
                  <c:v>0.27990999999747146</c:v>
                </c:pt>
                <c:pt idx="37">
                  <c:v>3.6380000005010515E-2</c:v>
                </c:pt>
                <c:pt idx="38">
                  <c:v>0.28004999999393476</c:v>
                </c:pt>
                <c:pt idx="39">
                  <c:v>3.6319999999250285E-2</c:v>
                </c:pt>
                <c:pt idx="40">
                  <c:v>0.28009000000020023</c:v>
                </c:pt>
                <c:pt idx="41">
                  <c:v>3.63599999982398E-2</c:v>
                </c:pt>
                <c:pt idx="42">
                  <c:v>0.28003000000171596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0A-4904-A291-1F9FD8FC03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0A-4904-A291-1F9FD8FC03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8.9999999999999998E-4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1E-4</c:v>
                  </c:pt>
                  <c:pt idx="4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0A-4904-A291-1F9FD8FC03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-1.9396019903167028E-3</c:v>
                </c:pt>
                <c:pt idx="1">
                  <c:v>5.7981470310941152E-3</c:v>
                </c:pt>
                <c:pt idx="2">
                  <c:v>3.1512008108343481E-2</c:v>
                </c:pt>
                <c:pt idx="3">
                  <c:v>3.1523803457461488E-2</c:v>
                </c:pt>
                <c:pt idx="4">
                  <c:v>3.1535598806579489E-2</c:v>
                </c:pt>
                <c:pt idx="5">
                  <c:v>3.1547394155697496E-2</c:v>
                </c:pt>
                <c:pt idx="6">
                  <c:v>3.1559189504815496E-2</c:v>
                </c:pt>
                <c:pt idx="7">
                  <c:v>3.1570984853933504E-2</c:v>
                </c:pt>
                <c:pt idx="8">
                  <c:v>3.1582780203051504E-2</c:v>
                </c:pt>
                <c:pt idx="9">
                  <c:v>3.1594575552169511E-2</c:v>
                </c:pt>
                <c:pt idx="10">
                  <c:v>3.1606370901287519E-2</c:v>
                </c:pt>
                <c:pt idx="11">
                  <c:v>3.1618166250405519E-2</c:v>
                </c:pt>
                <c:pt idx="12">
                  <c:v>3.1629961599523526E-2</c:v>
                </c:pt>
                <c:pt idx="13">
                  <c:v>3.1641756948641526E-2</c:v>
                </c:pt>
                <c:pt idx="14">
                  <c:v>3.1653552297759534E-2</c:v>
                </c:pt>
                <c:pt idx="15">
                  <c:v>3.1665347646877534E-2</c:v>
                </c:pt>
                <c:pt idx="16">
                  <c:v>3.1688938345113549E-2</c:v>
                </c:pt>
                <c:pt idx="17">
                  <c:v>3.1700733694231549E-2</c:v>
                </c:pt>
                <c:pt idx="18">
                  <c:v>3.1712529043349556E-2</c:v>
                </c:pt>
                <c:pt idx="19">
                  <c:v>3.1724324392467557E-2</c:v>
                </c:pt>
                <c:pt idx="20">
                  <c:v>3.1736119741585564E-2</c:v>
                </c:pt>
                <c:pt idx="21">
                  <c:v>3.1747915090703564E-2</c:v>
                </c:pt>
                <c:pt idx="22">
                  <c:v>3.1783301138057579E-2</c:v>
                </c:pt>
                <c:pt idx="23">
                  <c:v>3.1795096487175586E-2</c:v>
                </c:pt>
                <c:pt idx="24">
                  <c:v>3.1806891836293587E-2</c:v>
                </c:pt>
                <c:pt idx="25">
                  <c:v>3.1818687185411594E-2</c:v>
                </c:pt>
                <c:pt idx="26">
                  <c:v>3.1830482534529594E-2</c:v>
                </c:pt>
                <c:pt idx="27">
                  <c:v>3.1842277883647602E-2</c:v>
                </c:pt>
                <c:pt idx="28">
                  <c:v>3.4460845387844552E-2</c:v>
                </c:pt>
                <c:pt idx="29">
                  <c:v>3.6348101246725245E-2</c:v>
                </c:pt>
                <c:pt idx="30">
                  <c:v>3.6359896595843245E-2</c:v>
                </c:pt>
                <c:pt idx="31">
                  <c:v>3.6371691944961253E-2</c:v>
                </c:pt>
                <c:pt idx="32">
                  <c:v>3.6383487294079253E-2</c:v>
                </c:pt>
                <c:pt idx="33">
                  <c:v>3.639528264319726E-2</c:v>
                </c:pt>
                <c:pt idx="34">
                  <c:v>3.6407077992315261E-2</c:v>
                </c:pt>
                <c:pt idx="35">
                  <c:v>3.6418873341433268E-2</c:v>
                </c:pt>
                <c:pt idx="36">
                  <c:v>3.6430668690551275E-2</c:v>
                </c:pt>
                <c:pt idx="37">
                  <c:v>3.6442464039669276E-2</c:v>
                </c:pt>
                <c:pt idx="38">
                  <c:v>3.6454259388787283E-2</c:v>
                </c:pt>
                <c:pt idx="39">
                  <c:v>3.6466054737905283E-2</c:v>
                </c:pt>
                <c:pt idx="40">
                  <c:v>3.6477850087023291E-2</c:v>
                </c:pt>
                <c:pt idx="41">
                  <c:v>3.6489645436141291E-2</c:v>
                </c:pt>
                <c:pt idx="42">
                  <c:v>3.6501440785259298E-2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0A-4904-A291-1F9FD8FC032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  <c:pt idx="0">
                  <c:v>0.24642986002393838</c:v>
                </c:pt>
                <c:pt idx="1">
                  <c:v>0.25317896753168367</c:v>
                </c:pt>
                <c:pt idx="2">
                  <c:v>0.27560740406656881</c:v>
                </c:pt>
                <c:pt idx="3">
                  <c:v>0.27561769234020866</c:v>
                </c:pt>
                <c:pt idx="4">
                  <c:v>0.27562798061384852</c:v>
                </c:pt>
                <c:pt idx="5">
                  <c:v>0.27563826888748838</c:v>
                </c:pt>
                <c:pt idx="6">
                  <c:v>0.27564855716112824</c:v>
                </c:pt>
                <c:pt idx="7">
                  <c:v>0.2756588454347681</c:v>
                </c:pt>
                <c:pt idx="8">
                  <c:v>0.27566913370840795</c:v>
                </c:pt>
                <c:pt idx="9">
                  <c:v>0.27567942198204781</c:v>
                </c:pt>
                <c:pt idx="10">
                  <c:v>0.27568971025568767</c:v>
                </c:pt>
                <c:pt idx="11">
                  <c:v>0.27569999852932753</c:v>
                </c:pt>
                <c:pt idx="12">
                  <c:v>0.27571028680296739</c:v>
                </c:pt>
                <c:pt idx="13">
                  <c:v>0.27572057507660724</c:v>
                </c:pt>
                <c:pt idx="14">
                  <c:v>0.2757308633502471</c:v>
                </c:pt>
                <c:pt idx="15">
                  <c:v>0.27574115162388696</c:v>
                </c:pt>
                <c:pt idx="16">
                  <c:v>0.27576172817116668</c:v>
                </c:pt>
                <c:pt idx="17">
                  <c:v>0.27577201644480653</c:v>
                </c:pt>
                <c:pt idx="18">
                  <c:v>0.27578230471844639</c:v>
                </c:pt>
                <c:pt idx="19">
                  <c:v>0.27579259299208625</c:v>
                </c:pt>
                <c:pt idx="20">
                  <c:v>0.27580288126572611</c:v>
                </c:pt>
                <c:pt idx="21">
                  <c:v>0.27581316953936597</c:v>
                </c:pt>
                <c:pt idx="22">
                  <c:v>0.27584403436028548</c:v>
                </c:pt>
                <c:pt idx="23">
                  <c:v>0.27585432263392534</c:v>
                </c:pt>
                <c:pt idx="24">
                  <c:v>0.2758646109075652</c:v>
                </c:pt>
                <c:pt idx="25">
                  <c:v>0.27587489918120506</c:v>
                </c:pt>
                <c:pt idx="26">
                  <c:v>0.27588518745484492</c:v>
                </c:pt>
                <c:pt idx="27">
                  <c:v>0.27589547572848477</c:v>
                </c:pt>
                <c:pt idx="28">
                  <c:v>0.27817947247653274</c:v>
                </c:pt>
                <c:pt idx="29">
                  <c:v>0.27982559625890963</c:v>
                </c:pt>
                <c:pt idx="30">
                  <c:v>0.27983588453254948</c:v>
                </c:pt>
                <c:pt idx="31">
                  <c:v>0.27984617280618934</c:v>
                </c:pt>
                <c:pt idx="32">
                  <c:v>0.2798564610798292</c:v>
                </c:pt>
                <c:pt idx="33">
                  <c:v>0.27986674935346906</c:v>
                </c:pt>
                <c:pt idx="34">
                  <c:v>0.27987703762710892</c:v>
                </c:pt>
                <c:pt idx="35">
                  <c:v>0.27988732590074877</c:v>
                </c:pt>
                <c:pt idx="36">
                  <c:v>0.27989761417438863</c:v>
                </c:pt>
                <c:pt idx="37">
                  <c:v>0.27990790244802849</c:v>
                </c:pt>
                <c:pt idx="38">
                  <c:v>0.27991819072166835</c:v>
                </c:pt>
                <c:pt idx="39">
                  <c:v>0.27992847899530815</c:v>
                </c:pt>
                <c:pt idx="40">
                  <c:v>0.27993876726894806</c:v>
                </c:pt>
                <c:pt idx="41">
                  <c:v>0.27994905554258787</c:v>
                </c:pt>
                <c:pt idx="42">
                  <c:v>0.27995934381622772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BE0A-4904-A291-1F9FD8FC0327}"/>
            </c:ext>
          </c:extLst>
        </c:ser>
        <c:ser>
          <c:idx val="11"/>
          <c:order val="11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6E-4D6F-91D0-1C0328D44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70440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  <c:pt idx="0">
                        <c:v>Prim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328</c:v>
                      </c:pt>
                      <c:pt idx="2">
                        <c:v>1418</c:v>
                      </c:pt>
                      <c:pt idx="3">
                        <c:v>1418.5</c:v>
                      </c:pt>
                      <c:pt idx="4">
                        <c:v>1419</c:v>
                      </c:pt>
                      <c:pt idx="5">
                        <c:v>1419.5</c:v>
                      </c:pt>
                      <c:pt idx="6">
                        <c:v>1420</c:v>
                      </c:pt>
                      <c:pt idx="7">
                        <c:v>1420.5</c:v>
                      </c:pt>
                      <c:pt idx="8">
                        <c:v>1421</c:v>
                      </c:pt>
                      <c:pt idx="9">
                        <c:v>1421.5</c:v>
                      </c:pt>
                      <c:pt idx="10">
                        <c:v>1422</c:v>
                      </c:pt>
                      <c:pt idx="11">
                        <c:v>1422.5</c:v>
                      </c:pt>
                      <c:pt idx="12">
                        <c:v>1423</c:v>
                      </c:pt>
                      <c:pt idx="13">
                        <c:v>1423.5</c:v>
                      </c:pt>
                      <c:pt idx="14">
                        <c:v>1424</c:v>
                      </c:pt>
                      <c:pt idx="15">
                        <c:v>1424.5</c:v>
                      </c:pt>
                      <c:pt idx="16">
                        <c:v>1425.5</c:v>
                      </c:pt>
                      <c:pt idx="17">
                        <c:v>1426</c:v>
                      </c:pt>
                      <c:pt idx="18">
                        <c:v>1426.5</c:v>
                      </c:pt>
                      <c:pt idx="19">
                        <c:v>1427</c:v>
                      </c:pt>
                      <c:pt idx="20">
                        <c:v>1427.5</c:v>
                      </c:pt>
                      <c:pt idx="21">
                        <c:v>1428</c:v>
                      </c:pt>
                      <c:pt idx="22">
                        <c:v>1429.5</c:v>
                      </c:pt>
                      <c:pt idx="23">
                        <c:v>1430</c:v>
                      </c:pt>
                      <c:pt idx="24">
                        <c:v>1430.5</c:v>
                      </c:pt>
                      <c:pt idx="25">
                        <c:v>1431</c:v>
                      </c:pt>
                      <c:pt idx="26">
                        <c:v>1431.5</c:v>
                      </c:pt>
                      <c:pt idx="27">
                        <c:v>1432</c:v>
                      </c:pt>
                      <c:pt idx="28">
                        <c:v>1543</c:v>
                      </c:pt>
                      <c:pt idx="29">
                        <c:v>1623</c:v>
                      </c:pt>
                      <c:pt idx="30">
                        <c:v>1623.5</c:v>
                      </c:pt>
                      <c:pt idx="31">
                        <c:v>1624</c:v>
                      </c:pt>
                      <c:pt idx="32">
                        <c:v>1624.5</c:v>
                      </c:pt>
                      <c:pt idx="33">
                        <c:v>1625</c:v>
                      </c:pt>
                      <c:pt idx="34">
                        <c:v>1625.5</c:v>
                      </c:pt>
                      <c:pt idx="35">
                        <c:v>1626</c:v>
                      </c:pt>
                      <c:pt idx="36">
                        <c:v>1626.5</c:v>
                      </c:pt>
                      <c:pt idx="37">
                        <c:v>1627</c:v>
                      </c:pt>
                      <c:pt idx="38">
                        <c:v>1627.5</c:v>
                      </c:pt>
                      <c:pt idx="39">
                        <c:v>1628</c:v>
                      </c:pt>
                      <c:pt idx="40">
                        <c:v>1628.5</c:v>
                      </c:pt>
                      <c:pt idx="41">
                        <c:v>1629</c:v>
                      </c:pt>
                      <c:pt idx="42">
                        <c:v>1629.5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2.719999996770639E-3</c:v>
                      </c:pt>
                      <c:pt idx="2">
                        <c:v>3.2019999998738058E-2</c:v>
                      </c:pt>
                      <c:pt idx="4">
                        <c:v>3.2059999997727573E-2</c:v>
                      </c:pt>
                      <c:pt idx="6">
                        <c:v>3.19999999992433E-2</c:v>
                      </c:pt>
                      <c:pt idx="8">
                        <c:v>3.193999999348307E-2</c:v>
                      </c:pt>
                      <c:pt idx="10">
                        <c:v>3.207999999722233E-2</c:v>
                      </c:pt>
                      <c:pt idx="12">
                        <c:v>3.2019999998738058E-2</c:v>
                      </c:pt>
                      <c:pt idx="14">
                        <c:v>3.215999999520136E-2</c:v>
                      </c:pt>
                      <c:pt idx="17">
                        <c:v>3.2139999995706603E-2</c:v>
                      </c:pt>
                      <c:pt idx="19">
                        <c:v>3.2180000001972076E-2</c:v>
                      </c:pt>
                      <c:pt idx="21">
                        <c:v>3.2120000003487803E-2</c:v>
                      </c:pt>
                      <c:pt idx="23">
                        <c:v>3.2200000001466833E-2</c:v>
                      </c:pt>
                      <c:pt idx="25">
                        <c:v>3.2140000002982561E-2</c:v>
                      </c:pt>
                      <c:pt idx="27">
                        <c:v>3.2279999999445863E-2</c:v>
                      </c:pt>
                      <c:pt idx="28">
                        <c:v>3.0919999997422565E-2</c:v>
                      </c:pt>
                      <c:pt idx="29">
                        <c:v>3.6319999999250285E-2</c:v>
                      </c:pt>
                      <c:pt idx="31">
                        <c:v>3.6159999996016268E-2</c:v>
                      </c:pt>
                      <c:pt idx="33">
                        <c:v>3.6199999995005783E-2</c:v>
                      </c:pt>
                      <c:pt idx="35">
                        <c:v>3.6240000001271255E-2</c:v>
                      </c:pt>
                      <c:pt idx="37">
                        <c:v>3.6380000005010515E-2</c:v>
                      </c:pt>
                      <c:pt idx="39">
                        <c:v>3.6319999999250285E-2</c:v>
                      </c:pt>
                      <c:pt idx="41">
                        <c:v>3.63599999982398E-2</c:v>
                      </c:pt>
                      <c:pt idx="44">
                        <c:v>0</c:v>
                      </c:pt>
                      <c:pt idx="45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AB09-4126-A9FB-A67EA31A95BB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Sec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328</c:v>
                      </c:pt>
                      <c:pt idx="2">
                        <c:v>1418</c:v>
                      </c:pt>
                      <c:pt idx="3">
                        <c:v>1418.5</c:v>
                      </c:pt>
                      <c:pt idx="4">
                        <c:v>1419</c:v>
                      </c:pt>
                      <c:pt idx="5">
                        <c:v>1419.5</c:v>
                      </c:pt>
                      <c:pt idx="6">
                        <c:v>1420</c:v>
                      </c:pt>
                      <c:pt idx="7">
                        <c:v>1420.5</c:v>
                      </c:pt>
                      <c:pt idx="8">
                        <c:v>1421</c:v>
                      </c:pt>
                      <c:pt idx="9">
                        <c:v>1421.5</c:v>
                      </c:pt>
                      <c:pt idx="10">
                        <c:v>1422</c:v>
                      </c:pt>
                      <c:pt idx="11">
                        <c:v>1422.5</c:v>
                      </c:pt>
                      <c:pt idx="12">
                        <c:v>1423</c:v>
                      </c:pt>
                      <c:pt idx="13">
                        <c:v>1423.5</c:v>
                      </c:pt>
                      <c:pt idx="14">
                        <c:v>1424</c:v>
                      </c:pt>
                      <c:pt idx="15">
                        <c:v>1424.5</c:v>
                      </c:pt>
                      <c:pt idx="16">
                        <c:v>1425.5</c:v>
                      </c:pt>
                      <c:pt idx="17">
                        <c:v>1426</c:v>
                      </c:pt>
                      <c:pt idx="18">
                        <c:v>1426.5</c:v>
                      </c:pt>
                      <c:pt idx="19">
                        <c:v>1427</c:v>
                      </c:pt>
                      <c:pt idx="20">
                        <c:v>1427.5</c:v>
                      </c:pt>
                      <c:pt idx="21">
                        <c:v>1428</c:v>
                      </c:pt>
                      <c:pt idx="22">
                        <c:v>1429.5</c:v>
                      </c:pt>
                      <c:pt idx="23">
                        <c:v>1430</c:v>
                      </c:pt>
                      <c:pt idx="24">
                        <c:v>1430.5</c:v>
                      </c:pt>
                      <c:pt idx="25">
                        <c:v>1431</c:v>
                      </c:pt>
                      <c:pt idx="26">
                        <c:v>1431.5</c:v>
                      </c:pt>
                      <c:pt idx="27">
                        <c:v>1432</c:v>
                      </c:pt>
                      <c:pt idx="28">
                        <c:v>1543</c:v>
                      </c:pt>
                      <c:pt idx="29">
                        <c:v>1623</c:v>
                      </c:pt>
                      <c:pt idx="30">
                        <c:v>1623.5</c:v>
                      </c:pt>
                      <c:pt idx="31">
                        <c:v>1624</c:v>
                      </c:pt>
                      <c:pt idx="32">
                        <c:v>1624.5</c:v>
                      </c:pt>
                      <c:pt idx="33">
                        <c:v>1625</c:v>
                      </c:pt>
                      <c:pt idx="34">
                        <c:v>1625.5</c:v>
                      </c:pt>
                      <c:pt idx="35">
                        <c:v>1626</c:v>
                      </c:pt>
                      <c:pt idx="36">
                        <c:v>1626.5</c:v>
                      </c:pt>
                      <c:pt idx="37">
                        <c:v>1627</c:v>
                      </c:pt>
                      <c:pt idx="38">
                        <c:v>1627.5</c:v>
                      </c:pt>
                      <c:pt idx="39">
                        <c:v>1628</c:v>
                      </c:pt>
                      <c:pt idx="40">
                        <c:v>1628.5</c:v>
                      </c:pt>
                      <c:pt idx="41">
                        <c:v>1629</c:v>
                      </c:pt>
                      <c:pt idx="42">
                        <c:v>1629.5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3">
                        <c:v>0.27538999999524094</c:v>
                      </c:pt>
                      <c:pt idx="5">
                        <c:v>0.27573000000120373</c:v>
                      </c:pt>
                      <c:pt idx="7">
                        <c:v>0.27576999999291729</c:v>
                      </c:pt>
                      <c:pt idx="9">
                        <c:v>0.27560999999695923</c:v>
                      </c:pt>
                      <c:pt idx="11">
                        <c:v>0.27575000000069849</c:v>
                      </c:pt>
                      <c:pt idx="13">
                        <c:v>0.27569000000221422</c:v>
                      </c:pt>
                      <c:pt idx="15">
                        <c:v>0.27572999999392778</c:v>
                      </c:pt>
                      <c:pt idx="16">
                        <c:v>0.27586999999766704</c:v>
                      </c:pt>
                      <c:pt idx="18">
                        <c:v>0.27580999999918276</c:v>
                      </c:pt>
                      <c:pt idx="20">
                        <c:v>0.2756500000032247</c:v>
                      </c:pt>
                      <c:pt idx="22">
                        <c:v>0.27573000000120373</c:v>
                      </c:pt>
                      <c:pt idx="24">
                        <c:v>0.27586999999766704</c:v>
                      </c:pt>
                      <c:pt idx="26">
                        <c:v>0.27610999999888008</c:v>
                      </c:pt>
                      <c:pt idx="30">
                        <c:v>0.27989000000525266</c:v>
                      </c:pt>
                      <c:pt idx="32">
                        <c:v>0.27942999999504536</c:v>
                      </c:pt>
                      <c:pt idx="34">
                        <c:v>0.27986999999848194</c:v>
                      </c:pt>
                      <c:pt idx="36">
                        <c:v>0.27990999999747146</c:v>
                      </c:pt>
                      <c:pt idx="38">
                        <c:v>0.28004999999393476</c:v>
                      </c:pt>
                      <c:pt idx="40">
                        <c:v>0.28009000000020023</c:v>
                      </c:pt>
                      <c:pt idx="42">
                        <c:v>0.28003000000171596</c:v>
                      </c:pt>
                      <c:pt idx="44">
                        <c:v>0</c:v>
                      </c:pt>
                      <c:pt idx="45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B09-4126-A9FB-A67EA31A95BB}"/>
                  </c:ext>
                </c:extLst>
              </c15:ser>
            </c15:filteredScatterSeries>
          </c:ext>
        </c:extLst>
      </c:scatterChart>
      <c:valAx>
        <c:axId val="63027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27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325814536340852"/>
          <c:y val="0.92397941248334947"/>
          <c:w val="0.78045112781954884"/>
          <c:h val="5.50984635692468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Ant (Prim / Sec)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7"/>
          <c:order val="0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-1.9396019903167028E-3</c:v>
                </c:pt>
                <c:pt idx="1">
                  <c:v>5.7981470310941152E-3</c:v>
                </c:pt>
                <c:pt idx="2">
                  <c:v>3.1512008108343481E-2</c:v>
                </c:pt>
                <c:pt idx="3">
                  <c:v>3.1523803457461488E-2</c:v>
                </c:pt>
                <c:pt idx="4">
                  <c:v>3.1535598806579489E-2</c:v>
                </c:pt>
                <c:pt idx="5">
                  <c:v>3.1547394155697496E-2</c:v>
                </c:pt>
                <c:pt idx="6">
                  <c:v>3.1559189504815496E-2</c:v>
                </c:pt>
                <c:pt idx="7">
                  <c:v>3.1570984853933504E-2</c:v>
                </c:pt>
                <c:pt idx="8">
                  <c:v>3.1582780203051504E-2</c:v>
                </c:pt>
                <c:pt idx="9">
                  <c:v>3.1594575552169511E-2</c:v>
                </c:pt>
                <c:pt idx="10">
                  <c:v>3.1606370901287519E-2</c:v>
                </c:pt>
                <c:pt idx="11">
                  <c:v>3.1618166250405519E-2</c:v>
                </c:pt>
                <c:pt idx="12">
                  <c:v>3.1629961599523526E-2</c:v>
                </c:pt>
                <c:pt idx="13">
                  <c:v>3.1641756948641526E-2</c:v>
                </c:pt>
                <c:pt idx="14">
                  <c:v>3.1653552297759534E-2</c:v>
                </c:pt>
                <c:pt idx="15">
                  <c:v>3.1665347646877534E-2</c:v>
                </c:pt>
                <c:pt idx="16">
                  <c:v>3.1688938345113549E-2</c:v>
                </c:pt>
                <c:pt idx="17">
                  <c:v>3.1700733694231549E-2</c:v>
                </c:pt>
                <c:pt idx="18">
                  <c:v>3.1712529043349556E-2</c:v>
                </c:pt>
                <c:pt idx="19">
                  <c:v>3.1724324392467557E-2</c:v>
                </c:pt>
                <c:pt idx="20">
                  <c:v>3.1736119741585564E-2</c:v>
                </c:pt>
                <c:pt idx="21">
                  <c:v>3.1747915090703564E-2</c:v>
                </c:pt>
                <c:pt idx="22">
                  <c:v>3.1783301138057579E-2</c:v>
                </c:pt>
                <c:pt idx="23">
                  <c:v>3.1795096487175586E-2</c:v>
                </c:pt>
                <c:pt idx="24">
                  <c:v>3.1806891836293587E-2</c:v>
                </c:pt>
                <c:pt idx="25">
                  <c:v>3.1818687185411594E-2</c:v>
                </c:pt>
                <c:pt idx="26">
                  <c:v>3.1830482534529594E-2</c:v>
                </c:pt>
                <c:pt idx="27">
                  <c:v>3.1842277883647602E-2</c:v>
                </c:pt>
                <c:pt idx="28">
                  <c:v>3.4460845387844552E-2</c:v>
                </c:pt>
                <c:pt idx="29">
                  <c:v>3.6348101246725245E-2</c:v>
                </c:pt>
                <c:pt idx="30">
                  <c:v>3.6359896595843245E-2</c:v>
                </c:pt>
                <c:pt idx="31">
                  <c:v>3.6371691944961253E-2</c:v>
                </c:pt>
                <c:pt idx="32">
                  <c:v>3.6383487294079253E-2</c:v>
                </c:pt>
                <c:pt idx="33">
                  <c:v>3.639528264319726E-2</c:v>
                </c:pt>
                <c:pt idx="34">
                  <c:v>3.6407077992315261E-2</c:v>
                </c:pt>
                <c:pt idx="35">
                  <c:v>3.6418873341433268E-2</c:v>
                </c:pt>
                <c:pt idx="36">
                  <c:v>3.6430668690551275E-2</c:v>
                </c:pt>
                <c:pt idx="37">
                  <c:v>3.6442464039669276E-2</c:v>
                </c:pt>
                <c:pt idx="38">
                  <c:v>3.6454259388787283E-2</c:v>
                </c:pt>
                <c:pt idx="39">
                  <c:v>3.6466054737905283E-2</c:v>
                </c:pt>
                <c:pt idx="40">
                  <c:v>3.6477850087023291E-2</c:v>
                </c:pt>
                <c:pt idx="41">
                  <c:v>3.6489645436141291E-2</c:v>
                </c:pt>
                <c:pt idx="42">
                  <c:v>3.6501440785259298E-2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E2F8-452D-B951-1A2E47358A95}"/>
            </c:ext>
          </c:extLst>
        </c:ser>
        <c:ser>
          <c:idx val="8"/>
          <c:order val="1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  <c:pt idx="0">
                  <c:v>0.24642986002393838</c:v>
                </c:pt>
                <c:pt idx="1">
                  <c:v>0.25317896753168367</c:v>
                </c:pt>
                <c:pt idx="2">
                  <c:v>0.27560740406656881</c:v>
                </c:pt>
                <c:pt idx="3">
                  <c:v>0.27561769234020866</c:v>
                </c:pt>
                <c:pt idx="4">
                  <c:v>0.27562798061384852</c:v>
                </c:pt>
                <c:pt idx="5">
                  <c:v>0.27563826888748838</c:v>
                </c:pt>
                <c:pt idx="6">
                  <c:v>0.27564855716112824</c:v>
                </c:pt>
                <c:pt idx="7">
                  <c:v>0.2756588454347681</c:v>
                </c:pt>
                <c:pt idx="8">
                  <c:v>0.27566913370840795</c:v>
                </c:pt>
                <c:pt idx="9">
                  <c:v>0.27567942198204781</c:v>
                </c:pt>
                <c:pt idx="10">
                  <c:v>0.27568971025568767</c:v>
                </c:pt>
                <c:pt idx="11">
                  <c:v>0.27569999852932753</c:v>
                </c:pt>
                <c:pt idx="12">
                  <c:v>0.27571028680296739</c:v>
                </c:pt>
                <c:pt idx="13">
                  <c:v>0.27572057507660724</c:v>
                </c:pt>
                <c:pt idx="14">
                  <c:v>0.2757308633502471</c:v>
                </c:pt>
                <c:pt idx="15">
                  <c:v>0.27574115162388696</c:v>
                </c:pt>
                <c:pt idx="16">
                  <c:v>0.27576172817116668</c:v>
                </c:pt>
                <c:pt idx="17">
                  <c:v>0.27577201644480653</c:v>
                </c:pt>
                <c:pt idx="18">
                  <c:v>0.27578230471844639</c:v>
                </c:pt>
                <c:pt idx="19">
                  <c:v>0.27579259299208625</c:v>
                </c:pt>
                <c:pt idx="20">
                  <c:v>0.27580288126572611</c:v>
                </c:pt>
                <c:pt idx="21">
                  <c:v>0.27581316953936597</c:v>
                </c:pt>
                <c:pt idx="22">
                  <c:v>0.27584403436028548</c:v>
                </c:pt>
                <c:pt idx="23">
                  <c:v>0.27585432263392534</c:v>
                </c:pt>
                <c:pt idx="24">
                  <c:v>0.2758646109075652</c:v>
                </c:pt>
                <c:pt idx="25">
                  <c:v>0.27587489918120506</c:v>
                </c:pt>
                <c:pt idx="26">
                  <c:v>0.27588518745484492</c:v>
                </c:pt>
                <c:pt idx="27">
                  <c:v>0.27589547572848477</c:v>
                </c:pt>
                <c:pt idx="28">
                  <c:v>0.27817947247653274</c:v>
                </c:pt>
                <c:pt idx="29">
                  <c:v>0.27982559625890963</c:v>
                </c:pt>
                <c:pt idx="30">
                  <c:v>0.27983588453254948</c:v>
                </c:pt>
                <c:pt idx="31">
                  <c:v>0.27984617280618934</c:v>
                </c:pt>
                <c:pt idx="32">
                  <c:v>0.2798564610798292</c:v>
                </c:pt>
                <c:pt idx="33">
                  <c:v>0.27986674935346906</c:v>
                </c:pt>
                <c:pt idx="34">
                  <c:v>0.27987703762710892</c:v>
                </c:pt>
                <c:pt idx="35">
                  <c:v>0.27988732590074877</c:v>
                </c:pt>
                <c:pt idx="36">
                  <c:v>0.27989761417438863</c:v>
                </c:pt>
                <c:pt idx="37">
                  <c:v>0.27990790244802849</c:v>
                </c:pt>
                <c:pt idx="38">
                  <c:v>0.27991819072166835</c:v>
                </c:pt>
                <c:pt idx="39">
                  <c:v>0.27992847899530815</c:v>
                </c:pt>
                <c:pt idx="40">
                  <c:v>0.27993876726894806</c:v>
                </c:pt>
                <c:pt idx="41">
                  <c:v>0.27994905554258787</c:v>
                </c:pt>
                <c:pt idx="42">
                  <c:v>0.27995934381622772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F8-452D-B951-1A2E47358A95}"/>
            </c:ext>
          </c:extLst>
        </c:ser>
        <c:ser>
          <c:idx val="9"/>
          <c:order val="2"/>
          <c:tx>
            <c:strRef>
              <c:f>Active!$R$20</c:f>
              <c:strCache>
                <c:ptCount val="1"/>
                <c:pt idx="0">
                  <c:v>Prim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0">
                  <c:v>0</c:v>
                </c:pt>
                <c:pt idx="1">
                  <c:v>2.719999996770639E-3</c:v>
                </c:pt>
                <c:pt idx="2">
                  <c:v>3.2019999998738058E-2</c:v>
                </c:pt>
                <c:pt idx="4">
                  <c:v>3.2059999997727573E-2</c:v>
                </c:pt>
                <c:pt idx="6">
                  <c:v>3.19999999992433E-2</c:v>
                </c:pt>
                <c:pt idx="8">
                  <c:v>3.193999999348307E-2</c:v>
                </c:pt>
                <c:pt idx="10">
                  <c:v>3.207999999722233E-2</c:v>
                </c:pt>
                <c:pt idx="12">
                  <c:v>3.2019999998738058E-2</c:v>
                </c:pt>
                <c:pt idx="14">
                  <c:v>3.215999999520136E-2</c:v>
                </c:pt>
                <c:pt idx="17">
                  <c:v>3.2139999995706603E-2</c:v>
                </c:pt>
                <c:pt idx="19">
                  <c:v>3.2180000001972076E-2</c:v>
                </c:pt>
                <c:pt idx="21">
                  <c:v>3.2120000003487803E-2</c:v>
                </c:pt>
                <c:pt idx="23">
                  <c:v>3.2200000001466833E-2</c:v>
                </c:pt>
                <c:pt idx="25">
                  <c:v>3.2140000002982561E-2</c:v>
                </c:pt>
                <c:pt idx="27">
                  <c:v>3.2279999999445863E-2</c:v>
                </c:pt>
                <c:pt idx="28">
                  <c:v>3.0919999997422565E-2</c:v>
                </c:pt>
                <c:pt idx="29">
                  <c:v>3.6319999999250285E-2</c:v>
                </c:pt>
                <c:pt idx="31">
                  <c:v>3.6159999996016268E-2</c:v>
                </c:pt>
                <c:pt idx="33">
                  <c:v>3.6199999995005783E-2</c:v>
                </c:pt>
                <c:pt idx="35">
                  <c:v>3.6240000001271255E-2</c:v>
                </c:pt>
                <c:pt idx="37">
                  <c:v>3.6380000005010515E-2</c:v>
                </c:pt>
                <c:pt idx="39">
                  <c:v>3.6319999999250285E-2</c:v>
                </c:pt>
                <c:pt idx="41">
                  <c:v>3.63599999982398E-2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F8-452D-B951-1A2E47358A95}"/>
            </c:ext>
          </c:extLst>
        </c:ser>
        <c:ser>
          <c:idx val="10"/>
          <c:order val="3"/>
          <c:tx>
            <c:strRef>
              <c:f>Active!$S$20</c:f>
              <c:strCache>
                <c:ptCount val="1"/>
                <c:pt idx="0">
                  <c:v>Sec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</c:v>
                </c:pt>
                <c:pt idx="2">
                  <c:v>1418</c:v>
                </c:pt>
                <c:pt idx="3">
                  <c:v>1418.5</c:v>
                </c:pt>
                <c:pt idx="4">
                  <c:v>1419</c:v>
                </c:pt>
                <c:pt idx="5">
                  <c:v>1419.5</c:v>
                </c:pt>
                <c:pt idx="6">
                  <c:v>1420</c:v>
                </c:pt>
                <c:pt idx="7">
                  <c:v>1420.5</c:v>
                </c:pt>
                <c:pt idx="8">
                  <c:v>1421</c:v>
                </c:pt>
                <c:pt idx="9">
                  <c:v>1421.5</c:v>
                </c:pt>
                <c:pt idx="10">
                  <c:v>1422</c:v>
                </c:pt>
                <c:pt idx="11">
                  <c:v>1422.5</c:v>
                </c:pt>
                <c:pt idx="12">
                  <c:v>1423</c:v>
                </c:pt>
                <c:pt idx="13">
                  <c:v>1423.5</c:v>
                </c:pt>
                <c:pt idx="14">
                  <c:v>1424</c:v>
                </c:pt>
                <c:pt idx="15">
                  <c:v>1424.5</c:v>
                </c:pt>
                <c:pt idx="16">
                  <c:v>1425.5</c:v>
                </c:pt>
                <c:pt idx="17">
                  <c:v>1426</c:v>
                </c:pt>
                <c:pt idx="18">
                  <c:v>1426.5</c:v>
                </c:pt>
                <c:pt idx="19">
                  <c:v>1427</c:v>
                </c:pt>
                <c:pt idx="20">
                  <c:v>1427.5</c:v>
                </c:pt>
                <c:pt idx="21">
                  <c:v>1428</c:v>
                </c:pt>
                <c:pt idx="22">
                  <c:v>1429.5</c:v>
                </c:pt>
                <c:pt idx="23">
                  <c:v>1430</c:v>
                </c:pt>
                <c:pt idx="24">
                  <c:v>1430.5</c:v>
                </c:pt>
                <c:pt idx="25">
                  <c:v>1431</c:v>
                </c:pt>
                <c:pt idx="26">
                  <c:v>1431.5</c:v>
                </c:pt>
                <c:pt idx="27">
                  <c:v>1432</c:v>
                </c:pt>
                <c:pt idx="28">
                  <c:v>1543</c:v>
                </c:pt>
                <c:pt idx="29">
                  <c:v>1623</c:v>
                </c:pt>
                <c:pt idx="30">
                  <c:v>1623.5</c:v>
                </c:pt>
                <c:pt idx="31">
                  <c:v>1624</c:v>
                </c:pt>
                <c:pt idx="32">
                  <c:v>1624.5</c:v>
                </c:pt>
                <c:pt idx="33">
                  <c:v>1625</c:v>
                </c:pt>
                <c:pt idx="34">
                  <c:v>1625.5</c:v>
                </c:pt>
                <c:pt idx="35">
                  <c:v>1626</c:v>
                </c:pt>
                <c:pt idx="36">
                  <c:v>1626.5</c:v>
                </c:pt>
                <c:pt idx="37">
                  <c:v>1627</c:v>
                </c:pt>
                <c:pt idx="38">
                  <c:v>1627.5</c:v>
                </c:pt>
                <c:pt idx="39">
                  <c:v>1628</c:v>
                </c:pt>
                <c:pt idx="40">
                  <c:v>1628.5</c:v>
                </c:pt>
                <c:pt idx="41">
                  <c:v>1629</c:v>
                </c:pt>
                <c:pt idx="42">
                  <c:v>1629.5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  <c:pt idx="3">
                  <c:v>0.27538999999524094</c:v>
                </c:pt>
                <c:pt idx="5">
                  <c:v>0.27573000000120373</c:v>
                </c:pt>
                <c:pt idx="7">
                  <c:v>0.27576999999291729</c:v>
                </c:pt>
                <c:pt idx="9">
                  <c:v>0.27560999999695923</c:v>
                </c:pt>
                <c:pt idx="11">
                  <c:v>0.27575000000069849</c:v>
                </c:pt>
                <c:pt idx="13">
                  <c:v>0.27569000000221422</c:v>
                </c:pt>
                <c:pt idx="15">
                  <c:v>0.27572999999392778</c:v>
                </c:pt>
                <c:pt idx="16">
                  <c:v>0.27586999999766704</c:v>
                </c:pt>
                <c:pt idx="18">
                  <c:v>0.27580999999918276</c:v>
                </c:pt>
                <c:pt idx="20">
                  <c:v>0.2756500000032247</c:v>
                </c:pt>
                <c:pt idx="22">
                  <c:v>0.27573000000120373</c:v>
                </c:pt>
                <c:pt idx="24">
                  <c:v>0.27586999999766704</c:v>
                </c:pt>
                <c:pt idx="26">
                  <c:v>0.27610999999888008</c:v>
                </c:pt>
                <c:pt idx="30">
                  <c:v>0.27989000000525266</c:v>
                </c:pt>
                <c:pt idx="32">
                  <c:v>0.27942999999504536</c:v>
                </c:pt>
                <c:pt idx="34">
                  <c:v>0.27986999999848194</c:v>
                </c:pt>
                <c:pt idx="36">
                  <c:v>0.27990999999747146</c:v>
                </c:pt>
                <c:pt idx="38">
                  <c:v>0.28004999999393476</c:v>
                </c:pt>
                <c:pt idx="40">
                  <c:v>0.28009000000020023</c:v>
                </c:pt>
                <c:pt idx="42">
                  <c:v>0.28003000000171596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E2F8-452D-B951-1A2E4735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270440"/>
        <c:axId val="1"/>
        <c:extLst/>
      </c:scatterChart>
      <c:valAx>
        <c:axId val="630270440"/>
        <c:scaling>
          <c:orientation val="minMax"/>
          <c:min val="1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27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40784433524756775"/>
          <c:h val="5.50984635692468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97C49D-8207-81D5-988B-7A08609B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123826</xdr:colOff>
      <xdr:row>0</xdr:row>
      <xdr:rowOff>0</xdr:rowOff>
    </xdr:from>
    <xdr:to>
      <xdr:col>26</xdr:col>
      <xdr:colOff>657226</xdr:colOff>
      <xdr:row>19</xdr:row>
      <xdr:rowOff>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6DD8F47E-A6F4-48EC-9483-F429C5958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38</v>
      </c>
      <c r="F1" s="6" t="s">
        <v>35</v>
      </c>
      <c r="G1" s="3">
        <v>2009</v>
      </c>
      <c r="H1" s="4"/>
      <c r="I1" s="7" t="s">
        <v>36</v>
      </c>
      <c r="J1" s="6" t="s">
        <v>35</v>
      </c>
      <c r="K1" s="8">
        <v>11.012549999999999</v>
      </c>
      <c r="L1" s="9">
        <v>-37.101800000000004</v>
      </c>
      <c r="M1" s="10">
        <v>53447.705000000002</v>
      </c>
      <c r="N1" s="10">
        <v>3.5942599999999998</v>
      </c>
      <c r="O1" s="5" t="s">
        <v>37</v>
      </c>
      <c r="P1" s="11">
        <v>11.52</v>
      </c>
    </row>
    <row r="2" spans="1:16" s="13" customFormat="1" ht="12.95" customHeight="1" x14ac:dyDescent="0.2">
      <c r="A2" s="13" t="s">
        <v>19</v>
      </c>
      <c r="B2" s="13" t="s">
        <v>37</v>
      </c>
      <c r="C2" s="14"/>
      <c r="D2" s="22"/>
      <c r="E2" s="15"/>
    </row>
    <row r="3" spans="1:16" s="13" customFormat="1" ht="12.95" customHeight="1" thickBot="1" x14ac:dyDescent="0.25"/>
    <row r="4" spans="1:16" s="13" customFormat="1" ht="12.95" customHeight="1" thickTop="1" thickBot="1" x14ac:dyDescent="0.25">
      <c r="A4" s="16" t="s">
        <v>0</v>
      </c>
      <c r="C4" s="17">
        <v>54626.625</v>
      </c>
      <c r="D4" s="18">
        <v>3.59429</v>
      </c>
      <c r="E4" s="19" t="s">
        <v>39</v>
      </c>
    </row>
    <row r="5" spans="1:16" s="13" customFormat="1" ht="12.95" customHeight="1" thickTop="1" x14ac:dyDescent="0.2">
      <c r="A5" s="20" t="s">
        <v>23</v>
      </c>
      <c r="C5" s="21">
        <v>-9.5</v>
      </c>
      <c r="D5" s="13" t="s">
        <v>24</v>
      </c>
    </row>
    <row r="6" spans="1:16" s="13" customFormat="1" ht="12.95" customHeight="1" x14ac:dyDescent="0.2">
      <c r="A6" s="16" t="s">
        <v>1</v>
      </c>
    </row>
    <row r="7" spans="1:16" s="13" customFormat="1" ht="12.95" customHeight="1" x14ac:dyDescent="0.2">
      <c r="A7" s="13" t="s">
        <v>2</v>
      </c>
      <c r="C7" s="22">
        <v>53447.705000000002</v>
      </c>
      <c r="D7" s="23" t="s">
        <v>56</v>
      </c>
    </row>
    <row r="8" spans="1:16" s="13" customFormat="1" ht="12.95" customHeight="1" x14ac:dyDescent="0.2">
      <c r="A8" s="13" t="s">
        <v>3</v>
      </c>
      <c r="C8" s="22">
        <v>3.5942599999999998</v>
      </c>
      <c r="D8" s="23" t="s">
        <v>56</v>
      </c>
    </row>
    <row r="9" spans="1:16" s="13" customFormat="1" ht="12.95" customHeight="1" x14ac:dyDescent="0.2">
      <c r="A9" s="24" t="s">
        <v>26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6" s="13" customFormat="1" ht="12.95" customHeight="1" thickBot="1" x14ac:dyDescent="0.25">
      <c r="C10" s="41" t="s">
        <v>49</v>
      </c>
      <c r="D10" s="41" t="s">
        <v>50</v>
      </c>
    </row>
    <row r="11" spans="1:16" s="13" customFormat="1" ht="12.95" customHeight="1" x14ac:dyDescent="0.2">
      <c r="A11" s="13" t="s">
        <v>15</v>
      </c>
      <c r="C11" s="15">
        <f>INTERCEPT(R21:R1500,F21:F1500)</f>
        <v>-1.9396019903167028E-3</v>
      </c>
      <c r="D11" s="13">
        <f>INTERCEPT(S21:S1500,F21:F1500)</f>
        <v>0.24642986002393838</v>
      </c>
    </row>
    <row r="12" spans="1:16" s="13" customFormat="1" ht="12.95" customHeight="1" x14ac:dyDescent="0.2">
      <c r="A12" s="13" t="s">
        <v>16</v>
      </c>
      <c r="C12" s="27">
        <f>SLOPE(R21:R1500,F21:F1500)</f>
        <v>2.3590698236008592E-5</v>
      </c>
      <c r="D12" s="15">
        <f>SLOPE(S21:S1500,F21:F1500)</f>
        <v>2.0576547279711178E-5</v>
      </c>
      <c r="E12" s="42" t="s">
        <v>53</v>
      </c>
      <c r="F12" s="43" t="s">
        <v>57</v>
      </c>
    </row>
    <row r="13" spans="1:16" s="13" customFormat="1" ht="12.95" customHeight="1" x14ac:dyDescent="0.2">
      <c r="A13" s="13" t="s">
        <v>18</v>
      </c>
      <c r="C13" s="15" t="s">
        <v>13</v>
      </c>
      <c r="E13" s="44" t="s">
        <v>28</v>
      </c>
      <c r="F13" s="45">
        <v>1</v>
      </c>
    </row>
    <row r="14" spans="1:16" s="13" customFormat="1" ht="12.95" customHeight="1" x14ac:dyDescent="0.2">
      <c r="E14" s="44" t="s">
        <v>25</v>
      </c>
      <c r="F14" s="46">
        <f ca="1">NOW()+15018.5+$C$5/24</f>
        <v>60514.703492592591</v>
      </c>
    </row>
    <row r="15" spans="1:16" s="13" customFormat="1" ht="12.95" customHeight="1" x14ac:dyDescent="0.2">
      <c r="A15" s="29" t="s">
        <v>17</v>
      </c>
      <c r="C15" s="30">
        <f>(C7+C11)+(C8+C12)*INT(MAX(F21:F3533))</f>
        <v>59302.791029645436</v>
      </c>
      <c r="E15" s="44" t="s">
        <v>29</v>
      </c>
      <c r="F15" s="46">
        <f ca="1">ROUND(2*(F14-$C$7)/$C$8,0)/2+F13</f>
        <v>1967</v>
      </c>
    </row>
    <row r="16" spans="1:16" s="13" customFormat="1" ht="12.95" customHeight="1" x14ac:dyDescent="0.2">
      <c r="A16" s="16" t="s">
        <v>4</v>
      </c>
      <c r="C16" s="32">
        <f>+C8+C12</f>
        <v>3.594283590698236</v>
      </c>
      <c r="E16" s="44" t="s">
        <v>30</v>
      </c>
      <c r="F16" s="47">
        <f ca="1">ROUND(2*(F14-$C$15)/$C$16,0)/2+F13</f>
        <v>338</v>
      </c>
    </row>
    <row r="17" spans="1:21" s="13" customFormat="1" ht="12.95" customHeight="1" thickBot="1" x14ac:dyDescent="0.25">
      <c r="A17" s="31" t="s">
        <v>22</v>
      </c>
      <c r="C17" s="13">
        <f>COUNT(C21:C2191)</f>
        <v>43</v>
      </c>
      <c r="E17" s="44" t="s">
        <v>54</v>
      </c>
      <c r="F17" s="48">
        <f ca="1">+($C$15+$C$16*$F$16)-15018.5-$C$5/24</f>
        <v>45499.554716634775</v>
      </c>
    </row>
    <row r="18" spans="1:21" s="13" customFormat="1" ht="12.95" customHeight="1" thickTop="1" thickBot="1" x14ac:dyDescent="0.25">
      <c r="A18" s="16" t="s">
        <v>5</v>
      </c>
      <c r="C18" s="33">
        <f>+C15</f>
        <v>59302.791029645436</v>
      </c>
      <c r="D18" s="34">
        <f>+C16</f>
        <v>3.594283590698236</v>
      </c>
      <c r="E18" s="50" t="s">
        <v>55</v>
      </c>
      <c r="F18" s="49">
        <f ca="1">+($C$15+$C$16*$F$16)-($C$16/2)-15018.5-$C$5/24</f>
        <v>45497.757574839423</v>
      </c>
    </row>
    <row r="19" spans="1:21" s="13" customFormat="1" ht="12.95" customHeight="1" thickTop="1" x14ac:dyDescent="0.2"/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5" t="s">
        <v>31</v>
      </c>
      <c r="I20" s="35" t="s">
        <v>32</v>
      </c>
      <c r="J20" s="35" t="s">
        <v>33</v>
      </c>
      <c r="K20" s="35" t="s">
        <v>34</v>
      </c>
      <c r="L20" s="35" t="s">
        <v>48</v>
      </c>
      <c r="M20" s="35" t="s">
        <v>20</v>
      </c>
      <c r="N20" s="35" t="s">
        <v>21</v>
      </c>
      <c r="O20" s="35" t="s">
        <v>51</v>
      </c>
      <c r="P20" s="35" t="s">
        <v>52</v>
      </c>
      <c r="Q20" s="28" t="s">
        <v>14</v>
      </c>
      <c r="R20" s="35" t="s">
        <v>46</v>
      </c>
      <c r="S20" s="35" t="s">
        <v>47</v>
      </c>
      <c r="U20" s="36" t="s">
        <v>27</v>
      </c>
    </row>
    <row r="21" spans="1:21" s="13" customFormat="1" ht="12.95" customHeight="1" x14ac:dyDescent="0.2">
      <c r="A21" s="51" t="s">
        <v>40</v>
      </c>
      <c r="B21" s="39" t="s">
        <v>42</v>
      </c>
      <c r="C21" s="37">
        <v>53447.705000000002</v>
      </c>
      <c r="D21" s="37" t="s">
        <v>13</v>
      </c>
      <c r="E21" s="13">
        <f t="shared" ref="E21:E63" si="0">+(C21-C$7)/C$8</f>
        <v>0</v>
      </c>
      <c r="F21" s="13">
        <f t="shared" ref="F21:F63" si="1">ROUND(2*E21,0)/2</f>
        <v>0</v>
      </c>
      <c r="G21" s="13">
        <f t="shared" ref="G21:G63" si="2">+C21-(C$7+F21*C$8)</f>
        <v>0</v>
      </c>
      <c r="I21" s="13">
        <f>+G21</f>
        <v>0</v>
      </c>
      <c r="O21" s="13">
        <f t="shared" ref="O21:O63" si="3">+$C$11+$C$12*F21</f>
        <v>-1.9396019903167028E-3</v>
      </c>
      <c r="P21" s="13">
        <f>+$D$11+$D$12*F21</f>
        <v>0.24642986002393838</v>
      </c>
      <c r="Q21" s="38">
        <f t="shared" ref="Q21:Q63" si="4">+C21-15018.5</f>
        <v>38429.205000000002</v>
      </c>
      <c r="R21" s="13">
        <f>IF(B21="I",G21,"" )</f>
        <v>0</v>
      </c>
    </row>
    <row r="22" spans="1:21" s="13" customFormat="1" ht="12.95" customHeight="1" x14ac:dyDescent="0.2">
      <c r="A22" s="51" t="s">
        <v>41</v>
      </c>
      <c r="B22" s="39" t="s">
        <v>42</v>
      </c>
      <c r="C22" s="37">
        <v>54626.625</v>
      </c>
      <c r="D22" s="37"/>
      <c r="E22" s="13">
        <f t="shared" si="0"/>
        <v>328.00075676217034</v>
      </c>
      <c r="F22" s="13">
        <f t="shared" si="1"/>
        <v>328</v>
      </c>
      <c r="G22" s="13">
        <f t="shared" si="2"/>
        <v>2.719999996770639E-3</v>
      </c>
      <c r="I22" s="13">
        <f>+G22</f>
        <v>2.719999996770639E-3</v>
      </c>
      <c r="O22" s="13">
        <f t="shared" si="3"/>
        <v>5.7981470310941152E-3</v>
      </c>
      <c r="P22" s="13">
        <f t="shared" ref="P22:P63" si="5">+$D$11+$D$12*F22</f>
        <v>0.25317896753168367</v>
      </c>
      <c r="Q22" s="38">
        <f t="shared" si="4"/>
        <v>39608.125</v>
      </c>
      <c r="R22" s="13">
        <v>2.719999996770639E-3</v>
      </c>
    </row>
    <row r="23" spans="1:21" s="13" customFormat="1" ht="12.95" customHeight="1" x14ac:dyDescent="0.2">
      <c r="A23" s="52" t="s">
        <v>43</v>
      </c>
      <c r="B23" s="40" t="s">
        <v>42</v>
      </c>
      <c r="C23" s="12">
        <v>58544.397700000001</v>
      </c>
      <c r="D23" s="12">
        <v>1E-4</v>
      </c>
      <c r="E23" s="13">
        <f t="shared" si="0"/>
        <v>1418.0089086487899</v>
      </c>
      <c r="F23" s="13">
        <f t="shared" si="1"/>
        <v>1418</v>
      </c>
      <c r="G23" s="13">
        <f t="shared" si="2"/>
        <v>3.2019999998738058E-2</v>
      </c>
      <c r="L23" s="13">
        <f t="shared" ref="L23:L48" si="6">+G23</f>
        <v>3.2019999998738058E-2</v>
      </c>
      <c r="O23" s="13">
        <f t="shared" si="3"/>
        <v>3.1512008108343481E-2</v>
      </c>
      <c r="P23" s="13">
        <f t="shared" si="5"/>
        <v>0.27560740406656881</v>
      </c>
      <c r="Q23" s="38">
        <f t="shared" si="4"/>
        <v>43525.897700000001</v>
      </c>
      <c r="R23" s="13">
        <v>3.2019999998738058E-2</v>
      </c>
    </row>
    <row r="24" spans="1:21" s="13" customFormat="1" ht="12.95" customHeight="1" x14ac:dyDescent="0.2">
      <c r="A24" s="52" t="s">
        <v>43</v>
      </c>
      <c r="B24" s="40" t="s">
        <v>44</v>
      </c>
      <c r="C24" s="12">
        <v>58546.438199999997</v>
      </c>
      <c r="D24" s="12">
        <v>1E-4</v>
      </c>
      <c r="E24" s="13">
        <f t="shared" si="0"/>
        <v>1418.5766193875779</v>
      </c>
      <c r="F24" s="13">
        <f t="shared" si="1"/>
        <v>1418.5</v>
      </c>
      <c r="G24" s="13">
        <f t="shared" si="2"/>
        <v>0.27538999999524094</v>
      </c>
      <c r="L24" s="13">
        <f t="shared" si="6"/>
        <v>0.27538999999524094</v>
      </c>
      <c r="O24" s="13">
        <f t="shared" si="3"/>
        <v>3.1523803457461488E-2</v>
      </c>
      <c r="P24" s="13">
        <f t="shared" si="5"/>
        <v>0.27561769234020866</v>
      </c>
      <c r="Q24" s="38">
        <f t="shared" si="4"/>
        <v>43527.938199999997</v>
      </c>
      <c r="S24" s="13">
        <v>0.27538999999524094</v>
      </c>
    </row>
    <row r="25" spans="1:21" s="13" customFormat="1" ht="12.95" customHeight="1" x14ac:dyDescent="0.2">
      <c r="A25" s="52" t="s">
        <v>43</v>
      </c>
      <c r="B25" s="40" t="s">
        <v>42</v>
      </c>
      <c r="C25" s="12">
        <v>58547.991999999998</v>
      </c>
      <c r="D25" s="12">
        <v>1E-4</v>
      </c>
      <c r="E25" s="13">
        <f t="shared" si="0"/>
        <v>1419.0089197776447</v>
      </c>
      <c r="F25" s="13">
        <f t="shared" si="1"/>
        <v>1419</v>
      </c>
      <c r="G25" s="13">
        <f t="shared" si="2"/>
        <v>3.2059999997727573E-2</v>
      </c>
      <c r="L25" s="13">
        <f t="shared" si="6"/>
        <v>3.2059999997727573E-2</v>
      </c>
      <c r="O25" s="13">
        <f t="shared" si="3"/>
        <v>3.1535598806579489E-2</v>
      </c>
      <c r="P25" s="13">
        <f t="shared" si="5"/>
        <v>0.27562798061384852</v>
      </c>
      <c r="Q25" s="38">
        <f t="shared" si="4"/>
        <v>43529.491999999998</v>
      </c>
      <c r="R25" s="13">
        <v>3.2059999997727573E-2</v>
      </c>
    </row>
    <row r="26" spans="1:21" s="13" customFormat="1" ht="12.95" customHeight="1" x14ac:dyDescent="0.2">
      <c r="A26" s="52" t="s">
        <v>43</v>
      </c>
      <c r="B26" s="40" t="s">
        <v>44</v>
      </c>
      <c r="C26" s="12">
        <v>58550.032800000001</v>
      </c>
      <c r="D26" s="12">
        <v>1E-4</v>
      </c>
      <c r="E26" s="13">
        <f t="shared" si="0"/>
        <v>1419.5767139828504</v>
      </c>
      <c r="F26" s="13">
        <f t="shared" si="1"/>
        <v>1419.5</v>
      </c>
      <c r="G26" s="13">
        <f t="shared" si="2"/>
        <v>0.27573000000120373</v>
      </c>
      <c r="L26" s="13">
        <f t="shared" si="6"/>
        <v>0.27573000000120373</v>
      </c>
      <c r="O26" s="13">
        <f t="shared" si="3"/>
        <v>3.1547394155697496E-2</v>
      </c>
      <c r="P26" s="13">
        <f t="shared" si="5"/>
        <v>0.27563826888748838</v>
      </c>
      <c r="Q26" s="38">
        <f t="shared" si="4"/>
        <v>43531.532800000001</v>
      </c>
      <c r="S26" s="13">
        <v>0.27573000000120373</v>
      </c>
    </row>
    <row r="27" spans="1:21" s="13" customFormat="1" ht="12.95" customHeight="1" x14ac:dyDescent="0.2">
      <c r="A27" s="52" t="s">
        <v>43</v>
      </c>
      <c r="B27" s="40" t="s">
        <v>42</v>
      </c>
      <c r="C27" s="12">
        <v>58551.586199999998</v>
      </c>
      <c r="D27" s="12">
        <v>1E-4</v>
      </c>
      <c r="E27" s="13">
        <f t="shared" si="0"/>
        <v>1420.0089030843612</v>
      </c>
      <c r="F27" s="13">
        <f t="shared" si="1"/>
        <v>1420</v>
      </c>
      <c r="G27" s="13">
        <f t="shared" si="2"/>
        <v>3.19999999992433E-2</v>
      </c>
      <c r="L27" s="13">
        <f t="shared" si="6"/>
        <v>3.19999999992433E-2</v>
      </c>
      <c r="O27" s="13">
        <f t="shared" si="3"/>
        <v>3.1559189504815496E-2</v>
      </c>
      <c r="P27" s="13">
        <f t="shared" si="5"/>
        <v>0.27564855716112824</v>
      </c>
      <c r="Q27" s="38">
        <f t="shared" si="4"/>
        <v>43533.086199999998</v>
      </c>
      <c r="R27" s="13">
        <v>3.19999999992433E-2</v>
      </c>
    </row>
    <row r="28" spans="1:21" s="13" customFormat="1" ht="12.95" customHeight="1" x14ac:dyDescent="0.2">
      <c r="A28" s="52" t="s">
        <v>43</v>
      </c>
      <c r="B28" s="40" t="s">
        <v>44</v>
      </c>
      <c r="C28" s="12">
        <v>58553.627099999998</v>
      </c>
      <c r="D28" s="12">
        <v>1E-4</v>
      </c>
      <c r="E28" s="13">
        <f t="shared" si="0"/>
        <v>1420.5767251117049</v>
      </c>
      <c r="F28" s="13">
        <f t="shared" si="1"/>
        <v>1420.5</v>
      </c>
      <c r="G28" s="13">
        <f t="shared" si="2"/>
        <v>0.27576999999291729</v>
      </c>
      <c r="L28" s="13">
        <f t="shared" si="6"/>
        <v>0.27576999999291729</v>
      </c>
      <c r="O28" s="13">
        <f t="shared" si="3"/>
        <v>3.1570984853933504E-2</v>
      </c>
      <c r="P28" s="13">
        <f t="shared" si="5"/>
        <v>0.2756588454347681</v>
      </c>
      <c r="Q28" s="38">
        <f t="shared" si="4"/>
        <v>43535.127099999998</v>
      </c>
      <c r="S28" s="13">
        <v>0.27576999999291729</v>
      </c>
    </row>
    <row r="29" spans="1:21" s="13" customFormat="1" ht="12.95" customHeight="1" x14ac:dyDescent="0.2">
      <c r="A29" s="52" t="s">
        <v>43</v>
      </c>
      <c r="B29" s="40" t="s">
        <v>42</v>
      </c>
      <c r="C29" s="12">
        <v>58555.180399999997</v>
      </c>
      <c r="D29" s="12">
        <v>1E-4</v>
      </c>
      <c r="E29" s="13">
        <f t="shared" si="0"/>
        <v>1421.008886391078</v>
      </c>
      <c r="F29" s="13">
        <f t="shared" si="1"/>
        <v>1421</v>
      </c>
      <c r="G29" s="13">
        <f t="shared" si="2"/>
        <v>3.193999999348307E-2</v>
      </c>
      <c r="L29" s="13">
        <f t="shared" si="6"/>
        <v>3.193999999348307E-2</v>
      </c>
      <c r="O29" s="13">
        <f t="shared" si="3"/>
        <v>3.1582780203051504E-2</v>
      </c>
      <c r="P29" s="13">
        <f t="shared" si="5"/>
        <v>0.27566913370840795</v>
      </c>
      <c r="Q29" s="38">
        <f t="shared" si="4"/>
        <v>43536.680399999997</v>
      </c>
      <c r="R29" s="13">
        <v>3.193999999348307E-2</v>
      </c>
    </row>
    <row r="30" spans="1:21" s="13" customFormat="1" x14ac:dyDescent="0.2">
      <c r="A30" s="52" t="s">
        <v>43</v>
      </c>
      <c r="B30" s="40" t="s">
        <v>44</v>
      </c>
      <c r="C30" s="12">
        <v>58557.2212</v>
      </c>
      <c r="D30" s="12">
        <v>1E-4</v>
      </c>
      <c r="E30" s="13">
        <f t="shared" si="0"/>
        <v>1421.5766805962837</v>
      </c>
      <c r="F30" s="13">
        <f t="shared" si="1"/>
        <v>1421.5</v>
      </c>
      <c r="G30" s="13">
        <f t="shared" si="2"/>
        <v>0.27560999999695923</v>
      </c>
      <c r="L30" s="13">
        <f t="shared" si="6"/>
        <v>0.27560999999695923</v>
      </c>
      <c r="O30" s="13">
        <f t="shared" si="3"/>
        <v>3.1594575552169511E-2</v>
      </c>
      <c r="P30" s="13">
        <f t="shared" si="5"/>
        <v>0.27567942198204781</v>
      </c>
      <c r="Q30" s="38">
        <f t="shared" si="4"/>
        <v>43538.7212</v>
      </c>
      <c r="S30" s="13">
        <v>0.27560999999695923</v>
      </c>
    </row>
    <row r="31" spans="1:21" s="13" customFormat="1" x14ac:dyDescent="0.2">
      <c r="A31" s="52" t="s">
        <v>43</v>
      </c>
      <c r="B31" s="40" t="s">
        <v>42</v>
      </c>
      <c r="C31" s="12">
        <v>58558.774799999999</v>
      </c>
      <c r="D31" s="12">
        <v>1E-4</v>
      </c>
      <c r="E31" s="13">
        <f t="shared" si="0"/>
        <v>1422.0089253420726</v>
      </c>
      <c r="F31" s="13">
        <f t="shared" si="1"/>
        <v>1422</v>
      </c>
      <c r="G31" s="13">
        <f t="shared" si="2"/>
        <v>3.207999999722233E-2</v>
      </c>
      <c r="L31" s="13">
        <f t="shared" si="6"/>
        <v>3.207999999722233E-2</v>
      </c>
      <c r="O31" s="13">
        <f t="shared" si="3"/>
        <v>3.1606370901287519E-2</v>
      </c>
      <c r="P31" s="13">
        <f t="shared" si="5"/>
        <v>0.27568971025568767</v>
      </c>
      <c r="Q31" s="38">
        <f t="shared" si="4"/>
        <v>43540.274799999999</v>
      </c>
      <c r="R31" s="13">
        <v>3.207999999722233E-2</v>
      </c>
    </row>
    <row r="32" spans="1:21" s="13" customFormat="1" x14ac:dyDescent="0.2">
      <c r="A32" s="52" t="s">
        <v>43</v>
      </c>
      <c r="B32" s="40" t="s">
        <v>44</v>
      </c>
      <c r="C32" s="12">
        <v>58560.815600000002</v>
      </c>
      <c r="D32" s="12">
        <v>1E-4</v>
      </c>
      <c r="E32" s="13">
        <f t="shared" si="0"/>
        <v>1422.5767195472783</v>
      </c>
      <c r="F32" s="13">
        <f t="shared" si="1"/>
        <v>1422.5</v>
      </c>
      <c r="G32" s="13">
        <f t="shared" si="2"/>
        <v>0.27575000000069849</v>
      </c>
      <c r="L32" s="13">
        <f t="shared" si="6"/>
        <v>0.27575000000069849</v>
      </c>
      <c r="O32" s="13">
        <f t="shared" si="3"/>
        <v>3.1618166250405519E-2</v>
      </c>
      <c r="P32" s="13">
        <f t="shared" si="5"/>
        <v>0.27569999852932753</v>
      </c>
      <c r="Q32" s="38">
        <f t="shared" si="4"/>
        <v>43542.315600000002</v>
      </c>
      <c r="S32" s="13">
        <v>0.27575000000069849</v>
      </c>
    </row>
    <row r="33" spans="1:19" s="13" customFormat="1" x14ac:dyDescent="0.2">
      <c r="A33" s="52" t="s">
        <v>43</v>
      </c>
      <c r="B33" s="40" t="s">
        <v>42</v>
      </c>
      <c r="C33" s="12">
        <v>58562.368999999999</v>
      </c>
      <c r="D33" s="12">
        <v>1E-4</v>
      </c>
      <c r="E33" s="13">
        <f t="shared" si="0"/>
        <v>1423.0089086487892</v>
      </c>
      <c r="F33" s="13">
        <f t="shared" si="1"/>
        <v>1423</v>
      </c>
      <c r="G33" s="13">
        <f t="shared" si="2"/>
        <v>3.2019999998738058E-2</v>
      </c>
      <c r="L33" s="13">
        <f t="shared" si="6"/>
        <v>3.2019999998738058E-2</v>
      </c>
      <c r="O33" s="13">
        <f t="shared" si="3"/>
        <v>3.1629961599523526E-2</v>
      </c>
      <c r="P33" s="13">
        <f t="shared" si="5"/>
        <v>0.27571028680296739</v>
      </c>
      <c r="Q33" s="38">
        <f t="shared" si="4"/>
        <v>43543.868999999999</v>
      </c>
      <c r="R33" s="13">
        <v>3.2019999998738058E-2</v>
      </c>
    </row>
    <row r="34" spans="1:19" s="13" customFormat="1" x14ac:dyDescent="0.2">
      <c r="A34" s="52" t="s">
        <v>43</v>
      </c>
      <c r="B34" s="40" t="s">
        <v>44</v>
      </c>
      <c r="C34" s="12">
        <v>58564.409800000001</v>
      </c>
      <c r="D34" s="12">
        <v>1E-4</v>
      </c>
      <c r="E34" s="13">
        <f t="shared" si="0"/>
        <v>1423.5767028539949</v>
      </c>
      <c r="F34" s="13">
        <f t="shared" si="1"/>
        <v>1423.5</v>
      </c>
      <c r="G34" s="13">
        <f t="shared" si="2"/>
        <v>0.27569000000221422</v>
      </c>
      <c r="L34" s="13">
        <f t="shared" si="6"/>
        <v>0.27569000000221422</v>
      </c>
      <c r="O34" s="13">
        <f t="shared" si="3"/>
        <v>3.1641756948641526E-2</v>
      </c>
      <c r="P34" s="13">
        <f t="shared" si="5"/>
        <v>0.27572057507660724</v>
      </c>
      <c r="Q34" s="38">
        <f t="shared" si="4"/>
        <v>43545.909800000001</v>
      </c>
      <c r="S34" s="13">
        <v>0.27569000000221422</v>
      </c>
    </row>
    <row r="35" spans="1:19" s="13" customFormat="1" x14ac:dyDescent="0.2">
      <c r="A35" s="52" t="s">
        <v>43</v>
      </c>
      <c r="B35" s="40" t="s">
        <v>42</v>
      </c>
      <c r="C35" s="12">
        <v>58565.963400000001</v>
      </c>
      <c r="D35" s="12">
        <v>1E-4</v>
      </c>
      <c r="E35" s="13">
        <f t="shared" si="0"/>
        <v>1424.0089475997838</v>
      </c>
      <c r="F35" s="13">
        <f t="shared" si="1"/>
        <v>1424</v>
      </c>
      <c r="G35" s="13">
        <f t="shared" si="2"/>
        <v>3.215999999520136E-2</v>
      </c>
      <c r="L35" s="13">
        <f t="shared" si="6"/>
        <v>3.215999999520136E-2</v>
      </c>
      <c r="O35" s="13">
        <f t="shared" si="3"/>
        <v>3.1653552297759534E-2</v>
      </c>
      <c r="P35" s="13">
        <f t="shared" si="5"/>
        <v>0.2757308633502471</v>
      </c>
      <c r="Q35" s="38">
        <f t="shared" si="4"/>
        <v>43547.463400000001</v>
      </c>
      <c r="R35" s="13">
        <v>3.215999999520136E-2</v>
      </c>
    </row>
    <row r="36" spans="1:19" s="13" customFormat="1" x14ac:dyDescent="0.2">
      <c r="A36" s="52" t="s">
        <v>43</v>
      </c>
      <c r="B36" s="40" t="s">
        <v>44</v>
      </c>
      <c r="C36" s="12">
        <v>58568.004099999998</v>
      </c>
      <c r="D36" s="12">
        <v>1E-4</v>
      </c>
      <c r="E36" s="13">
        <f t="shared" si="0"/>
        <v>1424.5767139828495</v>
      </c>
      <c r="F36" s="13">
        <f t="shared" si="1"/>
        <v>1424.5</v>
      </c>
      <c r="G36" s="13">
        <f t="shared" si="2"/>
        <v>0.27572999999392778</v>
      </c>
      <c r="L36" s="13">
        <f t="shared" si="6"/>
        <v>0.27572999999392778</v>
      </c>
      <c r="O36" s="13">
        <f t="shared" si="3"/>
        <v>3.1665347646877534E-2</v>
      </c>
      <c r="P36" s="13">
        <f t="shared" si="5"/>
        <v>0.27574115162388696</v>
      </c>
      <c r="Q36" s="38">
        <f t="shared" si="4"/>
        <v>43549.504099999998</v>
      </c>
      <c r="S36" s="13">
        <v>0.27572999999392778</v>
      </c>
    </row>
    <row r="37" spans="1:19" s="13" customFormat="1" x14ac:dyDescent="0.2">
      <c r="A37" s="52" t="s">
        <v>43</v>
      </c>
      <c r="B37" s="40" t="s">
        <v>44</v>
      </c>
      <c r="C37" s="12">
        <v>58571.5985</v>
      </c>
      <c r="D37" s="12">
        <v>1E-4</v>
      </c>
      <c r="E37" s="13">
        <f t="shared" si="0"/>
        <v>1425.5767529338441</v>
      </c>
      <c r="F37" s="13">
        <f t="shared" si="1"/>
        <v>1425.5</v>
      </c>
      <c r="G37" s="13">
        <f t="shared" si="2"/>
        <v>0.27586999999766704</v>
      </c>
      <c r="L37" s="13">
        <f t="shared" si="6"/>
        <v>0.27586999999766704</v>
      </c>
      <c r="O37" s="13">
        <f t="shared" si="3"/>
        <v>3.1688938345113549E-2</v>
      </c>
      <c r="P37" s="13">
        <f t="shared" si="5"/>
        <v>0.27576172817116668</v>
      </c>
      <c r="Q37" s="38">
        <f t="shared" si="4"/>
        <v>43553.0985</v>
      </c>
      <c r="S37" s="13">
        <v>0.27586999999766704</v>
      </c>
    </row>
    <row r="38" spans="1:19" s="13" customFormat="1" x14ac:dyDescent="0.2">
      <c r="A38" s="52" t="s">
        <v>43</v>
      </c>
      <c r="B38" s="40" t="s">
        <v>42</v>
      </c>
      <c r="C38" s="12">
        <v>58573.151899999997</v>
      </c>
      <c r="D38" s="12">
        <v>1E-4</v>
      </c>
      <c r="E38" s="13">
        <f t="shared" si="0"/>
        <v>1426.0089420353552</v>
      </c>
      <c r="F38" s="13">
        <f t="shared" si="1"/>
        <v>1426</v>
      </c>
      <c r="G38" s="13">
        <f t="shared" si="2"/>
        <v>3.2139999995706603E-2</v>
      </c>
      <c r="L38" s="13">
        <f t="shared" si="6"/>
        <v>3.2139999995706603E-2</v>
      </c>
      <c r="O38" s="13">
        <f t="shared" si="3"/>
        <v>3.1700733694231549E-2</v>
      </c>
      <c r="P38" s="13">
        <f t="shared" si="5"/>
        <v>0.27577201644480653</v>
      </c>
      <c r="Q38" s="38">
        <f t="shared" si="4"/>
        <v>43554.651899999997</v>
      </c>
      <c r="R38" s="13">
        <v>3.2139999995706603E-2</v>
      </c>
    </row>
    <row r="39" spans="1:19" s="13" customFormat="1" x14ac:dyDescent="0.2">
      <c r="A39" s="52" t="s">
        <v>43</v>
      </c>
      <c r="B39" s="40" t="s">
        <v>44</v>
      </c>
      <c r="C39" s="12">
        <v>58575.1927</v>
      </c>
      <c r="D39" s="12">
        <v>1E-4</v>
      </c>
      <c r="E39" s="13">
        <f t="shared" si="0"/>
        <v>1426.5767362405609</v>
      </c>
      <c r="F39" s="13">
        <f t="shared" si="1"/>
        <v>1426.5</v>
      </c>
      <c r="G39" s="13">
        <f t="shared" si="2"/>
        <v>0.27580999999918276</v>
      </c>
      <c r="L39" s="13">
        <f t="shared" si="6"/>
        <v>0.27580999999918276</v>
      </c>
      <c r="O39" s="13">
        <f t="shared" si="3"/>
        <v>3.1712529043349556E-2</v>
      </c>
      <c r="P39" s="13">
        <f t="shared" si="5"/>
        <v>0.27578230471844639</v>
      </c>
      <c r="Q39" s="38">
        <f t="shared" si="4"/>
        <v>43556.6927</v>
      </c>
      <c r="S39" s="13">
        <v>0.27580999999918276</v>
      </c>
    </row>
    <row r="40" spans="1:19" s="13" customFormat="1" x14ac:dyDescent="0.2">
      <c r="A40" s="52" t="s">
        <v>43</v>
      </c>
      <c r="B40" s="40" t="s">
        <v>42</v>
      </c>
      <c r="C40" s="12">
        <v>58576.746200000001</v>
      </c>
      <c r="D40" s="12">
        <v>1E-4</v>
      </c>
      <c r="E40" s="13">
        <f t="shared" si="0"/>
        <v>1427.0089531642118</v>
      </c>
      <c r="F40" s="13">
        <f t="shared" si="1"/>
        <v>1427</v>
      </c>
      <c r="G40" s="13">
        <f t="shared" si="2"/>
        <v>3.2180000001972076E-2</v>
      </c>
      <c r="L40" s="13">
        <f t="shared" si="6"/>
        <v>3.2180000001972076E-2</v>
      </c>
      <c r="O40" s="13">
        <f t="shared" si="3"/>
        <v>3.1724324392467557E-2</v>
      </c>
      <c r="P40" s="13">
        <f t="shared" si="5"/>
        <v>0.27579259299208625</v>
      </c>
      <c r="Q40" s="38">
        <f t="shared" si="4"/>
        <v>43558.246200000001</v>
      </c>
      <c r="R40" s="13">
        <v>3.2180000001972076E-2</v>
      </c>
    </row>
    <row r="41" spans="1:19" s="13" customFormat="1" x14ac:dyDescent="0.2">
      <c r="A41" s="52" t="s">
        <v>43</v>
      </c>
      <c r="B41" s="40" t="s">
        <v>44</v>
      </c>
      <c r="C41" s="12">
        <v>58578.786800000002</v>
      </c>
      <c r="D41" s="12">
        <v>1E-4</v>
      </c>
      <c r="E41" s="13">
        <f t="shared" si="0"/>
        <v>1427.5766917251397</v>
      </c>
      <c r="F41" s="13">
        <f t="shared" si="1"/>
        <v>1427.5</v>
      </c>
      <c r="G41" s="13">
        <f t="shared" si="2"/>
        <v>0.2756500000032247</v>
      </c>
      <c r="L41" s="13">
        <f t="shared" si="6"/>
        <v>0.2756500000032247</v>
      </c>
      <c r="O41" s="13">
        <f t="shared" si="3"/>
        <v>3.1736119741585564E-2</v>
      </c>
      <c r="P41" s="13">
        <f t="shared" si="5"/>
        <v>0.27580288126572611</v>
      </c>
      <c r="Q41" s="38">
        <f t="shared" si="4"/>
        <v>43560.286800000002</v>
      </c>
      <c r="S41" s="13">
        <v>0.2756500000032247</v>
      </c>
    </row>
    <row r="42" spans="1:19" s="13" customFormat="1" x14ac:dyDescent="0.2">
      <c r="A42" s="52" t="s">
        <v>43</v>
      </c>
      <c r="B42" s="40" t="s">
        <v>42</v>
      </c>
      <c r="C42" s="12">
        <v>58580.340400000001</v>
      </c>
      <c r="D42" s="12">
        <v>1E-4</v>
      </c>
      <c r="E42" s="13">
        <f t="shared" si="0"/>
        <v>1428.0089364709286</v>
      </c>
      <c r="F42" s="13">
        <f t="shared" si="1"/>
        <v>1428</v>
      </c>
      <c r="G42" s="13">
        <f t="shared" si="2"/>
        <v>3.2120000003487803E-2</v>
      </c>
      <c r="L42" s="13">
        <f t="shared" si="6"/>
        <v>3.2120000003487803E-2</v>
      </c>
      <c r="O42" s="13">
        <f t="shared" si="3"/>
        <v>3.1747915090703564E-2</v>
      </c>
      <c r="P42" s="13">
        <f t="shared" si="5"/>
        <v>0.27581316953936597</v>
      </c>
      <c r="Q42" s="38">
        <f t="shared" si="4"/>
        <v>43561.840400000001</v>
      </c>
      <c r="R42" s="13">
        <v>3.2120000003487803E-2</v>
      </c>
    </row>
    <row r="43" spans="1:19" s="13" customFormat="1" x14ac:dyDescent="0.2">
      <c r="A43" s="52" t="s">
        <v>43</v>
      </c>
      <c r="B43" s="40" t="s">
        <v>44</v>
      </c>
      <c r="C43" s="12">
        <v>58585.975400000003</v>
      </c>
      <c r="D43" s="12">
        <v>1E-4</v>
      </c>
      <c r="E43" s="13">
        <f t="shared" si="0"/>
        <v>1429.5767139828508</v>
      </c>
      <c r="F43" s="13">
        <f t="shared" si="1"/>
        <v>1429.5</v>
      </c>
      <c r="G43" s="13">
        <f t="shared" si="2"/>
        <v>0.27573000000120373</v>
      </c>
      <c r="L43" s="13">
        <f t="shared" si="6"/>
        <v>0.27573000000120373</v>
      </c>
      <c r="O43" s="13">
        <f t="shared" si="3"/>
        <v>3.1783301138057579E-2</v>
      </c>
      <c r="P43" s="13">
        <f t="shared" si="5"/>
        <v>0.27584403436028548</v>
      </c>
      <c r="Q43" s="38">
        <f t="shared" si="4"/>
        <v>43567.475400000003</v>
      </c>
      <c r="S43" s="13">
        <v>0.27573000000120373</v>
      </c>
    </row>
    <row r="44" spans="1:19" s="13" customFormat="1" x14ac:dyDescent="0.2">
      <c r="A44" s="52" t="s">
        <v>43</v>
      </c>
      <c r="B44" s="40" t="s">
        <v>42</v>
      </c>
      <c r="C44" s="12">
        <v>58587.529000000002</v>
      </c>
      <c r="D44" s="12">
        <v>1E-4</v>
      </c>
      <c r="E44" s="13">
        <f t="shared" si="0"/>
        <v>1430.0089587286398</v>
      </c>
      <c r="F44" s="13">
        <f t="shared" si="1"/>
        <v>1430</v>
      </c>
      <c r="G44" s="13">
        <f t="shared" si="2"/>
        <v>3.2200000001466833E-2</v>
      </c>
      <c r="L44" s="13">
        <f t="shared" si="6"/>
        <v>3.2200000001466833E-2</v>
      </c>
      <c r="O44" s="13">
        <f t="shared" si="3"/>
        <v>3.1795096487175586E-2</v>
      </c>
      <c r="P44" s="13">
        <f t="shared" si="5"/>
        <v>0.27585432263392534</v>
      </c>
      <c r="Q44" s="38">
        <f t="shared" si="4"/>
        <v>43569.029000000002</v>
      </c>
      <c r="R44" s="13">
        <v>3.2200000001466833E-2</v>
      </c>
    </row>
    <row r="45" spans="1:19" s="13" customFormat="1" x14ac:dyDescent="0.2">
      <c r="A45" s="52" t="s">
        <v>43</v>
      </c>
      <c r="B45" s="40" t="s">
        <v>44</v>
      </c>
      <c r="C45" s="12">
        <v>58589.569799999997</v>
      </c>
      <c r="D45" s="12">
        <v>1E-4</v>
      </c>
      <c r="E45" s="13">
        <f t="shared" si="0"/>
        <v>1430.5767529338434</v>
      </c>
      <c r="F45" s="13">
        <f t="shared" si="1"/>
        <v>1430.5</v>
      </c>
      <c r="G45" s="13">
        <f t="shared" si="2"/>
        <v>0.27586999999766704</v>
      </c>
      <c r="L45" s="13">
        <f t="shared" si="6"/>
        <v>0.27586999999766704</v>
      </c>
      <c r="O45" s="13">
        <f t="shared" si="3"/>
        <v>3.1806891836293587E-2</v>
      </c>
      <c r="P45" s="13">
        <f t="shared" si="5"/>
        <v>0.2758646109075652</v>
      </c>
      <c r="Q45" s="38">
        <f t="shared" si="4"/>
        <v>43571.069799999997</v>
      </c>
      <c r="S45" s="13">
        <v>0.27586999999766704</v>
      </c>
    </row>
    <row r="46" spans="1:19" s="13" customFormat="1" x14ac:dyDescent="0.2">
      <c r="A46" s="52" t="s">
        <v>43</v>
      </c>
      <c r="B46" s="40" t="s">
        <v>42</v>
      </c>
      <c r="C46" s="12">
        <v>58591.123200000002</v>
      </c>
      <c r="D46" s="12">
        <v>1E-4</v>
      </c>
      <c r="E46" s="13">
        <f t="shared" si="0"/>
        <v>1431.0089420353565</v>
      </c>
      <c r="F46" s="13">
        <f t="shared" si="1"/>
        <v>1431</v>
      </c>
      <c r="G46" s="13">
        <f t="shared" si="2"/>
        <v>3.2140000002982561E-2</v>
      </c>
      <c r="L46" s="13">
        <f t="shared" si="6"/>
        <v>3.2140000002982561E-2</v>
      </c>
      <c r="O46" s="13">
        <f t="shared" si="3"/>
        <v>3.1818687185411594E-2</v>
      </c>
      <c r="P46" s="13">
        <f t="shared" si="5"/>
        <v>0.27587489918120506</v>
      </c>
      <c r="Q46" s="38">
        <f t="shared" si="4"/>
        <v>43572.623200000002</v>
      </c>
      <c r="R46" s="13">
        <v>3.2140000002982561E-2</v>
      </c>
    </row>
    <row r="47" spans="1:19" s="13" customFormat="1" x14ac:dyDescent="0.2">
      <c r="A47" s="52" t="s">
        <v>43</v>
      </c>
      <c r="B47" s="40" t="s">
        <v>44</v>
      </c>
      <c r="C47" s="12">
        <v>58593.164299999997</v>
      </c>
      <c r="D47" s="12">
        <v>1E-4</v>
      </c>
      <c r="E47" s="13">
        <f t="shared" si="0"/>
        <v>1431.5768197069758</v>
      </c>
      <c r="F47" s="13">
        <f t="shared" si="1"/>
        <v>1431.5</v>
      </c>
      <c r="G47" s="13">
        <f t="shared" si="2"/>
        <v>0.27610999999888008</v>
      </c>
      <c r="L47" s="13">
        <f t="shared" si="6"/>
        <v>0.27610999999888008</v>
      </c>
      <c r="O47" s="13">
        <f t="shared" si="3"/>
        <v>3.1830482534529594E-2</v>
      </c>
      <c r="P47" s="13">
        <f t="shared" si="5"/>
        <v>0.27588518745484492</v>
      </c>
      <c r="Q47" s="38">
        <f t="shared" si="4"/>
        <v>43574.664299999997</v>
      </c>
      <c r="S47" s="13">
        <v>0.27610999999888008</v>
      </c>
    </row>
    <row r="48" spans="1:19" s="13" customFormat="1" x14ac:dyDescent="0.2">
      <c r="A48" s="52" t="s">
        <v>43</v>
      </c>
      <c r="B48" s="40" t="s">
        <v>42</v>
      </c>
      <c r="C48" s="12">
        <v>58594.717600000004</v>
      </c>
      <c r="D48" s="12">
        <v>1E-4</v>
      </c>
      <c r="E48" s="13">
        <f t="shared" si="0"/>
        <v>1432.0089809863512</v>
      </c>
      <c r="F48" s="13">
        <f t="shared" si="1"/>
        <v>1432</v>
      </c>
      <c r="G48" s="13">
        <f t="shared" si="2"/>
        <v>3.2279999999445863E-2</v>
      </c>
      <c r="L48" s="13">
        <f t="shared" si="6"/>
        <v>3.2279999999445863E-2</v>
      </c>
      <c r="O48" s="13">
        <f t="shared" si="3"/>
        <v>3.1842277883647602E-2</v>
      </c>
      <c r="P48" s="13">
        <f t="shared" si="5"/>
        <v>0.27589547572848477</v>
      </c>
      <c r="Q48" s="38">
        <f t="shared" si="4"/>
        <v>43576.217600000004</v>
      </c>
      <c r="R48" s="13">
        <v>3.2279999999445863E-2</v>
      </c>
    </row>
    <row r="49" spans="1:19" s="13" customFormat="1" x14ac:dyDescent="0.2">
      <c r="A49" s="53" t="s">
        <v>45</v>
      </c>
      <c r="B49" s="15" t="s">
        <v>42</v>
      </c>
      <c r="C49" s="37">
        <v>58993.679100000001</v>
      </c>
      <c r="D49" s="37">
        <v>8.9999999999999998E-4</v>
      </c>
      <c r="E49" s="13">
        <f t="shared" si="0"/>
        <v>1543.008602605265</v>
      </c>
      <c r="F49" s="13">
        <f t="shared" si="1"/>
        <v>1543</v>
      </c>
      <c r="G49" s="13">
        <f t="shared" si="2"/>
        <v>3.0919999997422565E-2</v>
      </c>
      <c r="K49" s="13">
        <f t="shared" ref="K49" si="7">+G49</f>
        <v>3.0919999997422565E-2</v>
      </c>
      <c r="O49" s="13">
        <f t="shared" si="3"/>
        <v>3.4460845387844552E-2</v>
      </c>
      <c r="P49" s="13">
        <f t="shared" si="5"/>
        <v>0.27817947247653274</v>
      </c>
      <c r="Q49" s="38">
        <f t="shared" si="4"/>
        <v>43975.179100000001</v>
      </c>
      <c r="R49" s="13">
        <v>3.0919999997422565E-2</v>
      </c>
    </row>
    <row r="50" spans="1:19" s="13" customFormat="1" x14ac:dyDescent="0.2">
      <c r="A50" s="52" t="s">
        <v>43</v>
      </c>
      <c r="B50" s="40" t="s">
        <v>42</v>
      </c>
      <c r="C50" s="12">
        <v>59281.225299999998</v>
      </c>
      <c r="D50" s="12">
        <v>1E-4</v>
      </c>
      <c r="E50" s="13">
        <f t="shared" si="0"/>
        <v>1623.0101050007504</v>
      </c>
      <c r="F50" s="13">
        <f t="shared" si="1"/>
        <v>1623</v>
      </c>
      <c r="G50" s="13">
        <f t="shared" si="2"/>
        <v>3.6319999999250285E-2</v>
      </c>
      <c r="L50" s="13">
        <f t="shared" ref="L50:L63" si="8">+G50</f>
        <v>3.6319999999250285E-2</v>
      </c>
      <c r="O50" s="13">
        <f t="shared" si="3"/>
        <v>3.6348101246725245E-2</v>
      </c>
      <c r="P50" s="13">
        <f t="shared" si="5"/>
        <v>0.27982559625890963</v>
      </c>
      <c r="Q50" s="38">
        <f t="shared" si="4"/>
        <v>44262.725299999998</v>
      </c>
      <c r="R50" s="13">
        <v>3.6319999999250285E-2</v>
      </c>
    </row>
    <row r="51" spans="1:19" s="13" customFormat="1" x14ac:dyDescent="0.2">
      <c r="A51" s="52" t="s">
        <v>43</v>
      </c>
      <c r="B51" s="40" t="s">
        <v>44</v>
      </c>
      <c r="C51" s="12">
        <v>59283.266000000003</v>
      </c>
      <c r="D51" s="12">
        <v>1E-4</v>
      </c>
      <c r="E51" s="13">
        <f t="shared" si="0"/>
        <v>1623.5778713838181</v>
      </c>
      <c r="F51" s="13">
        <f t="shared" si="1"/>
        <v>1623.5</v>
      </c>
      <c r="G51" s="13">
        <f t="shared" si="2"/>
        <v>0.27989000000525266</v>
      </c>
      <c r="L51" s="13">
        <f t="shared" si="8"/>
        <v>0.27989000000525266</v>
      </c>
      <c r="O51" s="13">
        <f t="shared" si="3"/>
        <v>3.6359896595843245E-2</v>
      </c>
      <c r="P51" s="13">
        <f t="shared" si="5"/>
        <v>0.27983588453254948</v>
      </c>
      <c r="Q51" s="38">
        <f t="shared" si="4"/>
        <v>44264.766000000003</v>
      </c>
      <c r="S51" s="13">
        <v>0.27989000000525266</v>
      </c>
    </row>
    <row r="52" spans="1:19" s="13" customFormat="1" x14ac:dyDescent="0.2">
      <c r="A52" s="52" t="s">
        <v>43</v>
      </c>
      <c r="B52" s="40" t="s">
        <v>42</v>
      </c>
      <c r="C52" s="12">
        <v>59284.8194</v>
      </c>
      <c r="D52" s="12">
        <v>1E-4</v>
      </c>
      <c r="E52" s="13">
        <f t="shared" si="0"/>
        <v>1624.0100604853292</v>
      </c>
      <c r="F52" s="13">
        <f t="shared" si="1"/>
        <v>1624</v>
      </c>
      <c r="G52" s="13">
        <f t="shared" si="2"/>
        <v>3.6159999996016268E-2</v>
      </c>
      <c r="L52" s="13">
        <f t="shared" si="8"/>
        <v>3.6159999996016268E-2</v>
      </c>
      <c r="O52" s="13">
        <f t="shared" si="3"/>
        <v>3.6371691944961253E-2</v>
      </c>
      <c r="P52" s="13">
        <f t="shared" si="5"/>
        <v>0.27984617280618934</v>
      </c>
      <c r="Q52" s="38">
        <f t="shared" si="4"/>
        <v>44266.3194</v>
      </c>
      <c r="R52" s="13">
        <v>3.6159999996016268E-2</v>
      </c>
    </row>
    <row r="53" spans="1:19" s="13" customFormat="1" x14ac:dyDescent="0.2">
      <c r="A53" s="52" t="s">
        <v>43</v>
      </c>
      <c r="B53" s="40" t="s">
        <v>44</v>
      </c>
      <c r="C53" s="12">
        <v>59286.859799999998</v>
      </c>
      <c r="D53" s="12">
        <v>1E-4</v>
      </c>
      <c r="E53" s="13">
        <f t="shared" si="0"/>
        <v>1624.577743401979</v>
      </c>
      <c r="F53" s="13">
        <f t="shared" si="1"/>
        <v>1624.5</v>
      </c>
      <c r="G53" s="13">
        <f t="shared" si="2"/>
        <v>0.27942999999504536</v>
      </c>
      <c r="L53" s="13">
        <f t="shared" si="8"/>
        <v>0.27942999999504536</v>
      </c>
      <c r="O53" s="13">
        <f t="shared" si="3"/>
        <v>3.6383487294079253E-2</v>
      </c>
      <c r="P53" s="13">
        <f t="shared" si="5"/>
        <v>0.2798564610798292</v>
      </c>
      <c r="Q53" s="38">
        <f t="shared" si="4"/>
        <v>44268.359799999998</v>
      </c>
      <c r="S53" s="13">
        <v>0.27942999999504536</v>
      </c>
    </row>
    <row r="54" spans="1:19" s="13" customFormat="1" x14ac:dyDescent="0.2">
      <c r="A54" s="52" t="s">
        <v>43</v>
      </c>
      <c r="B54" s="40" t="s">
        <v>42</v>
      </c>
      <c r="C54" s="12">
        <v>59288.413699999997</v>
      </c>
      <c r="D54" s="12">
        <v>1E-4</v>
      </c>
      <c r="E54" s="13">
        <f t="shared" si="0"/>
        <v>1625.0100716141837</v>
      </c>
      <c r="F54" s="13">
        <f t="shared" si="1"/>
        <v>1625</v>
      </c>
      <c r="G54" s="13">
        <f t="shared" si="2"/>
        <v>3.6199999995005783E-2</v>
      </c>
      <c r="L54" s="13">
        <f t="shared" si="8"/>
        <v>3.6199999995005783E-2</v>
      </c>
      <c r="O54" s="13">
        <f t="shared" si="3"/>
        <v>3.639528264319726E-2</v>
      </c>
      <c r="P54" s="13">
        <f t="shared" si="5"/>
        <v>0.27986674935346906</v>
      </c>
      <c r="Q54" s="38">
        <f t="shared" si="4"/>
        <v>44269.913699999997</v>
      </c>
      <c r="R54" s="13">
        <v>3.6199999995005783E-2</v>
      </c>
    </row>
    <row r="55" spans="1:19" s="13" customFormat="1" x14ac:dyDescent="0.2">
      <c r="A55" s="52" t="s">
        <v>43</v>
      </c>
      <c r="B55" s="40" t="s">
        <v>44</v>
      </c>
      <c r="C55" s="12">
        <v>59290.4545</v>
      </c>
      <c r="D55" s="12">
        <v>1E-4</v>
      </c>
      <c r="E55" s="13">
        <f t="shared" si="0"/>
        <v>1625.5778658193894</v>
      </c>
      <c r="F55" s="13">
        <f t="shared" si="1"/>
        <v>1625.5</v>
      </c>
      <c r="G55" s="13">
        <f t="shared" si="2"/>
        <v>0.27986999999848194</v>
      </c>
      <c r="L55" s="13">
        <f t="shared" si="8"/>
        <v>0.27986999999848194</v>
      </c>
      <c r="O55" s="13">
        <f t="shared" si="3"/>
        <v>3.6407077992315261E-2</v>
      </c>
      <c r="P55" s="13">
        <f t="shared" si="5"/>
        <v>0.27987703762710892</v>
      </c>
      <c r="Q55" s="38">
        <f t="shared" si="4"/>
        <v>44271.9545</v>
      </c>
      <c r="S55" s="13">
        <v>0.27986999999848194</v>
      </c>
    </row>
    <row r="56" spans="1:19" s="13" customFormat="1" x14ac:dyDescent="0.2">
      <c r="A56" s="52" t="s">
        <v>43</v>
      </c>
      <c r="B56" s="40" t="s">
        <v>42</v>
      </c>
      <c r="C56" s="12">
        <v>59292.008000000002</v>
      </c>
      <c r="D56" s="12">
        <v>1E-4</v>
      </c>
      <c r="E56" s="13">
        <f t="shared" si="0"/>
        <v>1626.0100827430404</v>
      </c>
      <c r="F56" s="13">
        <f t="shared" si="1"/>
        <v>1626</v>
      </c>
      <c r="G56" s="13">
        <f t="shared" si="2"/>
        <v>3.6240000001271255E-2</v>
      </c>
      <c r="L56" s="13">
        <f t="shared" si="8"/>
        <v>3.6240000001271255E-2</v>
      </c>
      <c r="O56" s="13">
        <f t="shared" si="3"/>
        <v>3.6418873341433268E-2</v>
      </c>
      <c r="P56" s="13">
        <f t="shared" si="5"/>
        <v>0.27988732590074877</v>
      </c>
      <c r="Q56" s="38">
        <f t="shared" si="4"/>
        <v>44273.508000000002</v>
      </c>
      <c r="R56" s="13">
        <v>3.6240000001271255E-2</v>
      </c>
    </row>
    <row r="57" spans="1:19" s="13" customFormat="1" x14ac:dyDescent="0.2">
      <c r="A57" s="52" t="s">
        <v>43</v>
      </c>
      <c r="B57" s="40" t="s">
        <v>44</v>
      </c>
      <c r="C57" s="12">
        <v>59294.048799999997</v>
      </c>
      <c r="D57" s="12">
        <v>1E-4</v>
      </c>
      <c r="E57" s="13">
        <f t="shared" si="0"/>
        <v>1626.577876948244</v>
      </c>
      <c r="F57" s="13">
        <f t="shared" si="1"/>
        <v>1626.5</v>
      </c>
      <c r="G57" s="13">
        <f t="shared" si="2"/>
        <v>0.27990999999747146</v>
      </c>
      <c r="L57" s="13">
        <f t="shared" si="8"/>
        <v>0.27990999999747146</v>
      </c>
      <c r="O57" s="13">
        <f t="shared" si="3"/>
        <v>3.6430668690551275E-2</v>
      </c>
      <c r="P57" s="13">
        <f t="shared" si="5"/>
        <v>0.27989761417438863</v>
      </c>
      <c r="Q57" s="38">
        <f t="shared" si="4"/>
        <v>44275.548799999997</v>
      </c>
      <c r="S57" s="13">
        <v>0.27990999999747146</v>
      </c>
    </row>
    <row r="58" spans="1:19" s="13" customFormat="1" x14ac:dyDescent="0.2">
      <c r="A58" s="52" t="s">
        <v>43</v>
      </c>
      <c r="B58" s="40" t="s">
        <v>42</v>
      </c>
      <c r="C58" s="12">
        <v>59295.602400000003</v>
      </c>
      <c r="D58" s="12">
        <v>1E-4</v>
      </c>
      <c r="E58" s="13">
        <f t="shared" si="0"/>
        <v>1627.010121694035</v>
      </c>
      <c r="F58" s="13">
        <f t="shared" si="1"/>
        <v>1627</v>
      </c>
      <c r="G58" s="13">
        <f t="shared" si="2"/>
        <v>3.6380000005010515E-2</v>
      </c>
      <c r="L58" s="13">
        <f t="shared" si="8"/>
        <v>3.6380000005010515E-2</v>
      </c>
      <c r="O58" s="13">
        <f t="shared" si="3"/>
        <v>3.6442464039669276E-2</v>
      </c>
      <c r="P58" s="13">
        <f t="shared" si="5"/>
        <v>0.27990790244802849</v>
      </c>
      <c r="Q58" s="38">
        <f t="shared" si="4"/>
        <v>44277.102400000003</v>
      </c>
      <c r="R58" s="13">
        <v>3.6380000005010515E-2</v>
      </c>
    </row>
    <row r="59" spans="1:19" s="13" customFormat="1" x14ac:dyDescent="0.2">
      <c r="A59" s="52" t="s">
        <v>43</v>
      </c>
      <c r="B59" s="40" t="s">
        <v>44</v>
      </c>
      <c r="C59" s="12">
        <v>59297.643199999999</v>
      </c>
      <c r="D59" s="12">
        <v>1E-4</v>
      </c>
      <c r="E59" s="13">
        <f t="shared" si="0"/>
        <v>1627.5779158992386</v>
      </c>
      <c r="F59" s="13">
        <f t="shared" si="1"/>
        <v>1627.5</v>
      </c>
      <c r="G59" s="13">
        <f t="shared" si="2"/>
        <v>0.28004999999393476</v>
      </c>
      <c r="L59" s="13">
        <f t="shared" si="8"/>
        <v>0.28004999999393476</v>
      </c>
      <c r="O59" s="13">
        <f t="shared" si="3"/>
        <v>3.6454259388787283E-2</v>
      </c>
      <c r="P59" s="13">
        <f t="shared" si="5"/>
        <v>0.27991819072166835</v>
      </c>
      <c r="Q59" s="38">
        <f t="shared" si="4"/>
        <v>44279.143199999999</v>
      </c>
      <c r="S59" s="13">
        <v>0.28004999999393476</v>
      </c>
    </row>
    <row r="60" spans="1:19" s="13" customFormat="1" x14ac:dyDescent="0.2">
      <c r="A60" s="52" t="s">
        <v>43</v>
      </c>
      <c r="B60" s="40" t="s">
        <v>42</v>
      </c>
      <c r="C60" s="12">
        <v>59299.196600000003</v>
      </c>
      <c r="D60" s="12">
        <v>1E-4</v>
      </c>
      <c r="E60" s="13">
        <f t="shared" si="0"/>
        <v>1628.0101050007515</v>
      </c>
      <c r="F60" s="13">
        <f t="shared" si="1"/>
        <v>1628</v>
      </c>
      <c r="G60" s="13">
        <f t="shared" si="2"/>
        <v>3.6319999999250285E-2</v>
      </c>
      <c r="L60" s="13">
        <f t="shared" si="8"/>
        <v>3.6319999999250285E-2</v>
      </c>
      <c r="O60" s="13">
        <f t="shared" si="3"/>
        <v>3.6466054737905283E-2</v>
      </c>
      <c r="P60" s="13">
        <f t="shared" si="5"/>
        <v>0.27992847899530815</v>
      </c>
      <c r="Q60" s="38">
        <f t="shared" si="4"/>
        <v>44280.696600000003</v>
      </c>
      <c r="R60" s="13">
        <v>3.6319999999250285E-2</v>
      </c>
    </row>
    <row r="61" spans="1:19" s="13" customFormat="1" x14ac:dyDescent="0.2">
      <c r="A61" s="52" t="s">
        <v>43</v>
      </c>
      <c r="B61" s="40" t="s">
        <v>44</v>
      </c>
      <c r="C61" s="12">
        <v>59301.237500000003</v>
      </c>
      <c r="D61" s="12">
        <v>1E-4</v>
      </c>
      <c r="E61" s="13">
        <f t="shared" si="0"/>
        <v>1628.5779270280952</v>
      </c>
      <c r="F61" s="13">
        <f t="shared" si="1"/>
        <v>1628.5</v>
      </c>
      <c r="G61" s="13">
        <f t="shared" si="2"/>
        <v>0.28009000000020023</v>
      </c>
      <c r="L61" s="13">
        <f t="shared" si="8"/>
        <v>0.28009000000020023</v>
      </c>
      <c r="O61" s="13">
        <f t="shared" si="3"/>
        <v>3.6477850087023291E-2</v>
      </c>
      <c r="P61" s="13">
        <f t="shared" si="5"/>
        <v>0.27993876726894806</v>
      </c>
      <c r="Q61" s="38">
        <f t="shared" si="4"/>
        <v>44282.737500000003</v>
      </c>
      <c r="S61" s="13">
        <v>0.28009000000020023</v>
      </c>
    </row>
    <row r="62" spans="1:19" s="13" customFormat="1" x14ac:dyDescent="0.2">
      <c r="A62" s="52" t="s">
        <v>43</v>
      </c>
      <c r="B62" s="40" t="s">
        <v>42</v>
      </c>
      <c r="C62" s="12">
        <v>59302.7909</v>
      </c>
      <c r="D62" s="12">
        <v>1E-4</v>
      </c>
      <c r="E62" s="13">
        <f t="shared" si="0"/>
        <v>1629.0101161296063</v>
      </c>
      <c r="F62" s="13">
        <f t="shared" si="1"/>
        <v>1629</v>
      </c>
      <c r="G62" s="13">
        <f t="shared" si="2"/>
        <v>3.63599999982398E-2</v>
      </c>
      <c r="L62" s="13">
        <f t="shared" si="8"/>
        <v>3.63599999982398E-2</v>
      </c>
      <c r="O62" s="13">
        <f t="shared" si="3"/>
        <v>3.6489645436141291E-2</v>
      </c>
      <c r="P62" s="13">
        <f t="shared" si="5"/>
        <v>0.27994905554258787</v>
      </c>
      <c r="Q62" s="38">
        <f t="shared" si="4"/>
        <v>44284.2909</v>
      </c>
      <c r="R62" s="13">
        <v>3.63599999982398E-2</v>
      </c>
    </row>
    <row r="63" spans="1:19" s="13" customFormat="1" x14ac:dyDescent="0.2">
      <c r="A63" s="52" t="s">
        <v>43</v>
      </c>
      <c r="B63" s="40" t="s">
        <v>44</v>
      </c>
      <c r="C63" s="12">
        <v>59304.831700000002</v>
      </c>
      <c r="D63" s="12">
        <v>1E-4</v>
      </c>
      <c r="E63" s="13">
        <f t="shared" si="0"/>
        <v>1629.5779103348118</v>
      </c>
      <c r="F63" s="13">
        <f t="shared" si="1"/>
        <v>1629.5</v>
      </c>
      <c r="G63" s="13">
        <f t="shared" si="2"/>
        <v>0.28003000000171596</v>
      </c>
      <c r="L63" s="13">
        <f t="shared" si="8"/>
        <v>0.28003000000171596</v>
      </c>
      <c r="O63" s="13">
        <f t="shared" si="3"/>
        <v>3.6501440785259298E-2</v>
      </c>
      <c r="P63" s="13">
        <f t="shared" si="5"/>
        <v>0.27995934381622772</v>
      </c>
      <c r="Q63" s="38">
        <f t="shared" si="4"/>
        <v>44286.331700000002</v>
      </c>
      <c r="S63" s="13">
        <f t="shared" ref="S63" si="9">IF($B63="II",$G63,"" )</f>
        <v>0.28003000000171596</v>
      </c>
    </row>
    <row r="64" spans="1:19" s="13" customFormat="1" x14ac:dyDescent="0.2">
      <c r="A64" s="51"/>
      <c r="B64" s="15"/>
      <c r="C64" s="37"/>
      <c r="D64" s="37"/>
    </row>
    <row r="65" spans="1:19" s="13" customFormat="1" x14ac:dyDescent="0.2">
      <c r="A65" s="51"/>
      <c r="B65" s="15"/>
      <c r="C65" s="37"/>
      <c r="D65" s="37"/>
      <c r="R65" s="13" t="str">
        <f t="shared" ref="R65:R66" si="10">IF(B65="I",G65,"" )</f>
        <v/>
      </c>
      <c r="S65" s="13" t="str">
        <f t="shared" ref="S65:S66" si="11">IF($C65="II",$G65,"" )</f>
        <v/>
      </c>
    </row>
    <row r="66" spans="1:19" s="13" customFormat="1" x14ac:dyDescent="0.2">
      <c r="B66" s="15"/>
      <c r="C66" s="37"/>
      <c r="D66" s="37"/>
      <c r="R66" s="13" t="str">
        <f t="shared" si="10"/>
        <v/>
      </c>
      <c r="S66" s="13" t="str">
        <f t="shared" si="11"/>
        <v/>
      </c>
    </row>
    <row r="67" spans="1:19" s="13" customFormat="1" x14ac:dyDescent="0.2">
      <c r="B67" s="15"/>
      <c r="C67" s="37"/>
      <c r="D67" s="37"/>
    </row>
    <row r="68" spans="1:19" s="13" customFormat="1" x14ac:dyDescent="0.2">
      <c r="B68" s="15"/>
      <c r="C68" s="37"/>
      <c r="D68" s="37"/>
    </row>
    <row r="69" spans="1:19" s="13" customFormat="1" x14ac:dyDescent="0.2">
      <c r="B69" s="15"/>
      <c r="C69" s="37"/>
      <c r="D69" s="37"/>
    </row>
    <row r="70" spans="1:19" s="13" customFormat="1" x14ac:dyDescent="0.2">
      <c r="B70" s="15"/>
      <c r="C70" s="37"/>
      <c r="D70" s="37"/>
    </row>
    <row r="71" spans="1:19" s="13" customFormat="1" x14ac:dyDescent="0.2">
      <c r="B71" s="15"/>
      <c r="C71" s="37"/>
      <c r="D71" s="37"/>
    </row>
    <row r="72" spans="1:19" s="13" customFormat="1" x14ac:dyDescent="0.2">
      <c r="B72" s="15"/>
      <c r="C72" s="37"/>
      <c r="D72" s="37"/>
    </row>
    <row r="73" spans="1:19" s="13" customFormat="1" x14ac:dyDescent="0.2">
      <c r="B73" s="15"/>
      <c r="C73" s="37"/>
      <c r="D73" s="37"/>
    </row>
    <row r="74" spans="1:19" s="13" customFormat="1" x14ac:dyDescent="0.2">
      <c r="B74" s="15"/>
      <c r="C74" s="37"/>
      <c r="D74" s="37"/>
    </row>
    <row r="75" spans="1:19" s="13" customFormat="1" x14ac:dyDescent="0.2">
      <c r="B75" s="15"/>
      <c r="C75" s="37"/>
      <c r="D75" s="37"/>
    </row>
    <row r="76" spans="1:19" s="13" customFormat="1" x14ac:dyDescent="0.2">
      <c r="B76" s="15"/>
      <c r="C76" s="37"/>
      <c r="D76" s="37"/>
    </row>
    <row r="77" spans="1:19" s="13" customFormat="1" x14ac:dyDescent="0.2">
      <c r="B77" s="15"/>
      <c r="C77" s="37"/>
      <c r="D77" s="37"/>
    </row>
    <row r="78" spans="1:19" s="13" customFormat="1" x14ac:dyDescent="0.2">
      <c r="B78" s="15"/>
      <c r="C78" s="37"/>
      <c r="D78" s="37"/>
    </row>
    <row r="79" spans="1:19" s="13" customFormat="1" x14ac:dyDescent="0.2">
      <c r="B79" s="15"/>
      <c r="C79" s="37"/>
      <c r="D79" s="37"/>
    </row>
    <row r="80" spans="1:19" s="13" customFormat="1" x14ac:dyDescent="0.2">
      <c r="B80" s="15"/>
      <c r="C80" s="37"/>
      <c r="D80" s="37"/>
    </row>
    <row r="81" spans="2:4" s="13" customFormat="1" x14ac:dyDescent="0.2">
      <c r="B81" s="15"/>
      <c r="C81" s="37"/>
      <c r="D81" s="37"/>
    </row>
    <row r="82" spans="2:4" s="13" customFormat="1" x14ac:dyDescent="0.2">
      <c r="B82" s="15"/>
      <c r="C82" s="37"/>
      <c r="D82" s="37"/>
    </row>
    <row r="83" spans="2:4" s="13" customFormat="1" x14ac:dyDescent="0.2">
      <c r="B83" s="15"/>
      <c r="C83" s="37"/>
      <c r="D83" s="37"/>
    </row>
    <row r="84" spans="2:4" s="13" customFormat="1" x14ac:dyDescent="0.2">
      <c r="B84" s="15"/>
      <c r="C84" s="37"/>
      <c r="D84" s="37"/>
    </row>
    <row r="85" spans="2:4" s="13" customFormat="1" x14ac:dyDescent="0.2">
      <c r="B85" s="15"/>
      <c r="C85" s="37"/>
      <c r="D85" s="37"/>
    </row>
    <row r="86" spans="2:4" s="13" customFormat="1" x14ac:dyDescent="0.2">
      <c r="B86" s="15"/>
      <c r="C86" s="37"/>
      <c r="D86" s="37"/>
    </row>
    <row r="87" spans="2:4" s="13" customFormat="1" x14ac:dyDescent="0.2">
      <c r="B87" s="15"/>
      <c r="C87" s="37"/>
      <c r="D87" s="37"/>
    </row>
    <row r="88" spans="2:4" s="13" customFormat="1" x14ac:dyDescent="0.2">
      <c r="B88" s="15"/>
      <c r="C88" s="37"/>
      <c r="D88" s="37"/>
    </row>
    <row r="89" spans="2:4" s="13" customFormat="1" x14ac:dyDescent="0.2">
      <c r="B89" s="15"/>
      <c r="C89" s="37"/>
      <c r="D89" s="37"/>
    </row>
    <row r="90" spans="2:4" s="13" customFormat="1" x14ac:dyDescent="0.2">
      <c r="B90" s="15"/>
      <c r="C90" s="37"/>
      <c r="D90" s="37"/>
    </row>
    <row r="91" spans="2:4" s="13" customFormat="1" x14ac:dyDescent="0.2">
      <c r="B91" s="15"/>
      <c r="C91" s="37"/>
      <c r="D91" s="37"/>
    </row>
    <row r="92" spans="2:4" s="13" customFormat="1" x14ac:dyDescent="0.2">
      <c r="B92" s="15"/>
      <c r="C92" s="37"/>
      <c r="D92" s="37"/>
    </row>
    <row r="93" spans="2:4" s="13" customFormat="1" x14ac:dyDescent="0.2">
      <c r="B93" s="15"/>
      <c r="C93" s="37"/>
      <c r="D93" s="37"/>
    </row>
    <row r="94" spans="2:4" s="13" customFormat="1" x14ac:dyDescent="0.2">
      <c r="B94" s="15"/>
      <c r="C94" s="37"/>
      <c r="D94" s="37"/>
    </row>
    <row r="95" spans="2:4" s="13" customFormat="1" x14ac:dyDescent="0.2">
      <c r="B95" s="15"/>
      <c r="C95" s="37"/>
      <c r="D95" s="37"/>
    </row>
    <row r="96" spans="2:4" s="13" customFormat="1" x14ac:dyDescent="0.2">
      <c r="B96" s="15"/>
      <c r="C96" s="37"/>
      <c r="D96" s="37"/>
    </row>
    <row r="97" spans="2:4" s="13" customFormat="1" x14ac:dyDescent="0.2">
      <c r="B97" s="15"/>
      <c r="C97" s="37"/>
      <c r="D97" s="37"/>
    </row>
    <row r="98" spans="2:4" s="13" customFormat="1" x14ac:dyDescent="0.2">
      <c r="B98" s="15"/>
      <c r="C98" s="37"/>
      <c r="D98" s="37"/>
    </row>
    <row r="99" spans="2:4" s="13" customFormat="1" x14ac:dyDescent="0.2">
      <c r="B99" s="15"/>
      <c r="C99" s="37"/>
      <c r="D99" s="37"/>
    </row>
    <row r="100" spans="2:4" s="13" customFormat="1" x14ac:dyDescent="0.2">
      <c r="B100" s="15"/>
      <c r="C100" s="37"/>
      <c r="D100" s="37"/>
    </row>
    <row r="101" spans="2:4" s="13" customFormat="1" x14ac:dyDescent="0.2">
      <c r="B101" s="15"/>
      <c r="C101" s="37"/>
      <c r="D101" s="37"/>
    </row>
    <row r="102" spans="2:4" s="13" customFormat="1" x14ac:dyDescent="0.2">
      <c r="B102" s="15"/>
      <c r="C102" s="37"/>
      <c r="D102" s="37"/>
    </row>
    <row r="103" spans="2:4" s="13" customFormat="1" x14ac:dyDescent="0.2">
      <c r="B103" s="15"/>
      <c r="C103" s="37"/>
      <c r="D103" s="37"/>
    </row>
    <row r="104" spans="2:4" s="13" customFormat="1" x14ac:dyDescent="0.2">
      <c r="B104" s="15"/>
      <c r="C104" s="37"/>
      <c r="D104" s="37"/>
    </row>
    <row r="105" spans="2:4" s="13" customFormat="1" x14ac:dyDescent="0.2">
      <c r="C105" s="37"/>
      <c r="D105" s="37"/>
    </row>
    <row r="106" spans="2:4" s="13" customFormat="1" x14ac:dyDescent="0.2">
      <c r="C106" s="37"/>
      <c r="D106" s="37"/>
    </row>
    <row r="107" spans="2:4" s="13" customFormat="1" x14ac:dyDescent="0.2">
      <c r="C107" s="37"/>
      <c r="D107" s="37"/>
    </row>
    <row r="108" spans="2:4" s="13" customFormat="1" x14ac:dyDescent="0.2">
      <c r="C108" s="37"/>
      <c r="D108" s="37"/>
    </row>
    <row r="109" spans="2:4" s="13" customFormat="1" x14ac:dyDescent="0.2">
      <c r="C109" s="37"/>
      <c r="D109" s="37"/>
    </row>
    <row r="110" spans="2:4" s="13" customFormat="1" x14ac:dyDescent="0.2">
      <c r="C110" s="37"/>
      <c r="D110" s="37"/>
    </row>
    <row r="111" spans="2:4" s="13" customFormat="1" x14ac:dyDescent="0.2">
      <c r="C111" s="37"/>
      <c r="D111" s="37"/>
    </row>
    <row r="112" spans="2:4" s="13" customFormat="1" x14ac:dyDescent="0.2">
      <c r="C112" s="37"/>
      <c r="D112" s="37"/>
    </row>
    <row r="113" spans="3:4" s="13" customFormat="1" x14ac:dyDescent="0.2">
      <c r="C113" s="37"/>
      <c r="D113" s="37"/>
    </row>
    <row r="114" spans="3:4" s="13" customFormat="1" x14ac:dyDescent="0.2">
      <c r="C114" s="37"/>
      <c r="D114" s="37"/>
    </row>
    <row r="115" spans="3:4" s="13" customFormat="1" x14ac:dyDescent="0.2">
      <c r="C115" s="37"/>
      <c r="D115" s="37"/>
    </row>
    <row r="116" spans="3:4" s="13" customFormat="1" x14ac:dyDescent="0.2">
      <c r="C116" s="37"/>
      <c r="D116" s="37"/>
    </row>
    <row r="117" spans="3:4" s="13" customFormat="1" x14ac:dyDescent="0.2">
      <c r="C117" s="37"/>
      <c r="D117" s="37"/>
    </row>
    <row r="118" spans="3:4" s="13" customFormat="1" x14ac:dyDescent="0.2">
      <c r="C118" s="37"/>
      <c r="D118" s="37"/>
    </row>
    <row r="119" spans="3:4" s="13" customFormat="1" x14ac:dyDescent="0.2">
      <c r="C119" s="37"/>
      <c r="D119" s="37"/>
    </row>
    <row r="120" spans="3:4" s="13" customFormat="1" x14ac:dyDescent="0.2">
      <c r="C120" s="37"/>
      <c r="D120" s="37"/>
    </row>
    <row r="121" spans="3:4" s="13" customFormat="1" x14ac:dyDescent="0.2">
      <c r="C121" s="37"/>
      <c r="D121" s="37"/>
    </row>
    <row r="122" spans="3:4" s="13" customFormat="1" x14ac:dyDescent="0.2">
      <c r="C122" s="37"/>
      <c r="D122" s="37"/>
    </row>
    <row r="123" spans="3:4" s="13" customFormat="1" x14ac:dyDescent="0.2">
      <c r="C123" s="37"/>
      <c r="D123" s="37"/>
    </row>
    <row r="124" spans="3:4" s="13" customFormat="1" x14ac:dyDescent="0.2">
      <c r="C124" s="37"/>
      <c r="D124" s="37"/>
    </row>
    <row r="125" spans="3:4" s="13" customFormat="1" x14ac:dyDescent="0.2">
      <c r="C125" s="37"/>
      <c r="D125" s="37"/>
    </row>
    <row r="126" spans="3:4" s="13" customFormat="1" x14ac:dyDescent="0.2">
      <c r="C126" s="37"/>
      <c r="D126" s="37"/>
    </row>
    <row r="127" spans="3:4" s="13" customFormat="1" x14ac:dyDescent="0.2">
      <c r="C127" s="37"/>
      <c r="D127" s="37"/>
    </row>
    <row r="128" spans="3:4" s="13" customFormat="1" x14ac:dyDescent="0.2">
      <c r="C128" s="37"/>
      <c r="D128" s="37"/>
    </row>
    <row r="129" spans="3:4" s="13" customFormat="1" x14ac:dyDescent="0.2">
      <c r="C129" s="37"/>
      <c r="D129" s="37"/>
    </row>
    <row r="130" spans="3:4" s="13" customFormat="1" x14ac:dyDescent="0.2">
      <c r="C130" s="37"/>
      <c r="D130" s="37"/>
    </row>
    <row r="131" spans="3:4" s="13" customFormat="1" x14ac:dyDescent="0.2">
      <c r="C131" s="37"/>
      <c r="D131" s="37"/>
    </row>
    <row r="132" spans="3:4" s="13" customFormat="1" x14ac:dyDescent="0.2">
      <c r="C132" s="37"/>
      <c r="D132" s="37"/>
    </row>
    <row r="133" spans="3:4" s="13" customFormat="1" x14ac:dyDescent="0.2">
      <c r="C133" s="37"/>
      <c r="D133" s="37"/>
    </row>
    <row r="134" spans="3:4" s="13" customFormat="1" x14ac:dyDescent="0.2">
      <c r="C134" s="37"/>
      <c r="D134" s="37"/>
    </row>
    <row r="135" spans="3:4" s="13" customFormat="1" x14ac:dyDescent="0.2">
      <c r="C135" s="37"/>
      <c r="D135" s="37"/>
    </row>
    <row r="136" spans="3:4" s="13" customFormat="1" x14ac:dyDescent="0.2">
      <c r="C136" s="37"/>
      <c r="D136" s="37"/>
    </row>
    <row r="137" spans="3:4" s="13" customFormat="1" x14ac:dyDescent="0.2">
      <c r="C137" s="37"/>
      <c r="D137" s="37"/>
    </row>
    <row r="138" spans="3:4" s="13" customFormat="1" x14ac:dyDescent="0.2">
      <c r="C138" s="37"/>
      <c r="D138" s="37"/>
    </row>
    <row r="139" spans="3:4" s="13" customFormat="1" x14ac:dyDescent="0.2">
      <c r="C139" s="37"/>
      <c r="D139" s="37"/>
    </row>
    <row r="140" spans="3:4" s="13" customFormat="1" x14ac:dyDescent="0.2">
      <c r="C140" s="37"/>
      <c r="D140" s="37"/>
    </row>
    <row r="141" spans="3:4" s="13" customFormat="1" x14ac:dyDescent="0.2">
      <c r="C141" s="37"/>
      <c r="D141" s="37"/>
    </row>
    <row r="142" spans="3:4" s="13" customFormat="1" x14ac:dyDescent="0.2">
      <c r="C142" s="37"/>
      <c r="D142" s="37"/>
    </row>
    <row r="143" spans="3:4" s="13" customFormat="1" x14ac:dyDescent="0.2">
      <c r="C143" s="37"/>
      <c r="D143" s="37"/>
    </row>
    <row r="144" spans="3:4" s="13" customFormat="1" x14ac:dyDescent="0.2">
      <c r="C144" s="37"/>
      <c r="D144" s="37"/>
    </row>
    <row r="145" spans="3:4" s="13" customFormat="1" x14ac:dyDescent="0.2">
      <c r="C145" s="37"/>
      <c r="D145" s="37"/>
    </row>
    <row r="146" spans="3:4" s="13" customFormat="1" x14ac:dyDescent="0.2">
      <c r="C146" s="37"/>
      <c r="D146" s="37"/>
    </row>
    <row r="147" spans="3:4" s="13" customFormat="1" x14ac:dyDescent="0.2">
      <c r="C147" s="37"/>
      <c r="D147" s="37"/>
    </row>
    <row r="148" spans="3:4" s="13" customFormat="1" x14ac:dyDescent="0.2">
      <c r="C148" s="37"/>
      <c r="D148" s="37"/>
    </row>
    <row r="149" spans="3:4" s="13" customFormat="1" x14ac:dyDescent="0.2">
      <c r="C149" s="37"/>
      <c r="D149" s="37"/>
    </row>
    <row r="150" spans="3:4" s="13" customFormat="1" x14ac:dyDescent="0.2">
      <c r="C150" s="37"/>
      <c r="D150" s="37"/>
    </row>
    <row r="151" spans="3:4" s="13" customFormat="1" x14ac:dyDescent="0.2">
      <c r="C151" s="37"/>
      <c r="D151" s="37"/>
    </row>
    <row r="152" spans="3:4" s="13" customFormat="1" x14ac:dyDescent="0.2">
      <c r="C152" s="37"/>
      <c r="D152" s="37"/>
    </row>
    <row r="153" spans="3:4" s="13" customFormat="1" x14ac:dyDescent="0.2">
      <c r="C153" s="37"/>
      <c r="D153" s="37"/>
    </row>
    <row r="154" spans="3:4" s="13" customFormat="1" x14ac:dyDescent="0.2">
      <c r="C154" s="37"/>
      <c r="D154" s="37"/>
    </row>
    <row r="155" spans="3:4" s="13" customFormat="1" x14ac:dyDescent="0.2">
      <c r="C155" s="37"/>
      <c r="D155" s="37"/>
    </row>
    <row r="156" spans="3:4" s="13" customFormat="1" x14ac:dyDescent="0.2">
      <c r="C156" s="37"/>
      <c r="D156" s="37"/>
    </row>
    <row r="157" spans="3:4" s="13" customFormat="1" x14ac:dyDescent="0.2">
      <c r="C157" s="37"/>
      <c r="D157" s="37"/>
    </row>
    <row r="158" spans="3:4" s="13" customFormat="1" x14ac:dyDescent="0.2">
      <c r="C158" s="37"/>
      <c r="D158" s="37"/>
    </row>
    <row r="159" spans="3:4" s="13" customFormat="1" x14ac:dyDescent="0.2">
      <c r="C159" s="37"/>
      <c r="D159" s="37"/>
    </row>
    <row r="160" spans="3:4" s="13" customFormat="1" x14ac:dyDescent="0.2">
      <c r="C160" s="37"/>
      <c r="D160" s="37"/>
    </row>
    <row r="161" spans="3:4" s="13" customFormat="1" x14ac:dyDescent="0.2">
      <c r="C161" s="37"/>
      <c r="D161" s="37"/>
    </row>
    <row r="162" spans="3:4" s="13" customFormat="1" x14ac:dyDescent="0.2">
      <c r="C162" s="37"/>
      <c r="D162" s="37"/>
    </row>
    <row r="163" spans="3:4" s="13" customFormat="1" x14ac:dyDescent="0.2">
      <c r="C163" s="37"/>
      <c r="D163" s="37"/>
    </row>
    <row r="164" spans="3:4" s="13" customFormat="1" x14ac:dyDescent="0.2">
      <c r="C164" s="37"/>
      <c r="D164" s="37"/>
    </row>
    <row r="165" spans="3:4" s="13" customFormat="1" x14ac:dyDescent="0.2">
      <c r="C165" s="37"/>
      <c r="D165" s="37"/>
    </row>
    <row r="166" spans="3:4" s="13" customFormat="1" x14ac:dyDescent="0.2">
      <c r="C166" s="37"/>
      <c r="D166" s="37"/>
    </row>
    <row r="167" spans="3:4" s="13" customFormat="1" x14ac:dyDescent="0.2">
      <c r="C167" s="37"/>
      <c r="D167" s="37"/>
    </row>
    <row r="168" spans="3:4" s="13" customFormat="1" x14ac:dyDescent="0.2">
      <c r="C168" s="37"/>
      <c r="D168" s="37"/>
    </row>
    <row r="169" spans="3:4" s="13" customFormat="1" x14ac:dyDescent="0.2">
      <c r="C169" s="37"/>
      <c r="D169" s="37"/>
    </row>
    <row r="170" spans="3:4" s="13" customFormat="1" x14ac:dyDescent="0.2">
      <c r="C170" s="37"/>
      <c r="D170" s="37"/>
    </row>
    <row r="171" spans="3:4" s="13" customFormat="1" x14ac:dyDescent="0.2">
      <c r="C171" s="37"/>
      <c r="D171" s="37"/>
    </row>
    <row r="172" spans="3:4" s="13" customFormat="1" x14ac:dyDescent="0.2">
      <c r="C172" s="37"/>
      <c r="D172" s="37"/>
    </row>
    <row r="173" spans="3:4" s="13" customFormat="1" x14ac:dyDescent="0.2">
      <c r="C173" s="37"/>
      <c r="D173" s="37"/>
    </row>
    <row r="174" spans="3:4" s="13" customFormat="1" x14ac:dyDescent="0.2">
      <c r="C174" s="37"/>
      <c r="D174" s="37"/>
    </row>
    <row r="175" spans="3:4" s="13" customFormat="1" x14ac:dyDescent="0.2">
      <c r="C175" s="37"/>
      <c r="D175" s="37"/>
    </row>
    <row r="176" spans="3:4" s="13" customFormat="1" x14ac:dyDescent="0.2">
      <c r="C176" s="37"/>
      <c r="D176" s="37"/>
    </row>
    <row r="177" spans="3:4" s="13" customFormat="1" x14ac:dyDescent="0.2">
      <c r="C177" s="37"/>
      <c r="D177" s="37"/>
    </row>
    <row r="178" spans="3:4" s="13" customFormat="1" x14ac:dyDescent="0.2">
      <c r="C178" s="37"/>
      <c r="D178" s="37"/>
    </row>
    <row r="179" spans="3:4" s="13" customFormat="1" x14ac:dyDescent="0.2">
      <c r="C179" s="37"/>
      <c r="D179" s="37"/>
    </row>
    <row r="180" spans="3:4" s="13" customFormat="1" x14ac:dyDescent="0.2">
      <c r="C180" s="37"/>
      <c r="D180" s="37"/>
    </row>
    <row r="181" spans="3:4" s="13" customFormat="1" x14ac:dyDescent="0.2">
      <c r="C181" s="37"/>
      <c r="D181" s="37"/>
    </row>
    <row r="182" spans="3:4" s="13" customFormat="1" x14ac:dyDescent="0.2">
      <c r="C182" s="37"/>
      <c r="D182" s="37"/>
    </row>
    <row r="183" spans="3:4" s="13" customFormat="1" x14ac:dyDescent="0.2">
      <c r="C183" s="37"/>
      <c r="D183" s="37"/>
    </row>
    <row r="184" spans="3:4" s="13" customFormat="1" x14ac:dyDescent="0.2">
      <c r="C184" s="37"/>
      <c r="D184" s="37"/>
    </row>
    <row r="185" spans="3:4" s="13" customFormat="1" x14ac:dyDescent="0.2">
      <c r="C185" s="37"/>
      <c r="D185" s="37"/>
    </row>
    <row r="186" spans="3:4" s="13" customFormat="1" x14ac:dyDescent="0.2">
      <c r="C186" s="37"/>
      <c r="D186" s="37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64">
    <sortCondition ref="C21:C6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2024-07-23T04:53:01Z</dcterms:modified>
</cp:coreProperties>
</file>