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897D1A7-B338-4244-A42E-8CC4A4E8C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C21" i="1"/>
  <c r="G11" i="1"/>
  <c r="F11" i="1"/>
  <c r="E21" i="1"/>
  <c r="F21" i="1"/>
  <c r="F14" i="1"/>
  <c r="C17" i="1"/>
  <c r="Q21" i="1"/>
  <c r="G21" i="1"/>
  <c r="H21" i="1"/>
  <c r="C11" i="1"/>
  <c r="F15" i="1" l="1"/>
  <c r="C12" i="1"/>
  <c r="C16" i="1" l="1"/>
  <c r="D18" i="1" s="1"/>
  <c r="O21" i="1"/>
  <c r="O23" i="1"/>
  <c r="O22" i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<sst xmlns="http://schemas.openxmlformats.org/spreadsheetml/2006/main" count="58" uniqueCount="49">
  <si>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</si>
  <si>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</si>
  <si>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</si>
  <si>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</si>
  <si>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</si>
  <si>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</si>
  <si>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</si>
  <si>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</si>
  <si>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</si>
  <si>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</si>
  <si>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</si>
  <si>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</si>
  <si>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</si>
  <si>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</si>
  <si>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</si>
  <si>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</si>
  <si>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</si>
  <si>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</si>
  <si>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</si>
  <si>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</si>
  <si>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</si>
  <si>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</si>
  <si>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</si>
  <si>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</si>
  <si>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</si>
  <si>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</si>
  <si>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</si>
  <si>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</si>
  <si>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</si>
  <si>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</si>
  <si>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</si>
  <si>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</si>
  <si>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</si>
  <si>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</si>
  <si>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</si>
  <si>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</si>
  <si>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</si>
  <si>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</si>
  <si>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</si>
  <si>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PP Aps / GSC 9293-1343</t>
  </si>
  <si>
    <t>VSX</t>
  </si>
  <si>
    <t>OEJV 0130</t>
  </si>
  <si>
    <t>I</t>
  </si>
  <si>
    <t>CCD</t>
  </si>
  <si>
    <t xml:space="preserve">Mag </t>
  </si>
  <si>
    <t>EA</t>
  </si>
  <si>
    <t>9.70-9.99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</si>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</sst>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2" fillId="0" borderId="8" xfId="0" applyFont="1" applyBorder="1">
      <alignment vertical="top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PP Aps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E3-47B2-ADD1-C7FC2F3972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-7.100000002537854E-3</c:v>
                </c:pt>
                <c:pt idx="2">
                  <c:v>2.2000000026309863E-3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E3-47B2-ADD1-C7FC2F3972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E3-47B2-ADD1-C7FC2F3972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E3-47B2-ADD1-C7FC2F3972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E3-47B2-ADD1-C7FC2F3972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E3-47B2-ADD1-C7FC2F3972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E3-47B2-ADD1-C7FC2F3972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-8.6661343594873503E-6</c:v>
                </c:pt>
                <c:pt idx="1">
                  <c:v>-2.4433971400399917E-3</c:v>
                </c:pt>
                <c:pt idx="2">
                  <c:v>-2.4479367255073889E-3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E3-47B2-ADD1-C7FC2F39726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</c:v>
                </c:pt>
                <c:pt idx="2">
                  <c:v>1612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E3-47B2-ADD1-C7FC2F397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419456"/>
        <c:axId val="1"/>
      </c:scatterChart>
      <c:valAx>
        <c:axId val="557419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419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103CF7-995A-B667-AB9D-BFD303564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71093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s="31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0">
        <v>48503.21</v>
      </c>
      <c r="D7" s="27" t="s">
        <v>40</v>
      </c>
    </row>
    <row r="8" spans="1:7" x14ac:dyDescent="0.2">
      <c r="A8" t="s">
        <v>3</v>
      </c>
      <c r="C8" s="30">
        <v>4.2798999999999996</v>
      </c>
      <c r="D8" s="27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-8.6661343594873503E-6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-1.5131951557989461E-6</v>
      </c>
      <c r="D12" s="3"/>
      <c r="E12" s="32" t="s">
        <v>44</v>
      </c>
      <c r="F12" s="33" t="s">
        <v>46</v>
      </c>
    </row>
    <row r="13" spans="1:7" x14ac:dyDescent="0.2">
      <c r="A13" s="10" t="s">
        <v>18</v>
      </c>
      <c r="B13" s="10"/>
      <c r="C13" s="3" t="s">
        <v>13</v>
      </c>
      <c r="E13" s="34" t="s">
        <v>34</v>
      </c>
      <c r="F13" s="35">
        <v>1</v>
      </c>
    </row>
    <row r="14" spans="1:7" x14ac:dyDescent="0.2">
      <c r="A14" s="10"/>
      <c r="B14" s="10"/>
      <c r="C14" s="10"/>
      <c r="E14" s="34" t="s">
        <v>31</v>
      </c>
      <c r="F14" s="36">
        <f ca="1">NOW()+15018.5+$C$9/24</f>
        <v>60520.840671874997</v>
      </c>
    </row>
    <row r="15" spans="1:7" x14ac:dyDescent="0.2">
      <c r="A15" s="12" t="s">
        <v>17</v>
      </c>
      <c r="B15" s="10"/>
      <c r="C15" s="13">
        <f ca="1">(C7+C11)+(C8+C12)*INT(MAX(F21:F3533))</f>
        <v>55402.406352063277</v>
      </c>
      <c r="E15" s="34" t="s">
        <v>35</v>
      </c>
      <c r="F15" s="36">
        <f ca="1">ROUND(2*(F14-$C$7)/$C$8,0)/2+F13</f>
        <v>2809</v>
      </c>
    </row>
    <row r="16" spans="1:7" x14ac:dyDescent="0.2">
      <c r="A16" s="15" t="s">
        <v>4</v>
      </c>
      <c r="B16" s="10"/>
      <c r="C16" s="16">
        <f ca="1">+C8+C12</f>
        <v>4.2798984868048437</v>
      </c>
      <c r="E16" s="34" t="s">
        <v>36</v>
      </c>
      <c r="F16" s="36">
        <f ca="1">ROUND(2*(F14-$C$15)/$C$16,0)/2+F13</f>
        <v>1197</v>
      </c>
    </row>
    <row r="17" spans="1:18" ht="13.5" thickBot="1" x14ac:dyDescent="0.25">
      <c r="A17" s="14" t="s">
        <v>28</v>
      </c>
      <c r="B17" s="10"/>
      <c r="C17" s="10">
        <f>COUNT(C21:C2191)</f>
        <v>3</v>
      </c>
      <c r="E17" s="34" t="s">
        <v>47</v>
      </c>
      <c r="F17" s="37">
        <f ca="1">+$C$15+$C$16*$F$16-15018.5-$C$9/24</f>
        <v>45507.340674102008</v>
      </c>
    </row>
    <row r="18" spans="1:18" ht="14.25" thickTop="1" thickBot="1" x14ac:dyDescent="0.25">
      <c r="A18" s="15" t="s">
        <v>5</v>
      </c>
      <c r="B18" s="10"/>
      <c r="C18" s="17">
        <f ca="1">+C15</f>
        <v>55402.406352063277</v>
      </c>
      <c r="D18" s="18">
        <f ca="1">+C16</f>
        <v>4.2798984868048437</v>
      </c>
      <c r="E18" s="39" t="s">
        <v>48</v>
      </c>
      <c r="F18" s="38">
        <f ca="1">+($C$15+$C$16*$F$16)-($C$16/2)-15018.5-$C$9/24</f>
        <v>45505.200724858609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38</v>
      </c>
      <c r="J20" s="7" t="s">
        <v>43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">
        <v>40</v>
      </c>
      <c r="C21" s="8">
        <f>C7</f>
        <v>48503.21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-8.6661343594873503E-6</v>
      </c>
      <c r="Q21" s="2">
        <f>+C21-15018.5</f>
        <v>33484.71</v>
      </c>
    </row>
    <row r="22" spans="1:18" x14ac:dyDescent="0.2">
      <c r="A22" s="28" t="s">
        <v>41</v>
      </c>
      <c r="B22" s="29" t="s">
        <v>42</v>
      </c>
      <c r="C22" s="28">
        <v>55389.561999999998</v>
      </c>
      <c r="D22" s="28" t="s">
        <v>13</v>
      </c>
      <c r="E22">
        <f>+(C22-C$7)/C$8</f>
        <v>1608.9983410827356</v>
      </c>
      <c r="F22">
        <f>ROUND(2*E22,0)/2</f>
        <v>1609</v>
      </c>
      <c r="G22">
        <f>+C22-(C$7+F22*C$8)</f>
        <v>-7.100000002537854E-3</v>
      </c>
      <c r="I22">
        <f>+G22</f>
        <v>-7.100000002537854E-3</v>
      </c>
      <c r="O22">
        <f ca="1">+C$11+C$12*$F22</f>
        <v>-2.4433971400399917E-3</v>
      </c>
      <c r="Q22" s="2">
        <f>+C22-15018.5</f>
        <v>40371.061999999998</v>
      </c>
    </row>
    <row r="23" spans="1:18" x14ac:dyDescent="0.2">
      <c r="A23" s="28" t="s">
        <v>41</v>
      </c>
      <c r="B23" s="29" t="s">
        <v>42</v>
      </c>
      <c r="C23" s="28">
        <v>55402.411</v>
      </c>
      <c r="D23" s="28" t="s">
        <v>13</v>
      </c>
      <c r="E23">
        <f>+(C23-C$7)/C$8</f>
        <v>1612.0005140307021</v>
      </c>
      <c r="F23">
        <f>ROUND(2*E23,0)/2</f>
        <v>1612</v>
      </c>
      <c r="G23">
        <f>+C23-(C$7+F23*C$8)</f>
        <v>2.2000000026309863E-3</v>
      </c>
      <c r="I23">
        <f>+G23</f>
        <v>2.2000000026309863E-3</v>
      </c>
      <c r="O23">
        <f ca="1">+C$11+C$12*$F23</f>
        <v>-2.4479367255073889E-3</v>
      </c>
      <c r="Q23" s="2">
        <f>+C23-15018.5</f>
        <v>40383.911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2024-07-29T08:10:34Z</dcterms:modified>
</cp:coreProperties>
</file>