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A84BBF5-8599-49DE-930D-9CF642587CA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A21" i="1"/>
  <c r="H20" i="1"/>
  <c r="C21" i="1"/>
  <c r="Q21" i="1"/>
  <c r="G11" i="1"/>
  <c r="E21" i="1"/>
  <c r="F21" i="1"/>
  <c r="G21" i="1"/>
  <c r="H21" i="1"/>
  <c r="E14" i="1"/>
  <c r="C17" i="1"/>
  <c r="C11" i="1"/>
  <c r="E15" i="1" l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<sst xmlns="http://schemas.openxmlformats.org/spreadsheetml/2006/main" count="52" uniqueCount="49">
  <si>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</si>
  <si>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</si>
  <si>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</si>
  <si>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</si>
  <si>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</si>
  <si>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</si>
  <si>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</si>
  <si>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</si>
  <si>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</si>
  <si>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</si>
  <si>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</si>
  <si>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</si>
  <si>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</si>
  <si>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</si>
  <si>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</si>
  <si>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</si>
  <si>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</si>
  <si>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</si>
  <si>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</si>
  <si>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</si>
  <si>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</si>
  <si>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</si>
  <si>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</si>
  <si>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</si>
  <si>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</si>
  <si>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</si>
  <si>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</si>
  <si>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</si>
  <si>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</si>
  <si>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</si>
  <si>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</si>
  <si>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</si>
  <si>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</si>
  <si>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</si>
  <si>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</si>
  <si>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</si>
  <si>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</si>
  <si>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</si>
  <si>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</si>
  <si>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</si>
  <si>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V1819 Aql</t>
  </si>
  <si>
    <t>V1819 Aql / GSC 5160-0500</t>
  </si>
  <si>
    <t>EW</t>
  </si>
  <si>
    <t>VSX</t>
  </si>
  <si>
    <t>IBVS 6011</t>
  </si>
  <si>
    <t>II</t>
  </si>
  <si>
    <t>IBVS</t>
  </si>
  <si>
    <t>G5160-0500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</si>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</sst>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V1819 Aql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18-4DF7-828C-D0EA19BA8D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-1.4560000054189004E-3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18-4DF7-828C-D0EA19BA8D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18-4DF7-828C-D0EA19BA8D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18-4DF7-828C-D0EA19BA8D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18-4DF7-828C-D0EA19BA8D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18-4DF7-828C-D0EA19BA8D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18-4DF7-828C-D0EA19BA8D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-1.4560000054189004E-3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18-4DF7-828C-D0EA19BA8D6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3908.5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18-4DF7-828C-D0EA19BA8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619080"/>
        <c:axId val="1"/>
      </c:scatterChart>
      <c:valAx>
        <c:axId val="569619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619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3FFD7B-12C4-FCC9-B91F-CF9072DA1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31" t="s">
        <v>40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53674.57</v>
      </c>
      <c r="D7" s="30" t="s">
        <v>43</v>
      </c>
    </row>
    <row r="8" spans="1:7" x14ac:dyDescent="0.2">
      <c r="A8" t="s">
        <v>3</v>
      </c>
      <c r="C8" s="34">
        <v>0.55113599999999996</v>
      </c>
      <c r="D8" s="30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-3.7252142904410908E-7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60320.75906423611</v>
      </c>
    </row>
    <row r="15" spans="1:7" x14ac:dyDescent="0.2">
      <c r="A15" s="12" t="s">
        <v>17</v>
      </c>
      <c r="B15" s="10"/>
      <c r="C15" s="13">
        <f ca="1">(C7+C11)+(C8+C12)*INT(MAX(F21:F3533))</f>
        <v>55828.408032186257</v>
      </c>
      <c r="D15" s="14" t="s">
        <v>37</v>
      </c>
      <c r="E15" s="15">
        <f ca="1">ROUND(2*(E14-$C$7)/$C$8,0)/2+E13</f>
        <v>12060</v>
      </c>
    </row>
    <row r="16" spans="1:7" x14ac:dyDescent="0.2">
      <c r="A16" s="16" t="s">
        <v>4</v>
      </c>
      <c r="B16" s="10"/>
      <c r="C16" s="17">
        <f ca="1">+C8+C12</f>
        <v>0.55113562747857092</v>
      </c>
      <c r="D16" s="14" t="s">
        <v>38</v>
      </c>
      <c r="E16" s="24">
        <f ca="1">ROUND(2*(E14-$C$15)/$C$16,0)/2+E13</f>
        <v>8152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45303.161500724906</v>
      </c>
    </row>
    <row r="18" spans="1:18" ht="14.25" thickTop="1" thickBot="1" x14ac:dyDescent="0.25">
      <c r="A18" s="16" t="s">
        <v>5</v>
      </c>
      <c r="B18" s="10"/>
      <c r="C18" s="19">
        <f ca="1">+C15</f>
        <v>55828.408032186257</v>
      </c>
      <c r="D18" s="20">
        <f ca="1">+C16</f>
        <v>0.55113562747857092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46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VSX</v>
      </c>
      <c r="C21" s="8">
        <f>C$7</f>
        <v>53674.57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38656.07</v>
      </c>
    </row>
    <row r="22" spans="1:18" x14ac:dyDescent="0.2">
      <c r="A22" s="32" t="s">
        <v>44</v>
      </c>
      <c r="B22" s="33" t="s">
        <v>45</v>
      </c>
      <c r="C22" s="32">
        <v>55828.683599999997</v>
      </c>
      <c r="D22" s="32">
        <v>5.9999999999999995E-4</v>
      </c>
      <c r="E22">
        <f>+(C22-C$7)/C$8</f>
        <v>3908.4973581838185</v>
      </c>
      <c r="F22">
        <f>ROUND(2*E22,0)/2</f>
        <v>3908.5</v>
      </c>
      <c r="G22">
        <f>+C22-(C$7+F22*C$8)</f>
        <v>-1.4560000054189004E-3</v>
      </c>
      <c r="I22">
        <f>+G22</f>
        <v>-1.4560000054189004E-3</v>
      </c>
      <c r="O22">
        <f ca="1">+C$11+C$12*$F22</f>
        <v>-1.4560000054189004E-3</v>
      </c>
      <c r="Q22" s="2">
        <f>+C22-15018.5</f>
        <v>40810.183599999997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2024-01-11T05:13:03Z</dcterms:modified>
</cp:coreProperties>
</file>