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6020216-B51A-4AD6-ACE3-70390A52C0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Q22" i="1"/>
  <c r="F11" i="1"/>
  <c r="C21" i="1"/>
  <c r="E21" i="1"/>
  <c r="F21" i="1"/>
  <c r="G21" i="1"/>
  <c r="H21" i="1"/>
  <c r="A21" i="1"/>
  <c r="H20" i="1"/>
  <c r="G11" i="1"/>
  <c r="E14" i="1"/>
  <c r="Q21" i="1"/>
  <c r="C17" i="1"/>
  <c r="C12" i="1"/>
  <c r="C16" i="1" l="1"/>
  <c r="D18" i="1" s="1"/>
  <c r="E15" i="1"/>
  <c r="C11" i="1"/>
  <c r="C15" i="1" l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<sst xmlns="http://schemas.openxmlformats.org/spreadsheetml/2006/main" count="54" uniqueCount="51">
  <si>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</si>
  <si>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</si>
  <si>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</si>
  <si>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</si>
  <si>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</si>
  <si>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</si>
  <si>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</si>
  <si>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</si>
  <si>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</si>
  <si>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</si>
  <si>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</si>
  <si>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</si>
  <si>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</si>
  <si>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</si>
  <si>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</si>
  <si>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</si>
  <si>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</si>
  <si>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</si>
  <si>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</si>
  <si>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</si>
  <si>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</si>
  <si>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</si>
  <si>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</si>
  <si>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</si>
  <si>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</si>
  <si>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</si>
  <si>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</si>
  <si>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</si>
  <si>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</si>
  <si>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</si>
  <si>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</si>
  <si>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</si>
  <si>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</si>
  <si>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</si>
  <si>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</si>
  <si>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</si>
  <si>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</si>
  <si>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</si>
  <si>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</si>
  <si>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</si>
  <si>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</si>
  <si>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</si>
  <si>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G0529-0285</t>
  </si>
  <si>
    <t>GSC 0529-0285</t>
  </si>
  <si>
    <t>G0529-0285_Aqr.xls</t>
  </si>
  <si>
    <t>EC</t>
  </si>
  <si>
    <t>Aqr</t>
  </si>
  <si>
    <t>VSX</t>
  </si>
  <si>
    <t>IBVS 6042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</si>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</sst>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0" xfId="0" applyFont="1" applyFill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0529-0285 -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0-400D-B260-21FCEC013B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20-400D-B260-21FCEC013B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-1.0400002065580338E-4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20-400D-B260-21FCEC013B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20-400D-B260-21FCEC013B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20-400D-B260-21FCEC013B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20-400D-B260-21FCEC013B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20-400D-B260-21FCEC013B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-1.0400002065580338E-4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20-400D-B260-21FCEC013B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20-400D-B260-21FCEC013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484488"/>
        <c:axId val="1"/>
      </c:scatterChart>
      <c:valAx>
        <c:axId val="574484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484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59D978-BEF7-00CC-A072-FB3A0BFC3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54333.645000000019</v>
      </c>
      <c r="D7" s="30" t="s">
        <v>47</v>
      </c>
    </row>
    <row r="8" spans="1:7" x14ac:dyDescent="0.2">
      <c r="A8" t="s">
        <v>3</v>
      </c>
      <c r="C8" s="36">
        <v>0.41298800000000002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-2.2942868002603879E-8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60320.788238078698</v>
      </c>
    </row>
    <row r="15" spans="1:7" x14ac:dyDescent="0.2">
      <c r="A15" s="12" t="s">
        <v>17</v>
      </c>
      <c r="B15" s="10"/>
      <c r="C15" s="13">
        <f ca="1">(C7+C11)+(C8+C12)*INT(MAX(F21:F3533))</f>
        <v>56205.719499999999</v>
      </c>
      <c r="D15" s="14" t="s">
        <v>38</v>
      </c>
      <c r="E15" s="15">
        <f ca="1">ROUND(2*(E14-$C$7)/$C$8,0)/2+E13</f>
        <v>14498</v>
      </c>
    </row>
    <row r="16" spans="1:7" x14ac:dyDescent="0.2">
      <c r="A16" s="16" t="s">
        <v>4</v>
      </c>
      <c r="B16" s="10"/>
      <c r="C16" s="17">
        <f ca="1">+C8+C12</f>
        <v>0.41298797705713203</v>
      </c>
      <c r="D16" s="14" t="s">
        <v>39</v>
      </c>
      <c r="E16" s="24">
        <f ca="1">ROUND(2*(E14-$C$15)/$C$16,0)/2+E13</f>
        <v>9965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45303.040524707656</v>
      </c>
    </row>
    <row r="18" spans="1:19" ht="14.25" thickTop="1" thickBot="1" x14ac:dyDescent="0.25">
      <c r="A18" s="16" t="s">
        <v>5</v>
      </c>
      <c r="B18" s="10"/>
      <c r="C18" s="19">
        <f ca="1">+C15</f>
        <v>56205.719499999999</v>
      </c>
      <c r="D18" s="20">
        <f ca="1">+C16</f>
        <v>0.41298797705713203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54333.645000000019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39315.145000000019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56205.719499999999</v>
      </c>
      <c r="D22" s="35">
        <v>3.0000000000000003E-4</v>
      </c>
      <c r="E22">
        <f>+(C22-C$7)/C$8</f>
        <v>4532.999748176655</v>
      </c>
      <c r="F22">
        <f>ROUND(2*E22,0)/2</f>
        <v>4533</v>
      </c>
      <c r="G22">
        <f>+C22-(C$7+F22*C$8)</f>
        <v>-1.0400002065580338E-4</v>
      </c>
      <c r="J22">
        <f>+G22</f>
        <v>-1.0400002065580338E-4</v>
      </c>
      <c r="O22">
        <f ca="1">+C$11+C$12*$F22</f>
        <v>-1.0400002065580338E-4</v>
      </c>
      <c r="Q22" s="2">
        <f>+C22-15018.5</f>
        <v>41187.219499999999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2024-01-11T05:55:03Z</dcterms:modified>
</cp:coreProperties>
</file>