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17FFCCD-0693-4688-A7D8-882F9EB98FA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21" i="1"/>
  <c r="G11" i="1"/>
  <c r="F11" i="1"/>
  <c r="E21" i="1"/>
  <c r="F21" i="1"/>
  <c r="G21" i="1"/>
  <c r="E14" i="1"/>
  <c r="E15" i="1" s="1"/>
  <c r="C17" i="1"/>
  <c r="Q21" i="1"/>
  <c r="H21" i="1"/>
  <c r="C12" i="1"/>
  <c r="C11" i="1"/>
  <c r="C15" i="1" l="1"/>
  <c r="O21" i="1"/>
  <c r="O22" i="1"/>
  <c r="C16" i="1"/>
  <c r="D18" i="1" s="1"/>
  <c r="C18" i="1" l="1"/>
  <c r="E16" i="1"/>
  <c r="E17" i="1" s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<sst xmlns="http://schemas.openxmlformats.org/spreadsheetml/2006/main" count="53" uniqueCount="48">
  <si>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</si>
  <si>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</si>
  <si>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</si>
  <si>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</si>
  <si>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</si>
  <si>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</si>
  <si>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</si>
  <si>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</si>
  <si>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</si>
  <si>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</si>
  <si>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</si>
  <si>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</si>
  <si>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</si>
  <si>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</si>
  <si>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</si>
  <si>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</si>
  <si>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</si>
  <si>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</si>
  <si>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</si>
  <si>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</si>
  <si>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</si>
  <si>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</si>
  <si>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</si>
  <si>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</si>
  <si>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</si>
  <si>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</si>
  <si>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</si>
  <si>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</si>
  <si>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</si>
  <si>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</si>
  <si>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</si>
  <si>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</si>
  <si>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</si>
  <si>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</si>
  <si>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</si>
  <si>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</si>
  <si>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</si>
  <si>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</si>
  <si>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</si>
  <si>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</si>
  <si>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</si>
  <si>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NO Aqr / GSC 5764-0892</t>
  </si>
  <si>
    <t>EW</t>
  </si>
  <si>
    <t>OEJV 0155</t>
  </si>
  <si>
    <t>I</t>
  </si>
  <si>
    <t>0,0050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</si>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</sst>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NO Aqr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4367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A0-4921-B349-2C78139D9F4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4367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3.5550000000512227E-2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A0-4921-B349-2C78139D9F4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4367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3A0-4921-B349-2C78139D9F4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4367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3A0-4921-B349-2C78139D9F4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4367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3A0-4921-B349-2C78139D9F4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4367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3A0-4921-B349-2C78139D9F4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4367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3A0-4921-B349-2C78139D9F4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4367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3.5550000000512227E-2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3A0-4921-B349-2C78139D9F4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4367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3A0-4921-B349-2C78139D9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710592"/>
        <c:axId val="1"/>
      </c:scatterChart>
      <c:valAx>
        <c:axId val="418710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8710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E763454-180D-4C15-AD6C-8D41193917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t="s">
        <v>42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52496.3652</v>
      </c>
      <c r="D7" s="30" t="s">
        <v>40</v>
      </c>
    </row>
    <row r="8" spans="1:7" x14ac:dyDescent="0.2">
      <c r="A8" t="s">
        <v>3</v>
      </c>
      <c r="C8" s="34">
        <v>0.32274999999999998</v>
      </c>
      <c r="D8" s="30" t="s">
        <v>40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8.1405999543192637E-6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60320.811163425926</v>
      </c>
    </row>
    <row r="15" spans="1:7" x14ac:dyDescent="0.2">
      <c r="A15" s="12" t="s">
        <v>17</v>
      </c>
      <c r="B15" s="10"/>
      <c r="C15" s="13">
        <f ca="1">(C7+C11)+(C8+C12)*INT(MAX(F21:F3533))</f>
        <v>53905.85</v>
      </c>
      <c r="D15" s="14" t="s">
        <v>37</v>
      </c>
      <c r="E15" s="15">
        <f ca="1">ROUND(2*(E14-$C$7)/$C$8,0)/2+E13</f>
        <v>24244</v>
      </c>
    </row>
    <row r="16" spans="1:7" x14ac:dyDescent="0.2">
      <c r="A16" s="16" t="s">
        <v>4</v>
      </c>
      <c r="B16" s="10"/>
      <c r="C16" s="17">
        <f ca="1">+C8+C12</f>
        <v>0.32275814059995428</v>
      </c>
      <c r="D16" s="14" t="s">
        <v>38</v>
      </c>
      <c r="E16" s="24">
        <f ca="1">ROUND(2*(E14-$C$15)/$C$16,0)/2+E13</f>
        <v>19876.5</v>
      </c>
    </row>
    <row r="17" spans="1:18" ht="13.5" thickBot="1" x14ac:dyDescent="0.25">
      <c r="A17" s="14" t="s">
        <v>28</v>
      </c>
      <c r="B17" s="10"/>
      <c r="C17" s="10">
        <f>COUNT(C21:C2191)</f>
        <v>2</v>
      </c>
      <c r="D17" s="14" t="s">
        <v>32</v>
      </c>
      <c r="E17" s="18">
        <f ca="1">+$C$15+$C$16*E16-15018.5-$C$9/24</f>
        <v>45303.048014968328</v>
      </c>
    </row>
    <row r="18" spans="1:18" ht="14.25" thickTop="1" thickBot="1" x14ac:dyDescent="0.25">
      <c r="A18" s="16" t="s">
        <v>5</v>
      </c>
      <c r="B18" s="10"/>
      <c r="C18" s="19">
        <f ca="1">+C15</f>
        <v>53905.85</v>
      </c>
      <c r="D18" s="20">
        <f ca="1">+C16</f>
        <v>0.32275814059995428</v>
      </c>
      <c r="E18" s="21" t="s">
        <v>33</v>
      </c>
    </row>
    <row r="19" spans="1:18" ht="13.5" thickTop="1" x14ac:dyDescent="0.2">
      <c r="A19" s="25" t="s">
        <v>34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46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">
        <v>40</v>
      </c>
      <c r="C21" s="8">
        <f>C$7</f>
        <v>52496.3652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37477.8652</v>
      </c>
    </row>
    <row r="22" spans="1:18" x14ac:dyDescent="0.2">
      <c r="A22" s="31" t="s">
        <v>43</v>
      </c>
      <c r="B22" s="32" t="s">
        <v>44</v>
      </c>
      <c r="C22" s="33">
        <v>53905.85</v>
      </c>
      <c r="D22" s="31" t="s">
        <v>45</v>
      </c>
      <c r="E22">
        <f>+(C22-C$7)/C$8</f>
        <v>4367.1101471727297</v>
      </c>
      <c r="F22">
        <f>ROUND(2*E22,0)/2</f>
        <v>4367</v>
      </c>
      <c r="G22">
        <f>+C22-(C$7+F22*C$8)</f>
        <v>3.5550000000512227E-2</v>
      </c>
      <c r="I22">
        <f>+G22</f>
        <v>3.5550000000512227E-2</v>
      </c>
      <c r="O22">
        <f ca="1">+C$11+C$12*$F22</f>
        <v>3.5550000000512227E-2</v>
      </c>
      <c r="Q22" s="2">
        <f>+C22-15018.5</f>
        <v>38887.35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2024-01-11T06:28:04Z</dcterms:modified>
</cp:coreProperties>
</file>