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0BA4ED6-E72F-4562-B7C8-C93FEF7295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Q29" i="1"/>
  <c r="D9" i="1"/>
  <c r="C9" i="1"/>
  <c r="E22" i="1"/>
  <c r="F22" i="1" s="1"/>
  <c r="G22" i="1" s="1"/>
  <c r="I22" i="1" s="1"/>
  <c r="E28" i="1"/>
  <c r="F28" i="1" s="1"/>
  <c r="G28" i="1" s="1"/>
  <c r="J28" i="1" s="1"/>
  <c r="F16" i="1"/>
  <c r="Q31" i="1"/>
  <c r="Q30" i="1"/>
  <c r="C17" i="1"/>
  <c r="Q26" i="1"/>
  <c r="Q28" i="1"/>
  <c r="Q27" i="1"/>
  <c r="Q22" i="1"/>
  <c r="Q23" i="1"/>
  <c r="Q24" i="1"/>
  <c r="Q25" i="1"/>
  <c r="E23" i="1"/>
  <c r="F23" i="1" s="1"/>
  <c r="G23" i="1" s="1"/>
  <c r="K23" i="1" s="1"/>
  <c r="E27" i="1"/>
  <c r="F27" i="1"/>
  <c r="U27" i="1" s="1"/>
  <c r="Q21" i="1"/>
  <c r="E25" i="1"/>
  <c r="F25" i="1" s="1"/>
  <c r="G25" i="1" s="1"/>
  <c r="I25" i="1" s="1"/>
  <c r="E24" i="1"/>
  <c r="F24" i="1" s="1"/>
  <c r="G24" i="1" s="1"/>
  <c r="I24" i="1" s="1"/>
  <c r="E30" i="1"/>
  <c r="F30" i="1" s="1"/>
  <c r="G30" i="1" s="1"/>
  <c r="I30" i="1" s="1"/>
  <c r="E21" i="1"/>
  <c r="F21" i="1" s="1"/>
  <c r="G21" i="1" s="1"/>
  <c r="H21" i="1" s="1"/>
  <c r="E26" i="1"/>
  <c r="F26" i="1" s="1"/>
  <c r="G26" i="1" s="1"/>
  <c r="K26" i="1" s="1"/>
  <c r="E29" i="1"/>
  <c r="F29" i="1" s="1"/>
  <c r="G29" i="1" s="1"/>
  <c r="K29" i="1" s="1"/>
  <c r="E31" i="1"/>
  <c r="F31" i="1" s="1"/>
  <c r="G31" i="1" s="1"/>
  <c r="I31" i="1" s="1"/>
  <c r="C12" i="1"/>
  <c r="C11" i="1"/>
  <c r="O32" i="1" l="1"/>
  <c r="O21" i="1"/>
  <c r="O31" i="1"/>
  <c r="O23" i="1"/>
  <c r="C15" i="1"/>
  <c r="O27" i="1"/>
  <c r="O25" i="1"/>
  <c r="O28" i="1"/>
  <c r="O29" i="1"/>
  <c r="O24" i="1"/>
  <c r="O26" i="1"/>
  <c r="O22" i="1"/>
  <c r="O30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<sst xmlns="http://schemas.openxmlformats.org/spreadsheetml/2006/main" count="78" uniqueCount="61">
  <si>
    <t>VSB-063</t>
  </si>
  <si>
    <t>BAD?</t>
  </si>
  <si>
    <t>V</t>
  </si>
  <si>
    <t>OEJV 0181</t>
  </si>
  <si>
    <t>Add cycle</t>
  </si>
  <si>
    <t>Old Cycle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</si>
  <si>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</si>
  <si>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</si>
  <si>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</si>
  <si>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</si>
  <si>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</si>
  <si>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</si>
  <si>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</si>
  <si>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</si>
  <si>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</si>
  <si>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</si>
  <si>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</si>
  <si>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</si>
  <si>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</si>
  <si>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</si>
  <si>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</si>
  <si>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</si>
  <si>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</si>
  <si>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</si>
  <si>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</si>
  <si>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</si>
  <si>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</si>
  <si>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</si>
  <si>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</si>
  <si>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</si>
  <si>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</si>
  <si>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</si>
  <si>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</si>
  <si>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</si>
  <si>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</si>
  <si>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</si>
  <si>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</si>
  <si>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</si>
  <si>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Diethelm R</t>
  </si>
  <si>
    <t>BBSAG Bull.74</t>
  </si>
  <si>
    <t>B</t>
  </si>
  <si>
    <t>BAAVSS 66,32</t>
  </si>
  <si>
    <t>K</t>
  </si>
  <si>
    <t>N</t>
  </si>
  <si>
    <t>BBSAG Bull.104</t>
  </si>
  <si>
    <t>II</t>
  </si>
  <si>
    <t>IBVS 5657</t>
  </si>
  <si>
    <t>EA/DM:</t>
  </si>
  <si>
    <t>EO Aur / GSC 2402-1191</t>
  </si>
  <si>
    <t>IBVS 5731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</si>
  <si>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</si>
  <si>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</si>
  <si>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</si>
  <si>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</si>
  <si>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</si>
  <si>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</si>
  <si>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</si>
  <si>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</t>
  </si>
  <si>
    <t>Start of linear fit &gt;&gt;&gt;&gt;&gt;&gt;&gt;&gt;&gt;&gt;&gt;&gt;&gt;&gt;&gt;&gt;&gt;&gt;&gt;&gt;&gt;</t>
  </si>
  <si>
    <t>vis</t>
  </si>
  <si>
    <t>BAAVSSC187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</si>
</sst>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31" fillId="0" borderId="0" xfId="42" applyFont="1" applyAlignment="1">
      <alignment horizontal="left" vertical="center"/>
    </xf>
    <xf numFmtId="0" fontId="31" fillId="0" borderId="0" xfId="42" applyFont="1" applyAlignment="1">
      <alignment horizontal="center" vertical="center"/>
    </xf>
    <xf numFmtId="0" fontId="30" fillId="0" borderId="0" xfId="41" applyFont="1" applyAlignment="1">
      <alignment vertical="center"/>
    </xf>
    <xf numFmtId="0" fontId="30" fillId="0" borderId="0" xfId="41" applyFont="1" applyAlignment="1">
      <alignment horizontal="center" vertical="center"/>
    </xf>
    <xf numFmtId="0" fontId="30" fillId="0" borderId="0" xfId="41" applyFont="1" applyAlignment="1">
      <alignment horizontal="left" vertical="center"/>
    </xf>
    <xf numFmtId="0" fontId="9" fillId="0" borderId="0" xfId="41" applyFont="1" applyAlignment="1">
      <alignment horizontal="left" vertical="center"/>
    </xf>
    <xf numFmtId="0" fontId="0" fillId="0" borderId="0" xfId="0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EO Aur - O-C Diagr.</a:t>
            </a:r>
          </a:p>
        </c:rich>
      </c:tx>
      <c:layout>
        <c:manualLayout>
          <c:xMode val="edge"/>
          <c:yMode val="edge"/>
          <c:x val="0.383775351014040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769252958613219"/>
          <c:w val="0.81591263650546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8916</c:v>
                </c:pt>
                <c:pt idx="9">
                  <c:v>8998.5</c:v>
                </c:pt>
                <c:pt idx="10">
                  <c:v>8999</c:v>
                </c:pt>
                <c:pt idx="11">
                  <c:v>9351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53-42B4-B771-4E1DDCC6E6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</c:v>
                  </c:pt>
                  <c:pt idx="9">
                    <c:v>0.02</c:v>
                  </c:pt>
                  <c:pt idx="10">
                    <c:v>0.01</c:v>
                  </c:pt>
                  <c:pt idx="11">
                    <c:v>8.8999999999999995E-4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</c:v>
                  </c:pt>
                  <c:pt idx="9">
                    <c:v>0.02</c:v>
                  </c:pt>
                  <c:pt idx="10">
                    <c:v>0.01</c:v>
                  </c:pt>
                  <c:pt idx="1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8916</c:v>
                </c:pt>
                <c:pt idx="9">
                  <c:v>8998.5</c:v>
                </c:pt>
                <c:pt idx="10">
                  <c:v>8999</c:v>
                </c:pt>
                <c:pt idx="11">
                  <c:v>9351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2.7887039999768604E-2</c:v>
                </c:pt>
                <c:pt idx="3">
                  <c:v>4.074370000307681E-2</c:v>
                </c:pt>
                <c:pt idx="4">
                  <c:v>3.2790119999845047E-2</c:v>
                </c:pt>
                <c:pt idx="9">
                  <c:v>6.4895859999523964E-2</c:v>
                </c:pt>
                <c:pt idx="10">
                  <c:v>5.7077240002399776E-2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53-42B4-B771-4E1DDCC6E6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</c:v>
                  </c:pt>
                  <c:pt idx="9">
                    <c:v>0.02</c:v>
                  </c:pt>
                  <c:pt idx="10">
                    <c:v>0.01</c:v>
                  </c:pt>
                  <c:pt idx="11">
                    <c:v>8.8999999999999995E-4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</c:v>
                  </c:pt>
                  <c:pt idx="9">
                    <c:v>0.02</c:v>
                  </c:pt>
                  <c:pt idx="10">
                    <c:v>0.01</c:v>
                  </c:pt>
                  <c:pt idx="1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8916</c:v>
                </c:pt>
                <c:pt idx="9">
                  <c:v>8998.5</c:v>
                </c:pt>
                <c:pt idx="10">
                  <c:v>8999</c:v>
                </c:pt>
                <c:pt idx="11">
                  <c:v>9351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3.6519319997751154E-2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53-42B4-B771-4E1DDCC6E6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</c:v>
                  </c:pt>
                  <c:pt idx="9">
                    <c:v>0.02</c:v>
                  </c:pt>
                  <c:pt idx="10">
                    <c:v>0.01</c:v>
                  </c:pt>
                  <c:pt idx="11">
                    <c:v>8.8999999999999995E-4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</c:v>
                  </c:pt>
                  <c:pt idx="9">
                    <c:v>0.02</c:v>
                  </c:pt>
                  <c:pt idx="10">
                    <c:v>0.01</c:v>
                  </c:pt>
                  <c:pt idx="1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8916</c:v>
                </c:pt>
                <c:pt idx="9">
                  <c:v>8998.5</c:v>
                </c:pt>
                <c:pt idx="10">
                  <c:v>8999</c:v>
                </c:pt>
                <c:pt idx="11">
                  <c:v>9351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1.5802359994268045E-2</c:v>
                </c:pt>
                <c:pt idx="5">
                  <c:v>4.050608000397915E-2</c:v>
                </c:pt>
                <c:pt idx="8">
                  <c:v>5.546815999696264E-2</c:v>
                </c:pt>
                <c:pt idx="11">
                  <c:v>6.2068760002148338E-2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53-42B4-B771-4E1DDCC6E6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</c:v>
                  </c:pt>
                  <c:pt idx="9">
                    <c:v>0.02</c:v>
                  </c:pt>
                  <c:pt idx="10">
                    <c:v>0.01</c:v>
                  </c:pt>
                  <c:pt idx="11">
                    <c:v>8.8999999999999995E-4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</c:v>
                  </c:pt>
                  <c:pt idx="9">
                    <c:v>0.02</c:v>
                  </c:pt>
                  <c:pt idx="10">
                    <c:v>0.01</c:v>
                  </c:pt>
                  <c:pt idx="1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8916</c:v>
                </c:pt>
                <c:pt idx="9">
                  <c:v>8998.5</c:v>
                </c:pt>
                <c:pt idx="10">
                  <c:v>8999</c:v>
                </c:pt>
                <c:pt idx="11">
                  <c:v>9351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53-42B4-B771-4E1DDCC6E6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</c:v>
                  </c:pt>
                  <c:pt idx="9">
                    <c:v>0.02</c:v>
                  </c:pt>
                  <c:pt idx="10">
                    <c:v>0.01</c:v>
                  </c:pt>
                  <c:pt idx="11">
                    <c:v>8.8999999999999995E-4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</c:v>
                  </c:pt>
                  <c:pt idx="9">
                    <c:v>0.02</c:v>
                  </c:pt>
                  <c:pt idx="10">
                    <c:v>0.01</c:v>
                  </c:pt>
                  <c:pt idx="1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8916</c:v>
                </c:pt>
                <c:pt idx="9">
                  <c:v>8998.5</c:v>
                </c:pt>
                <c:pt idx="10">
                  <c:v>8999</c:v>
                </c:pt>
                <c:pt idx="11">
                  <c:v>9351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53-42B4-B771-4E1DDCC6E6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</c:v>
                  </c:pt>
                  <c:pt idx="9">
                    <c:v>0.02</c:v>
                  </c:pt>
                  <c:pt idx="10">
                    <c:v>0.01</c:v>
                  </c:pt>
                  <c:pt idx="11">
                    <c:v>8.8999999999999995E-4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</c:v>
                  </c:pt>
                  <c:pt idx="9">
                    <c:v>0.02</c:v>
                  </c:pt>
                  <c:pt idx="10">
                    <c:v>0.01</c:v>
                  </c:pt>
                  <c:pt idx="1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8916</c:v>
                </c:pt>
                <c:pt idx="9">
                  <c:v>8998.5</c:v>
                </c:pt>
                <c:pt idx="10">
                  <c:v>8999</c:v>
                </c:pt>
                <c:pt idx="11">
                  <c:v>9351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53-42B4-B771-4E1DDCC6E6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8916</c:v>
                </c:pt>
                <c:pt idx="9">
                  <c:v>8998.5</c:v>
                </c:pt>
                <c:pt idx="10">
                  <c:v>8999</c:v>
                </c:pt>
                <c:pt idx="11">
                  <c:v>9351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-4.8208721313935513E-2</c:v>
                </c:pt>
                <c:pt idx="1">
                  <c:v>2.3449225818129707E-2</c:v>
                </c:pt>
                <c:pt idx="2">
                  <c:v>2.4705353004094807E-2</c:v>
                </c:pt>
                <c:pt idx="3">
                  <c:v>3.0240530276828881E-2</c:v>
                </c:pt>
                <c:pt idx="4">
                  <c:v>3.2054284017311196E-2</c:v>
                </c:pt>
                <c:pt idx="5">
                  <c:v>4.4627295383373095E-2</c:v>
                </c:pt>
                <c:pt idx="6">
                  <c:v>4.4756429953892882E-2</c:v>
                </c:pt>
                <c:pt idx="7">
                  <c:v>4.5789506518051096E-2</c:v>
                </c:pt>
                <c:pt idx="8">
                  <c:v>5.6460717845549013E-2</c:v>
                </c:pt>
                <c:pt idx="9">
                  <c:v>5.7429227124447341E-2</c:v>
                </c:pt>
                <c:pt idx="10">
                  <c:v>5.7435096877652775E-2</c:v>
                </c:pt>
                <c:pt idx="11">
                  <c:v>6.1567403134285631E-2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53-42B4-B771-4E1DDCC6E69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8916</c:v>
                </c:pt>
                <c:pt idx="9">
                  <c:v>8998.5</c:v>
                </c:pt>
                <c:pt idx="10">
                  <c:v>8999</c:v>
                </c:pt>
                <c:pt idx="11">
                  <c:v>9351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6">
                  <c:v>1.1096440000983421E-2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53-42B4-B771-4E1DDCC6E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125608"/>
        <c:axId val="1"/>
      </c:scatterChart>
      <c:valAx>
        <c:axId val="453125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125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1669266770671"/>
          <c:y val="0.92000129214617399"/>
          <c:w val="0.7503900156006240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581025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196B76-DC8B-5171-8EB0-8B8777C53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  <c r="B1" s="2"/>
      <c r="C1" s="3"/>
    </row>
    <row r="2" spans="1:6" s="7" customFormat="1" ht="12.95" customHeight="1" x14ac:dyDescent="0.2">
      <c r="A2" s="7" t="s">
        <v>33</v>
      </c>
      <c r="B2" s="8" t="s">
        <v>47</v>
      </c>
    </row>
    <row r="3" spans="1:6" s="7" customFormat="1" ht="12.95" customHeight="1" x14ac:dyDescent="0.2"/>
    <row r="4" spans="1:6" s="7" customFormat="1" ht="12.95" customHeight="1" thickTop="1" thickBot="1" x14ac:dyDescent="0.25">
      <c r="A4" s="9" t="s">
        <v>9</v>
      </c>
      <c r="C4" s="10">
        <v>21190.741399999999</v>
      </c>
      <c r="D4" s="11">
        <v>4.06563724</v>
      </c>
    </row>
    <row r="5" spans="1:6" s="7" customFormat="1" ht="12.95" customHeight="1" thickTop="1" x14ac:dyDescent="0.2">
      <c r="A5" s="12" t="s">
        <v>51</v>
      </c>
      <c r="C5" s="13">
        <v>-9.5</v>
      </c>
      <c r="D5" s="7" t="s">
        <v>52</v>
      </c>
    </row>
    <row r="6" spans="1:6" s="7" customFormat="1" ht="12.95" customHeight="1" x14ac:dyDescent="0.2">
      <c r="A6" s="9" t="s">
        <v>10</v>
      </c>
    </row>
    <row r="7" spans="1:6" s="7" customFormat="1" ht="12.95" customHeight="1" x14ac:dyDescent="0.2">
      <c r="A7" s="7" t="s">
        <v>11</v>
      </c>
      <c r="C7" s="7">
        <v>21190.741399999999</v>
      </c>
    </row>
    <row r="8" spans="1:6" s="7" customFormat="1" ht="12.95" customHeight="1" x14ac:dyDescent="0.2">
      <c r="A8" s="7" t="s">
        <v>12</v>
      </c>
      <c r="C8" s="7">
        <v>4.06563724</v>
      </c>
    </row>
    <row r="9" spans="1:6" s="7" customFormat="1" ht="12.95" customHeight="1" x14ac:dyDescent="0.2">
      <c r="A9" s="14" t="s">
        <v>58</v>
      </c>
      <c r="B9" s="15">
        <v>22</v>
      </c>
      <c r="C9" s="16" t="str">
        <f>"F"&amp;B9</f>
        <v>F22</v>
      </c>
      <c r="D9" s="17" t="str">
        <f>"G"&amp;B9</f>
        <v>G22</v>
      </c>
    </row>
    <row r="10" spans="1:6" s="7" customFormat="1" ht="12.95" customHeight="1" thickBot="1" x14ac:dyDescent="0.25">
      <c r="C10" s="18" t="s">
        <v>29</v>
      </c>
      <c r="D10" s="18" t="s">
        <v>30</v>
      </c>
    </row>
    <row r="11" spans="1:6" s="7" customFormat="1" ht="12.95" customHeight="1" x14ac:dyDescent="0.2">
      <c r="A11" s="7" t="s">
        <v>25</v>
      </c>
      <c r="C11" s="17">
        <f ca="1">INTERCEPT(INDIRECT($D$9):G992,INDIRECT($C$9):F992)</f>
        <v>-4.8208721313935513E-2</v>
      </c>
      <c r="D11" s="19"/>
    </row>
    <row r="12" spans="1:6" s="7" customFormat="1" ht="12.95" customHeight="1" x14ac:dyDescent="0.2">
      <c r="A12" s="7" t="s">
        <v>26</v>
      </c>
      <c r="C12" s="17">
        <f ca="1">SLOPE(INDIRECT($D$9):G992,INDIRECT($C$9):F992)</f>
        <v>1.1739506410888798E-5</v>
      </c>
      <c r="D12" s="19"/>
    </row>
    <row r="13" spans="1:6" s="7" customFormat="1" ht="12.95" customHeight="1" x14ac:dyDescent="0.2">
      <c r="A13" s="7" t="s">
        <v>28</v>
      </c>
      <c r="C13" s="19" t="s">
        <v>23</v>
      </c>
    </row>
    <row r="14" spans="1:6" s="7" customFormat="1" ht="12.95" customHeight="1" x14ac:dyDescent="0.2"/>
    <row r="15" spans="1:6" s="7" customFormat="1" ht="12.95" customHeight="1" x14ac:dyDescent="0.2">
      <c r="A15" s="20" t="s">
        <v>27</v>
      </c>
      <c r="C15" s="21">
        <f ca="1">(C7+C11)+(C8+C12)*INT(MAX(F21:F3533))</f>
        <v>59208.576798643131</v>
      </c>
      <c r="E15" s="22" t="s">
        <v>4</v>
      </c>
      <c r="F15" s="23">
        <v>1</v>
      </c>
    </row>
    <row r="16" spans="1:6" s="7" customFormat="1" ht="12.95" customHeight="1" x14ac:dyDescent="0.2">
      <c r="A16" s="9" t="s">
        <v>13</v>
      </c>
      <c r="C16" s="24">
        <f ca="1">+C8+C12</f>
        <v>4.0656489795064106</v>
      </c>
      <c r="E16" s="22" t="s">
        <v>53</v>
      </c>
      <c r="F16" s="24">
        <f ca="1">NOW()+15018.5+$C$5/24</f>
        <v>60322.786095370371</v>
      </c>
    </row>
    <row r="17" spans="1:35" s="7" customFormat="1" ht="12.95" customHeight="1" thickBot="1" x14ac:dyDescent="0.25">
      <c r="A17" s="22" t="s">
        <v>50</v>
      </c>
      <c r="C17" s="7">
        <f>COUNT(C21:C2191)</f>
        <v>12</v>
      </c>
      <c r="E17" s="22" t="s">
        <v>5</v>
      </c>
      <c r="F17" s="25">
        <f ca="1">ROUND(2*(F16-$C$7)/$C$8,0)/2+F15</f>
        <v>9626</v>
      </c>
    </row>
    <row r="18" spans="1:35" s="7" customFormat="1" ht="12.95" customHeight="1" thickTop="1" thickBot="1" x14ac:dyDescent="0.25">
      <c r="A18" s="9" t="s">
        <v>14</v>
      </c>
      <c r="C18" s="10">
        <f ca="1">+C15</f>
        <v>59208.576798643131</v>
      </c>
      <c r="D18" s="11">
        <f ca="1">+C16</f>
        <v>4.0656489795064106</v>
      </c>
      <c r="E18" s="22" t="s">
        <v>54</v>
      </c>
      <c r="F18" s="17">
        <f ca="1">ROUND(2*(F16-$C$15)/$C$16,0)/2+F15</f>
        <v>275</v>
      </c>
    </row>
    <row r="19" spans="1:35" s="7" customFormat="1" ht="12.95" customHeight="1" thickTop="1" x14ac:dyDescent="0.2">
      <c r="E19" s="22" t="s">
        <v>55</v>
      </c>
      <c r="F19" s="26">
        <f ca="1">+$C$15+$C$16*F18-15018.5-$C$5/24</f>
        <v>45308.526101340729</v>
      </c>
    </row>
    <row r="20" spans="1:35" s="7" customFormat="1" ht="12.95" customHeight="1" thickBot="1" x14ac:dyDescent="0.25">
      <c r="A20" s="18" t="s">
        <v>15</v>
      </c>
      <c r="B20" s="18" t="s">
        <v>16</v>
      </c>
      <c r="C20" s="18" t="s">
        <v>17</v>
      </c>
      <c r="D20" s="18" t="s">
        <v>22</v>
      </c>
      <c r="E20" s="18" t="s">
        <v>18</v>
      </c>
      <c r="F20" s="18" t="s">
        <v>19</v>
      </c>
      <c r="G20" s="18" t="s">
        <v>20</v>
      </c>
      <c r="H20" s="27" t="s">
        <v>8</v>
      </c>
      <c r="I20" s="27" t="s">
        <v>59</v>
      </c>
      <c r="J20" s="27" t="s">
        <v>6</v>
      </c>
      <c r="K20" s="27" t="s">
        <v>7</v>
      </c>
      <c r="L20" s="27" t="s">
        <v>34</v>
      </c>
      <c r="M20" s="27" t="s">
        <v>35</v>
      </c>
      <c r="N20" s="27" t="s">
        <v>36</v>
      </c>
      <c r="O20" s="27" t="s">
        <v>32</v>
      </c>
      <c r="P20" s="28" t="s">
        <v>31</v>
      </c>
      <c r="Q20" s="18" t="s">
        <v>24</v>
      </c>
      <c r="U20" s="29" t="s">
        <v>1</v>
      </c>
    </row>
    <row r="21" spans="1:35" s="7" customFormat="1" ht="12.95" customHeight="1" x14ac:dyDescent="0.2">
      <c r="A21" s="30" t="s">
        <v>21</v>
      </c>
      <c r="B21" s="30"/>
      <c r="C21" s="31">
        <v>21190.741399999999</v>
      </c>
      <c r="D21" s="31" t="s">
        <v>23</v>
      </c>
      <c r="E21" s="30">
        <f>+(C21-C$7)/C$8</f>
        <v>0</v>
      </c>
      <c r="F21" s="30">
        <f>ROUND(2*E21,0)/2</f>
        <v>0</v>
      </c>
      <c r="G21" s="30">
        <f>+C21-(C$7+F21*C$8)</f>
        <v>0</v>
      </c>
      <c r="H21" s="30">
        <f>+G21</f>
        <v>0</v>
      </c>
      <c r="I21" s="30"/>
      <c r="J21" s="30"/>
      <c r="K21" s="30"/>
      <c r="L21" s="30"/>
      <c r="M21" s="30"/>
      <c r="N21" s="30"/>
      <c r="O21" s="30">
        <f ca="1">+C$11+C$12*F21</f>
        <v>-4.8208721313935513E-2</v>
      </c>
      <c r="P21" s="30"/>
      <c r="Q21" s="32">
        <f>+C21-15018.5</f>
        <v>6172.241399999999</v>
      </c>
      <c r="R21" s="30"/>
    </row>
    <row r="22" spans="1:35" s="7" customFormat="1" ht="12.95" customHeight="1" x14ac:dyDescent="0.2">
      <c r="A22" s="30" t="s">
        <v>39</v>
      </c>
      <c r="B22" s="30"/>
      <c r="C22" s="31">
        <v>46007.419000000002</v>
      </c>
      <c r="D22" s="31"/>
      <c r="E22" s="30">
        <f>+(C22-C$7)/C$8</f>
        <v>6104.0068592051766</v>
      </c>
      <c r="F22" s="30">
        <f>ROUND(2*E22,0)/2</f>
        <v>6104</v>
      </c>
      <c r="G22" s="30">
        <f>+C22-(C$7+F22*C$8)</f>
        <v>2.7887039999768604E-2</v>
      </c>
      <c r="H22" s="30"/>
      <c r="I22" s="30">
        <f>G22</f>
        <v>2.7887039999768604E-2</v>
      </c>
      <c r="J22" s="30"/>
      <c r="K22" s="30"/>
      <c r="L22" s="30"/>
      <c r="M22" s="30"/>
      <c r="N22" s="30"/>
      <c r="O22" s="30">
        <f ca="1">+C$11+C$12*F22</f>
        <v>2.3449225818129707E-2</v>
      </c>
      <c r="P22" s="30"/>
      <c r="Q22" s="32">
        <f>+C22-15018.5</f>
        <v>30988.919000000002</v>
      </c>
      <c r="R22" s="30"/>
      <c r="AA22" s="19"/>
      <c r="AC22" s="7" t="s">
        <v>37</v>
      </c>
      <c r="AE22" s="7">
        <v>8</v>
      </c>
      <c r="AG22" s="7" t="s">
        <v>38</v>
      </c>
      <c r="AI22" s="7" t="s">
        <v>40</v>
      </c>
    </row>
    <row r="23" spans="1:35" s="7" customFormat="1" ht="12.95" customHeight="1" x14ac:dyDescent="0.2">
      <c r="A23" s="30" t="s">
        <v>41</v>
      </c>
      <c r="B23" s="30"/>
      <c r="C23" s="31">
        <v>46442.430099999998</v>
      </c>
      <c r="D23" s="31"/>
      <c r="E23" s="30">
        <f>+(C23-C$7)/C$8</f>
        <v>6211.0038868101274</v>
      </c>
      <c r="F23" s="30">
        <f>ROUND(2*E23,0)/2</f>
        <v>6211</v>
      </c>
      <c r="G23" s="30">
        <f>+C23-(C$7+F23*C$8)</f>
        <v>1.5802359994268045E-2</v>
      </c>
      <c r="H23" s="30"/>
      <c r="I23" s="30"/>
      <c r="J23" s="30"/>
      <c r="K23" s="30">
        <f>G23</f>
        <v>1.5802359994268045E-2</v>
      </c>
      <c r="L23" s="30"/>
      <c r="M23" s="30"/>
      <c r="O23" s="30">
        <f ca="1">+C$11+C$12*F23</f>
        <v>2.4705353004094807E-2</v>
      </c>
      <c r="P23" s="30"/>
      <c r="Q23" s="32">
        <f>+C23-15018.5</f>
        <v>31423.930099999998</v>
      </c>
      <c r="R23" s="30"/>
      <c r="AA23" s="19"/>
      <c r="AC23" s="7" t="s">
        <v>37</v>
      </c>
      <c r="AI23" s="7" t="s">
        <v>42</v>
      </c>
    </row>
    <row r="24" spans="1:35" s="7" customFormat="1" ht="12.95" customHeight="1" x14ac:dyDescent="0.2">
      <c r="A24" s="30" t="s">
        <v>44</v>
      </c>
      <c r="B24" s="30" t="s">
        <v>45</v>
      </c>
      <c r="C24" s="31">
        <v>48359.402999999998</v>
      </c>
      <c r="D24" s="31">
        <v>1.2E-2</v>
      </c>
      <c r="E24" s="30">
        <f>+(C24-C$7)/C$8</f>
        <v>6682.5100214794375</v>
      </c>
      <c r="F24" s="30">
        <f>ROUND(2*E24,0)/2</f>
        <v>6682.5</v>
      </c>
      <c r="G24" s="30">
        <f>+C24-(C$7+F24*C$8)</f>
        <v>4.074370000307681E-2</v>
      </c>
      <c r="H24" s="30"/>
      <c r="I24" s="30">
        <f>G24</f>
        <v>4.074370000307681E-2</v>
      </c>
      <c r="J24" s="30"/>
      <c r="K24" s="30"/>
      <c r="L24" s="30"/>
      <c r="M24" s="30"/>
      <c r="N24" s="30"/>
      <c r="O24" s="30">
        <f ca="1">+C$11+C$12*F24</f>
        <v>3.0240530276828881E-2</v>
      </c>
      <c r="P24" s="30"/>
      <c r="Q24" s="32">
        <f>+C24-15018.5</f>
        <v>33340.902999999998</v>
      </c>
      <c r="R24" s="30"/>
      <c r="AA24" s="19" t="s">
        <v>43</v>
      </c>
      <c r="AC24" s="7" t="s">
        <v>37</v>
      </c>
      <c r="AD24" s="7" t="s">
        <v>40</v>
      </c>
      <c r="AE24" s="7">
        <v>16</v>
      </c>
      <c r="AG24" s="7" t="s">
        <v>38</v>
      </c>
      <c r="AI24" s="7" t="s">
        <v>40</v>
      </c>
    </row>
    <row r="25" spans="1:35" s="7" customFormat="1" ht="12.95" customHeight="1" x14ac:dyDescent="0.2">
      <c r="A25" s="30" t="s">
        <v>44</v>
      </c>
      <c r="B25" s="30"/>
      <c r="C25" s="31">
        <v>48987.536</v>
      </c>
      <c r="D25" s="31">
        <v>6.0000000000000001E-3</v>
      </c>
      <c r="E25" s="30">
        <f>+(C25-C$7)/C$8</f>
        <v>6837.0080651858652</v>
      </c>
      <c r="F25" s="30">
        <f>ROUND(2*E25,0)/2</f>
        <v>6837</v>
      </c>
      <c r="G25" s="30">
        <f>+C25-(C$7+F25*C$8)</f>
        <v>3.2790119999845047E-2</v>
      </c>
      <c r="H25" s="30"/>
      <c r="I25" s="30">
        <f>G25</f>
        <v>3.2790119999845047E-2</v>
      </c>
      <c r="J25" s="30"/>
      <c r="K25" s="30"/>
      <c r="L25" s="30"/>
      <c r="M25" s="30"/>
      <c r="N25" s="30"/>
      <c r="O25" s="30">
        <f ca="1">+C$11+C$12*F25</f>
        <v>3.2054284017311196E-2</v>
      </c>
      <c r="P25" s="30"/>
      <c r="Q25" s="32">
        <f>+C25-15018.5</f>
        <v>33969.036</v>
      </c>
      <c r="R25" s="30"/>
      <c r="AA25" s="19" t="s">
        <v>43</v>
      </c>
      <c r="AC25" s="7" t="s">
        <v>37</v>
      </c>
      <c r="AD25" s="7" t="s">
        <v>40</v>
      </c>
      <c r="AE25" s="7">
        <v>20</v>
      </c>
      <c r="AG25" s="7" t="s">
        <v>38</v>
      </c>
      <c r="AI25" s="7" t="s">
        <v>40</v>
      </c>
    </row>
    <row r="26" spans="1:35" s="7" customFormat="1" ht="12.95" customHeight="1" x14ac:dyDescent="0.2">
      <c r="A26" s="33" t="s">
        <v>56</v>
      </c>
      <c r="B26" s="34" t="s">
        <v>57</v>
      </c>
      <c r="C26" s="31">
        <v>53341.841200000003</v>
      </c>
      <c r="D26" s="31">
        <v>2.0000000000000001E-4</v>
      </c>
      <c r="E26" s="30">
        <f>+(C26-C$7)/C$8</f>
        <v>7908.0099630334953</v>
      </c>
      <c r="F26" s="30">
        <f>ROUND(2*E26,0)/2</f>
        <v>7908</v>
      </c>
      <c r="G26" s="30">
        <f>+C26-(C$7+F26*C$8)</f>
        <v>4.050608000397915E-2</v>
      </c>
      <c r="H26" s="30"/>
      <c r="I26" s="30"/>
      <c r="K26" s="30">
        <f>G26</f>
        <v>4.050608000397915E-2</v>
      </c>
      <c r="L26" s="30"/>
      <c r="M26" s="30"/>
      <c r="N26" s="30"/>
      <c r="O26" s="30">
        <f ca="1">+C$11+C$12*F26</f>
        <v>4.4627295383373095E-2</v>
      </c>
      <c r="P26" s="30"/>
      <c r="Q26" s="32">
        <f>+C26-15018.5</f>
        <v>38323.341200000003</v>
      </c>
      <c r="R26" s="30"/>
    </row>
    <row r="27" spans="1:35" s="6" customFormat="1" ht="12.95" customHeight="1" x14ac:dyDescent="0.2">
      <c r="A27" s="6" t="s">
        <v>46</v>
      </c>
      <c r="B27" s="35"/>
      <c r="C27" s="36">
        <v>53386.533799999997</v>
      </c>
      <c r="D27" s="36">
        <v>5.0000000000000001E-4</v>
      </c>
      <c r="E27" s="6">
        <f>+(C27-C$7)/C$8</f>
        <v>7919.0027293236808</v>
      </c>
      <c r="F27" s="6">
        <f>ROUND(2*E27,0)/2</f>
        <v>7919</v>
      </c>
      <c r="O27" s="6">
        <f ca="1">+C$11+C$12*F27</f>
        <v>4.4756429953892882E-2</v>
      </c>
      <c r="Q27" s="37">
        <f>+C27-15018.5</f>
        <v>38368.033799999997</v>
      </c>
      <c r="U27" s="6">
        <f>+C27-(C$7+F27*C$8)</f>
        <v>1.1096440000983421E-2</v>
      </c>
    </row>
    <row r="28" spans="1:35" s="6" customFormat="1" ht="12.95" customHeight="1" x14ac:dyDescent="0.2">
      <c r="A28" s="6" t="s">
        <v>49</v>
      </c>
      <c r="B28" s="38"/>
      <c r="C28" s="36">
        <v>53744.335299999999</v>
      </c>
      <c r="D28" s="36">
        <v>8.0000000000000002E-3</v>
      </c>
      <c r="E28" s="6">
        <f>+(C28-C$7)/C$8</f>
        <v>8007.0089824344486</v>
      </c>
      <c r="F28" s="6">
        <f>ROUND(2*E28,0)/2</f>
        <v>8007</v>
      </c>
      <c r="G28" s="6">
        <f>+C28-(C$7+F28*C$8)</f>
        <v>3.6519319997751154E-2</v>
      </c>
      <c r="J28" s="6">
        <f>G28</f>
        <v>3.6519319997751154E-2</v>
      </c>
      <c r="O28" s="6">
        <f ca="1">+C$11+C$12*F28</f>
        <v>4.5789506518051096E-2</v>
      </c>
      <c r="Q28" s="37">
        <f>+C28-15018.5</f>
        <v>38725.835299999999</v>
      </c>
    </row>
    <row r="29" spans="1:35" s="6" customFormat="1" ht="12.95" customHeight="1" x14ac:dyDescent="0.2">
      <c r="A29" s="39" t="s">
        <v>0</v>
      </c>
      <c r="B29" s="40" t="s">
        <v>57</v>
      </c>
      <c r="C29" s="39">
        <v>57440.018499999998</v>
      </c>
      <c r="D29" s="39" t="s">
        <v>2</v>
      </c>
      <c r="E29" s="6">
        <f>+(C29-C$7)/C$8</f>
        <v>8916.0136431650753</v>
      </c>
      <c r="F29" s="6">
        <f>ROUND(2*E29,0)/2</f>
        <v>8916</v>
      </c>
      <c r="G29" s="6">
        <f>+C29-(C$7+F29*C$8)</f>
        <v>5.546815999696264E-2</v>
      </c>
      <c r="K29" s="6">
        <f>G29</f>
        <v>5.546815999696264E-2</v>
      </c>
      <c r="O29" s="6">
        <f ca="1">+C$11+C$12*F29</f>
        <v>5.6460717845549013E-2</v>
      </c>
      <c r="Q29" s="37">
        <f>+C29-15018.5</f>
        <v>42421.518499999998</v>
      </c>
    </row>
    <row r="30" spans="1:35" s="6" customFormat="1" ht="12.95" customHeight="1" x14ac:dyDescent="0.2">
      <c r="A30" s="41" t="s">
        <v>3</v>
      </c>
      <c r="B30" s="42" t="s">
        <v>45</v>
      </c>
      <c r="C30" s="43">
        <v>57775.442999999999</v>
      </c>
      <c r="D30" s="44">
        <v>0.02</v>
      </c>
      <c r="E30" s="6">
        <f>+(C30-C$7)/C$8</f>
        <v>8998.515962038955</v>
      </c>
      <c r="F30" s="6">
        <f>ROUND(2*E30,0)/2</f>
        <v>8998.5</v>
      </c>
      <c r="G30" s="6">
        <f>+C30-(C$7+F30*C$8)</f>
        <v>6.4895859999523964E-2</v>
      </c>
      <c r="I30" s="6">
        <f>G30</f>
        <v>6.4895859999523964E-2</v>
      </c>
      <c r="O30" s="6">
        <f ca="1">+C$11+C$12*F30</f>
        <v>5.7429227124447341E-2</v>
      </c>
      <c r="Q30" s="37">
        <f>+C30-15018.5</f>
        <v>42756.942999999999</v>
      </c>
    </row>
    <row r="31" spans="1:35" s="6" customFormat="1" ht="12.95" customHeight="1" x14ac:dyDescent="0.2">
      <c r="A31" s="41" t="s">
        <v>3</v>
      </c>
      <c r="B31" s="42" t="s">
        <v>57</v>
      </c>
      <c r="C31" s="43">
        <v>57777.468000000001</v>
      </c>
      <c r="D31" s="44">
        <v>0.01</v>
      </c>
      <c r="E31" s="6">
        <f>+(C31-C$7)/C$8</f>
        <v>8999.0140389406715</v>
      </c>
      <c r="F31" s="6">
        <f>ROUND(2*E31,0)/2</f>
        <v>8999</v>
      </c>
      <c r="G31" s="6">
        <f>+C31-(C$7+F31*C$8)</f>
        <v>5.7077240002399776E-2</v>
      </c>
      <c r="I31" s="6">
        <f>G31</f>
        <v>5.7077240002399776E-2</v>
      </c>
      <c r="O31" s="6">
        <f ca="1">+C$11+C$12*F31</f>
        <v>5.7435096877652775E-2</v>
      </c>
      <c r="Q31" s="37">
        <f>+C31-15018.5</f>
        <v>42758.968000000001</v>
      </c>
    </row>
    <row r="32" spans="1:35" s="6" customFormat="1" ht="12.95" customHeight="1" x14ac:dyDescent="0.2">
      <c r="A32" s="5" t="s">
        <v>60</v>
      </c>
      <c r="B32" s="4" t="s">
        <v>57</v>
      </c>
      <c r="C32" s="46">
        <v>59208.577300000004</v>
      </c>
      <c r="D32" s="46">
        <v>8.8999999999999995E-4</v>
      </c>
      <c r="E32" s="6">
        <f>+(C32-C$7)/C$8</f>
        <v>9351.0152666744088</v>
      </c>
      <c r="F32" s="6">
        <f>ROUND(2*E32,0)/2</f>
        <v>9351</v>
      </c>
      <c r="G32" s="6">
        <f>+C32-(C$7+F32*C$8)</f>
        <v>6.2068760002148338E-2</v>
      </c>
      <c r="K32" s="6">
        <f>G32</f>
        <v>6.2068760002148338E-2</v>
      </c>
      <c r="O32" s="6">
        <f ca="1">+C$11+C$12*F32</f>
        <v>6.1567403134285631E-2</v>
      </c>
      <c r="Q32" s="37">
        <f>+C32-15018.5</f>
        <v>44190.077300000004</v>
      </c>
    </row>
    <row r="33" spans="3:4" s="6" customFormat="1" ht="12.95" customHeight="1" x14ac:dyDescent="0.2">
      <c r="C33" s="36"/>
      <c r="D33" s="36"/>
    </row>
    <row r="34" spans="3:4" s="6" customFormat="1" ht="12.95" customHeight="1" x14ac:dyDescent="0.2">
      <c r="C34" s="36"/>
      <c r="D34" s="36"/>
    </row>
    <row r="35" spans="3:4" s="6" customFormat="1" ht="12.95" customHeight="1" x14ac:dyDescent="0.2">
      <c r="C35" s="36"/>
      <c r="D35" s="36"/>
    </row>
    <row r="36" spans="3:4" s="7" customFormat="1" ht="12.95" customHeight="1" x14ac:dyDescent="0.2">
      <c r="C36" s="45"/>
      <c r="D36" s="45"/>
    </row>
    <row r="37" spans="3:4" s="7" customFormat="1" ht="12.95" customHeight="1" x14ac:dyDescent="0.2">
      <c r="C37" s="45"/>
      <c r="D37" s="45"/>
    </row>
    <row r="38" spans="3:4" s="7" customFormat="1" ht="12.95" customHeight="1" x14ac:dyDescent="0.2">
      <c r="C38" s="45"/>
      <c r="D38" s="45"/>
    </row>
    <row r="39" spans="3:4" s="7" customFormat="1" ht="12.95" customHeight="1" x14ac:dyDescent="0.2">
      <c r="C39" s="45"/>
      <c r="D39" s="45"/>
    </row>
    <row r="40" spans="3:4" s="7" customFormat="1" ht="12.95" customHeight="1" x14ac:dyDescent="0.2">
      <c r="C40" s="45"/>
      <c r="D40" s="45"/>
    </row>
    <row r="41" spans="3:4" s="7" customFormat="1" ht="12.95" customHeight="1" x14ac:dyDescent="0.2">
      <c r="C41" s="45"/>
      <c r="D41" s="45"/>
    </row>
    <row r="42" spans="3:4" s="7" customFormat="1" ht="12.95" customHeight="1" x14ac:dyDescent="0.2">
      <c r="C42" s="45"/>
      <c r="D42" s="45"/>
    </row>
    <row r="43" spans="3:4" s="7" customFormat="1" ht="12.95" customHeight="1" x14ac:dyDescent="0.2">
      <c r="C43" s="45"/>
      <c r="D43" s="45"/>
    </row>
    <row r="44" spans="3:4" s="7" customFormat="1" ht="12.95" customHeight="1" x14ac:dyDescent="0.2">
      <c r="C44" s="45"/>
      <c r="D44" s="45"/>
    </row>
    <row r="45" spans="3:4" s="7" customFormat="1" ht="12.95" customHeight="1" x14ac:dyDescent="0.2">
      <c r="C45" s="45"/>
      <c r="D45" s="45"/>
    </row>
    <row r="46" spans="3:4" s="7" customFormat="1" ht="12.95" customHeight="1" x14ac:dyDescent="0.2">
      <c r="C46" s="45"/>
      <c r="D46" s="45"/>
    </row>
    <row r="47" spans="3:4" s="7" customFormat="1" ht="12.95" customHeight="1" x14ac:dyDescent="0.2">
      <c r="C47" s="45"/>
      <c r="D47" s="45"/>
    </row>
    <row r="48" spans="3:4" s="7" customFormat="1" ht="12.95" customHeight="1" x14ac:dyDescent="0.2">
      <c r="C48" s="45"/>
      <c r="D48" s="45"/>
    </row>
    <row r="49" spans="3:4" s="7" customFormat="1" ht="12.95" customHeight="1" x14ac:dyDescent="0.2">
      <c r="C49" s="45"/>
      <c r="D49" s="45"/>
    </row>
    <row r="50" spans="3:4" s="7" customFormat="1" ht="12.95" customHeight="1" x14ac:dyDescent="0.2">
      <c r="C50" s="45"/>
      <c r="D50" s="45"/>
    </row>
    <row r="51" spans="3:4" s="7" customFormat="1" ht="12.95" customHeight="1" x14ac:dyDescent="0.2">
      <c r="C51" s="45"/>
      <c r="D51" s="45"/>
    </row>
    <row r="52" spans="3:4" s="7" customFormat="1" ht="12.95" customHeight="1" x14ac:dyDescent="0.2">
      <c r="C52" s="45"/>
      <c r="D52" s="45"/>
    </row>
    <row r="53" spans="3:4" s="7" customFormat="1" ht="12.95" customHeight="1" x14ac:dyDescent="0.2">
      <c r="C53" s="45"/>
      <c r="D53" s="45"/>
    </row>
    <row r="54" spans="3:4" s="7" customFormat="1" ht="12.95" customHeight="1" x14ac:dyDescent="0.2">
      <c r="C54" s="45"/>
      <c r="D54" s="45"/>
    </row>
    <row r="55" spans="3:4" s="7" customFormat="1" ht="12.95" customHeight="1" x14ac:dyDescent="0.2">
      <c r="C55" s="45"/>
      <c r="D55" s="45"/>
    </row>
    <row r="56" spans="3:4" s="7" customFormat="1" ht="12.95" customHeight="1" x14ac:dyDescent="0.2">
      <c r="C56" s="45"/>
      <c r="D56" s="45"/>
    </row>
    <row r="57" spans="3:4" s="7" customFormat="1" ht="12.95" customHeight="1" x14ac:dyDescent="0.2">
      <c r="C57" s="45"/>
      <c r="D57" s="45"/>
    </row>
    <row r="58" spans="3:4" s="7" customFormat="1" ht="12.95" customHeight="1" x14ac:dyDescent="0.2">
      <c r="C58" s="45"/>
      <c r="D58" s="45"/>
    </row>
    <row r="59" spans="3:4" s="7" customFormat="1" ht="12.95" customHeight="1" x14ac:dyDescent="0.2">
      <c r="C59" s="45"/>
      <c r="D59" s="45"/>
    </row>
    <row r="60" spans="3:4" s="7" customFormat="1" ht="12.95" customHeight="1" x14ac:dyDescent="0.2">
      <c r="C60" s="45"/>
      <c r="D60" s="45"/>
    </row>
    <row r="61" spans="3:4" s="7" customFormat="1" ht="12.95" customHeight="1" x14ac:dyDescent="0.2">
      <c r="C61" s="45"/>
      <c r="D61" s="45"/>
    </row>
    <row r="62" spans="3:4" s="7" customFormat="1" ht="12.95" customHeight="1" x14ac:dyDescent="0.2">
      <c r="C62" s="45"/>
      <c r="D62" s="45"/>
    </row>
    <row r="63" spans="3:4" s="7" customFormat="1" ht="12.95" customHeight="1" x14ac:dyDescent="0.2">
      <c r="C63" s="45"/>
      <c r="D63" s="45"/>
    </row>
    <row r="64" spans="3:4" s="7" customFormat="1" ht="12.95" customHeight="1" x14ac:dyDescent="0.2">
      <c r="C64" s="45"/>
      <c r="D64" s="45"/>
    </row>
    <row r="65" spans="3:4" s="7" customFormat="1" ht="12.95" customHeight="1" x14ac:dyDescent="0.2">
      <c r="C65" s="45"/>
      <c r="D65" s="45"/>
    </row>
    <row r="66" spans="3:4" s="7" customFormat="1" ht="12.95" customHeight="1" x14ac:dyDescent="0.2">
      <c r="C66" s="45"/>
      <c r="D66" s="45"/>
    </row>
    <row r="67" spans="3:4" s="7" customFormat="1" ht="12.95" customHeight="1" x14ac:dyDescent="0.2">
      <c r="C67" s="45"/>
      <c r="D67" s="45"/>
    </row>
    <row r="68" spans="3:4" s="7" customFormat="1" ht="12.95" customHeight="1" x14ac:dyDescent="0.2">
      <c r="C68" s="45"/>
      <c r="D68" s="45"/>
    </row>
    <row r="69" spans="3:4" s="7" customFormat="1" ht="12.95" customHeight="1" x14ac:dyDescent="0.2">
      <c r="C69" s="45"/>
      <c r="D69" s="45"/>
    </row>
    <row r="70" spans="3:4" s="7" customFormat="1" ht="12.95" customHeight="1" x14ac:dyDescent="0.2">
      <c r="C70" s="45"/>
      <c r="D70" s="45"/>
    </row>
    <row r="71" spans="3:4" s="7" customFormat="1" ht="12.95" customHeight="1" x14ac:dyDescent="0.2">
      <c r="C71" s="45"/>
      <c r="D71" s="45"/>
    </row>
    <row r="72" spans="3:4" s="7" customFormat="1" ht="12.95" customHeight="1" x14ac:dyDescent="0.2">
      <c r="C72" s="45"/>
      <c r="D72" s="45"/>
    </row>
    <row r="73" spans="3:4" s="7" customFormat="1" ht="12.95" customHeight="1" x14ac:dyDescent="0.2">
      <c r="C73" s="45"/>
      <c r="D73" s="45"/>
    </row>
    <row r="74" spans="3:4" s="7" customFormat="1" ht="12.95" customHeight="1" x14ac:dyDescent="0.2">
      <c r="C74" s="45"/>
      <c r="D74" s="45"/>
    </row>
    <row r="75" spans="3:4" s="7" customFormat="1" ht="12.95" customHeight="1" x14ac:dyDescent="0.2">
      <c r="C75" s="45"/>
      <c r="D75" s="45"/>
    </row>
    <row r="76" spans="3:4" s="7" customFormat="1" ht="12.95" customHeight="1" x14ac:dyDescent="0.2">
      <c r="C76" s="45"/>
      <c r="D76" s="45"/>
    </row>
    <row r="77" spans="3:4" s="7" customFormat="1" ht="12.95" customHeight="1" x14ac:dyDescent="0.2">
      <c r="C77" s="45"/>
      <c r="D77" s="45"/>
    </row>
    <row r="78" spans="3:4" s="7" customFormat="1" ht="12.95" customHeight="1" x14ac:dyDescent="0.2">
      <c r="C78" s="45"/>
      <c r="D78" s="45"/>
    </row>
    <row r="79" spans="3:4" s="7" customFormat="1" ht="12.95" customHeight="1" x14ac:dyDescent="0.2">
      <c r="C79" s="45"/>
      <c r="D79" s="45"/>
    </row>
    <row r="80" spans="3:4" s="7" customFormat="1" ht="12.95" customHeight="1" x14ac:dyDescent="0.2">
      <c r="C80" s="45"/>
      <c r="D80" s="45"/>
    </row>
    <row r="81" spans="3:4" s="7" customFormat="1" ht="12.95" customHeight="1" x14ac:dyDescent="0.2">
      <c r="C81" s="45"/>
      <c r="D81" s="45"/>
    </row>
    <row r="82" spans="3:4" s="7" customFormat="1" ht="12.95" customHeight="1" x14ac:dyDescent="0.2">
      <c r="C82" s="45"/>
      <c r="D82" s="45"/>
    </row>
    <row r="83" spans="3:4" s="7" customFormat="1" ht="12.95" customHeight="1" x14ac:dyDescent="0.2">
      <c r="C83" s="45"/>
      <c r="D83" s="45"/>
    </row>
    <row r="84" spans="3:4" s="7" customFormat="1" ht="12.95" customHeight="1" x14ac:dyDescent="0.2">
      <c r="C84" s="45"/>
      <c r="D84" s="45"/>
    </row>
    <row r="85" spans="3:4" s="7" customFormat="1" ht="12.95" customHeight="1" x14ac:dyDescent="0.2">
      <c r="C85" s="45"/>
      <c r="D85" s="45"/>
    </row>
    <row r="86" spans="3:4" s="7" customFormat="1" ht="12.95" customHeight="1" x14ac:dyDescent="0.2">
      <c r="C86" s="45"/>
      <c r="D86" s="45"/>
    </row>
    <row r="87" spans="3:4" s="7" customFormat="1" ht="12.95" customHeight="1" x14ac:dyDescent="0.2">
      <c r="C87" s="45"/>
      <c r="D87" s="45"/>
    </row>
    <row r="88" spans="3:4" s="7" customFormat="1" ht="12.95" customHeight="1" x14ac:dyDescent="0.2">
      <c r="C88" s="45"/>
      <c r="D88" s="45"/>
    </row>
    <row r="89" spans="3:4" s="7" customFormat="1" ht="12.95" customHeight="1" x14ac:dyDescent="0.2">
      <c r="C89" s="45"/>
      <c r="D89" s="45"/>
    </row>
    <row r="90" spans="3:4" s="7" customFormat="1" ht="12.95" customHeight="1" x14ac:dyDescent="0.2">
      <c r="C90" s="45"/>
      <c r="D90" s="45"/>
    </row>
    <row r="91" spans="3:4" s="7" customFormat="1" ht="12.95" customHeight="1" x14ac:dyDescent="0.2">
      <c r="C91" s="45"/>
      <c r="D91" s="45"/>
    </row>
    <row r="92" spans="3:4" s="7" customFormat="1" ht="12.95" customHeight="1" x14ac:dyDescent="0.2">
      <c r="C92" s="45"/>
      <c r="D92" s="45"/>
    </row>
    <row r="93" spans="3:4" s="7" customFormat="1" ht="12.95" customHeight="1" x14ac:dyDescent="0.2">
      <c r="C93" s="45"/>
      <c r="D93" s="45"/>
    </row>
    <row r="94" spans="3:4" s="7" customFormat="1" ht="12.95" customHeight="1" x14ac:dyDescent="0.2">
      <c r="C94" s="45"/>
      <c r="D94" s="45"/>
    </row>
    <row r="95" spans="3:4" s="7" customFormat="1" ht="12.95" customHeight="1" x14ac:dyDescent="0.2">
      <c r="C95" s="45"/>
      <c r="D95" s="45"/>
    </row>
    <row r="96" spans="3:4" s="7" customFormat="1" ht="12.95" customHeight="1" x14ac:dyDescent="0.2">
      <c r="C96" s="45"/>
      <c r="D96" s="45"/>
    </row>
    <row r="97" spans="3:4" s="7" customFormat="1" ht="12.95" customHeight="1" x14ac:dyDescent="0.2">
      <c r="C97" s="45"/>
      <c r="D97" s="45"/>
    </row>
    <row r="98" spans="3:4" s="7" customFormat="1" ht="12.95" customHeight="1" x14ac:dyDescent="0.2">
      <c r="C98" s="45"/>
      <c r="D98" s="45"/>
    </row>
    <row r="99" spans="3:4" s="7" customFormat="1" ht="12.95" customHeight="1" x14ac:dyDescent="0.2">
      <c r="C99" s="45"/>
      <c r="D99" s="45"/>
    </row>
    <row r="100" spans="3:4" s="7" customFormat="1" ht="12.95" customHeight="1" x14ac:dyDescent="0.2">
      <c r="C100" s="45"/>
      <c r="D100" s="45"/>
    </row>
    <row r="101" spans="3:4" s="7" customFormat="1" ht="12.95" customHeight="1" x14ac:dyDescent="0.2">
      <c r="C101" s="45"/>
      <c r="D101" s="45"/>
    </row>
    <row r="102" spans="3:4" s="7" customFormat="1" ht="12.95" customHeight="1" x14ac:dyDescent="0.2">
      <c r="C102" s="45"/>
      <c r="D102" s="45"/>
    </row>
    <row r="103" spans="3:4" s="7" customFormat="1" ht="12.95" customHeight="1" x14ac:dyDescent="0.2">
      <c r="C103" s="45"/>
      <c r="D103" s="45"/>
    </row>
    <row r="104" spans="3:4" s="7" customFormat="1" ht="12.95" customHeight="1" x14ac:dyDescent="0.2">
      <c r="C104" s="45"/>
      <c r="D104" s="45"/>
    </row>
    <row r="105" spans="3:4" s="7" customFormat="1" ht="12.95" customHeight="1" x14ac:dyDescent="0.2">
      <c r="C105" s="45"/>
      <c r="D105" s="45"/>
    </row>
    <row r="106" spans="3:4" s="7" customFormat="1" ht="12.95" customHeight="1" x14ac:dyDescent="0.2">
      <c r="C106" s="45"/>
      <c r="D106" s="45"/>
    </row>
    <row r="107" spans="3:4" s="7" customFormat="1" ht="12.95" customHeight="1" x14ac:dyDescent="0.2">
      <c r="C107" s="45"/>
      <c r="D107" s="45"/>
    </row>
    <row r="108" spans="3:4" s="7" customFormat="1" ht="12.95" customHeight="1" x14ac:dyDescent="0.2">
      <c r="C108" s="45"/>
      <c r="D108" s="45"/>
    </row>
    <row r="109" spans="3:4" s="7" customFormat="1" ht="12.95" customHeight="1" x14ac:dyDescent="0.2">
      <c r="C109" s="45"/>
      <c r="D109" s="45"/>
    </row>
    <row r="110" spans="3:4" s="7" customFormat="1" ht="12.95" customHeight="1" x14ac:dyDescent="0.2">
      <c r="C110" s="45"/>
      <c r="D110" s="45"/>
    </row>
    <row r="111" spans="3:4" s="7" customFormat="1" ht="12.95" customHeight="1" x14ac:dyDescent="0.2">
      <c r="C111" s="45"/>
      <c r="D111" s="45"/>
    </row>
    <row r="112" spans="3:4" s="7" customFormat="1" ht="12.95" customHeight="1" x14ac:dyDescent="0.2">
      <c r="C112" s="45"/>
      <c r="D112" s="45"/>
    </row>
    <row r="113" spans="3:4" s="7" customFormat="1" ht="12.95" customHeight="1" x14ac:dyDescent="0.2">
      <c r="C113" s="45"/>
      <c r="D113" s="45"/>
    </row>
    <row r="114" spans="3:4" s="7" customFormat="1" ht="12.95" customHeight="1" x14ac:dyDescent="0.2">
      <c r="C114" s="45"/>
      <c r="D114" s="45"/>
    </row>
    <row r="115" spans="3:4" s="7" customFormat="1" ht="12.95" customHeight="1" x14ac:dyDescent="0.2">
      <c r="C115" s="45"/>
      <c r="D115" s="45"/>
    </row>
    <row r="116" spans="3:4" s="7" customFormat="1" ht="12.95" customHeight="1" x14ac:dyDescent="0.2">
      <c r="C116" s="45"/>
      <c r="D116" s="45"/>
    </row>
    <row r="117" spans="3:4" s="7" customFormat="1" ht="12.95" customHeight="1" x14ac:dyDescent="0.2">
      <c r="C117" s="45"/>
      <c r="D117" s="45"/>
    </row>
    <row r="118" spans="3:4" s="7" customFormat="1" ht="12.95" customHeight="1" x14ac:dyDescent="0.2">
      <c r="C118" s="45"/>
      <c r="D118" s="45"/>
    </row>
    <row r="119" spans="3:4" s="7" customFormat="1" ht="12.95" customHeight="1" x14ac:dyDescent="0.2">
      <c r="C119" s="45"/>
      <c r="D119" s="45"/>
    </row>
    <row r="120" spans="3:4" s="7" customFormat="1" ht="12.95" customHeight="1" x14ac:dyDescent="0.2">
      <c r="C120" s="45"/>
      <c r="D120" s="45"/>
    </row>
    <row r="121" spans="3:4" s="7" customFormat="1" ht="12.95" customHeight="1" x14ac:dyDescent="0.2">
      <c r="C121" s="45"/>
      <c r="D121" s="45"/>
    </row>
    <row r="122" spans="3:4" s="7" customFormat="1" ht="12.95" customHeight="1" x14ac:dyDescent="0.2">
      <c r="C122" s="45"/>
      <c r="D122" s="45"/>
    </row>
    <row r="123" spans="3:4" s="7" customFormat="1" ht="12.95" customHeight="1" x14ac:dyDescent="0.2">
      <c r="C123" s="45"/>
      <c r="D123" s="45"/>
    </row>
    <row r="124" spans="3:4" s="7" customFormat="1" ht="12.95" customHeight="1" x14ac:dyDescent="0.2">
      <c r="C124" s="45"/>
      <c r="D124" s="45"/>
    </row>
    <row r="125" spans="3:4" s="7" customFormat="1" ht="12.95" customHeight="1" x14ac:dyDescent="0.2">
      <c r="C125" s="45"/>
      <c r="D125" s="45"/>
    </row>
    <row r="126" spans="3:4" s="7" customFormat="1" ht="12.95" customHeight="1" x14ac:dyDescent="0.2">
      <c r="C126" s="45"/>
      <c r="D126" s="45"/>
    </row>
    <row r="127" spans="3:4" s="7" customFormat="1" ht="12.95" customHeight="1" x14ac:dyDescent="0.2">
      <c r="C127" s="45"/>
      <c r="D127" s="45"/>
    </row>
    <row r="128" spans="3:4" s="7" customFormat="1" ht="12.95" customHeight="1" x14ac:dyDescent="0.2">
      <c r="C128" s="45"/>
      <c r="D128" s="45"/>
    </row>
    <row r="129" spans="3:4" s="7" customFormat="1" ht="12.95" customHeight="1" x14ac:dyDescent="0.2">
      <c r="C129" s="45"/>
      <c r="D129" s="45"/>
    </row>
    <row r="130" spans="3:4" s="7" customFormat="1" ht="12.95" customHeight="1" x14ac:dyDescent="0.2">
      <c r="C130" s="45"/>
      <c r="D130" s="45"/>
    </row>
    <row r="131" spans="3:4" s="7" customFormat="1" ht="12.95" customHeight="1" x14ac:dyDescent="0.2">
      <c r="C131" s="45"/>
      <c r="D131" s="45"/>
    </row>
    <row r="132" spans="3:4" s="7" customFormat="1" ht="12.95" customHeight="1" x14ac:dyDescent="0.2">
      <c r="C132" s="45"/>
      <c r="D132" s="45"/>
    </row>
    <row r="133" spans="3:4" s="7" customFormat="1" ht="12.95" customHeight="1" x14ac:dyDescent="0.2">
      <c r="C133" s="45"/>
      <c r="D133" s="45"/>
    </row>
    <row r="134" spans="3:4" s="7" customFormat="1" ht="12.95" customHeight="1" x14ac:dyDescent="0.2">
      <c r="C134" s="45"/>
      <c r="D134" s="45"/>
    </row>
    <row r="135" spans="3:4" s="7" customFormat="1" ht="12.95" customHeight="1" x14ac:dyDescent="0.2">
      <c r="C135" s="45"/>
      <c r="D135" s="45"/>
    </row>
    <row r="136" spans="3:4" s="7" customFormat="1" ht="12.95" customHeight="1" x14ac:dyDescent="0.2">
      <c r="C136" s="45"/>
      <c r="D136" s="45"/>
    </row>
    <row r="137" spans="3:4" s="7" customFormat="1" ht="12.95" customHeight="1" x14ac:dyDescent="0.2">
      <c r="C137" s="45"/>
      <c r="D137" s="45"/>
    </row>
    <row r="138" spans="3:4" s="7" customFormat="1" ht="12.95" customHeight="1" x14ac:dyDescent="0.2">
      <c r="C138" s="45"/>
      <c r="D138" s="45"/>
    </row>
    <row r="139" spans="3:4" s="7" customFormat="1" ht="12.95" customHeight="1" x14ac:dyDescent="0.2">
      <c r="C139" s="45"/>
      <c r="D139" s="45"/>
    </row>
    <row r="140" spans="3:4" s="7" customFormat="1" ht="12.95" customHeight="1" x14ac:dyDescent="0.2">
      <c r="C140" s="45"/>
      <c r="D140" s="45"/>
    </row>
    <row r="141" spans="3:4" s="7" customFormat="1" ht="12.95" customHeight="1" x14ac:dyDescent="0.2">
      <c r="C141" s="45"/>
      <c r="D141" s="45"/>
    </row>
    <row r="142" spans="3:4" s="7" customFormat="1" ht="12.95" customHeight="1" x14ac:dyDescent="0.2">
      <c r="C142" s="45"/>
      <c r="D142" s="45"/>
    </row>
    <row r="143" spans="3:4" s="7" customFormat="1" ht="12.95" customHeight="1" x14ac:dyDescent="0.2">
      <c r="C143" s="45"/>
      <c r="D143" s="45"/>
    </row>
    <row r="144" spans="3:4" s="7" customFormat="1" ht="12.95" customHeight="1" x14ac:dyDescent="0.2">
      <c r="C144" s="45"/>
      <c r="D144" s="45"/>
    </row>
    <row r="145" spans="3:4" s="7" customFormat="1" ht="12.95" customHeight="1" x14ac:dyDescent="0.2">
      <c r="C145" s="45"/>
      <c r="D145" s="45"/>
    </row>
    <row r="146" spans="3:4" s="7" customFormat="1" ht="12.95" customHeight="1" x14ac:dyDescent="0.2">
      <c r="C146" s="45"/>
      <c r="D146" s="45"/>
    </row>
    <row r="147" spans="3:4" s="7" customFormat="1" ht="12.95" customHeight="1" x14ac:dyDescent="0.2">
      <c r="C147" s="45"/>
      <c r="D147" s="45"/>
    </row>
    <row r="148" spans="3:4" s="7" customFormat="1" ht="12.95" customHeight="1" x14ac:dyDescent="0.2">
      <c r="C148" s="45"/>
      <c r="D148" s="45"/>
    </row>
    <row r="149" spans="3:4" s="7" customFormat="1" ht="12.95" customHeight="1" x14ac:dyDescent="0.2">
      <c r="C149" s="45"/>
      <c r="D149" s="45"/>
    </row>
    <row r="150" spans="3:4" s="7" customFormat="1" ht="12.95" customHeight="1" x14ac:dyDescent="0.2">
      <c r="C150" s="45"/>
      <c r="D150" s="45"/>
    </row>
    <row r="151" spans="3:4" s="7" customFormat="1" ht="12.95" customHeight="1" x14ac:dyDescent="0.2">
      <c r="C151" s="45"/>
      <c r="D151" s="45"/>
    </row>
    <row r="152" spans="3:4" s="7" customFormat="1" ht="12.95" customHeight="1" x14ac:dyDescent="0.2">
      <c r="C152" s="45"/>
      <c r="D152" s="45"/>
    </row>
    <row r="153" spans="3:4" s="7" customFormat="1" ht="12.95" customHeight="1" x14ac:dyDescent="0.2">
      <c r="C153" s="45"/>
      <c r="D153" s="45"/>
    </row>
    <row r="154" spans="3:4" s="7" customFormat="1" ht="12.95" customHeight="1" x14ac:dyDescent="0.2">
      <c r="C154" s="45"/>
      <c r="D154" s="45"/>
    </row>
    <row r="155" spans="3:4" s="7" customFormat="1" ht="12.95" customHeight="1" x14ac:dyDescent="0.2">
      <c r="C155" s="45"/>
      <c r="D155" s="45"/>
    </row>
    <row r="156" spans="3:4" s="7" customFormat="1" ht="12.95" customHeight="1" x14ac:dyDescent="0.2">
      <c r="C156" s="45"/>
      <c r="D156" s="45"/>
    </row>
    <row r="157" spans="3:4" s="7" customFormat="1" ht="12.95" customHeight="1" x14ac:dyDescent="0.2">
      <c r="C157" s="45"/>
      <c r="D157" s="45"/>
    </row>
    <row r="158" spans="3:4" s="7" customFormat="1" ht="12.95" customHeight="1" x14ac:dyDescent="0.2">
      <c r="C158" s="45"/>
      <c r="D158" s="45"/>
    </row>
    <row r="159" spans="3:4" s="7" customFormat="1" ht="12.95" customHeight="1" x14ac:dyDescent="0.2">
      <c r="C159" s="45"/>
      <c r="D159" s="45"/>
    </row>
    <row r="160" spans="3:4" s="7" customFormat="1" ht="12.95" customHeight="1" x14ac:dyDescent="0.2">
      <c r="C160" s="45"/>
      <c r="D160" s="45"/>
    </row>
    <row r="161" spans="3:4" s="7" customFormat="1" ht="12.95" customHeight="1" x14ac:dyDescent="0.2">
      <c r="C161" s="45"/>
      <c r="D161" s="45"/>
    </row>
    <row r="162" spans="3:4" s="7" customFormat="1" ht="12.95" customHeight="1" x14ac:dyDescent="0.2">
      <c r="C162" s="45"/>
      <c r="D162" s="45"/>
    </row>
    <row r="163" spans="3:4" s="7" customFormat="1" ht="12.95" customHeight="1" x14ac:dyDescent="0.2">
      <c r="C163" s="45"/>
      <c r="D163" s="45"/>
    </row>
    <row r="164" spans="3:4" s="7" customFormat="1" ht="12.95" customHeight="1" x14ac:dyDescent="0.2">
      <c r="C164" s="45"/>
      <c r="D164" s="45"/>
    </row>
    <row r="165" spans="3:4" s="7" customFormat="1" ht="12.95" customHeight="1" x14ac:dyDescent="0.2">
      <c r="C165" s="45"/>
      <c r="D165" s="45"/>
    </row>
    <row r="166" spans="3:4" s="7" customFormat="1" ht="12.95" customHeight="1" x14ac:dyDescent="0.2">
      <c r="C166" s="45"/>
      <c r="D166" s="45"/>
    </row>
    <row r="167" spans="3:4" s="7" customFormat="1" ht="12.95" customHeight="1" x14ac:dyDescent="0.2">
      <c r="C167" s="45"/>
      <c r="D167" s="45"/>
    </row>
    <row r="168" spans="3:4" s="7" customFormat="1" ht="12.95" customHeight="1" x14ac:dyDescent="0.2">
      <c r="C168" s="45"/>
      <c r="D168" s="45"/>
    </row>
    <row r="169" spans="3:4" s="7" customFormat="1" ht="12.95" customHeight="1" x14ac:dyDescent="0.2">
      <c r="C169" s="45"/>
      <c r="D169" s="45"/>
    </row>
    <row r="170" spans="3:4" s="7" customFormat="1" ht="12.95" customHeight="1" x14ac:dyDescent="0.2">
      <c r="C170" s="45"/>
      <c r="D170" s="45"/>
    </row>
    <row r="171" spans="3:4" s="7" customFormat="1" ht="12.95" customHeight="1" x14ac:dyDescent="0.2">
      <c r="C171" s="45"/>
      <c r="D171" s="45"/>
    </row>
    <row r="172" spans="3:4" s="7" customFormat="1" ht="12.95" customHeight="1" x14ac:dyDescent="0.2">
      <c r="C172" s="45"/>
      <c r="D172" s="45"/>
    </row>
    <row r="173" spans="3:4" s="7" customFormat="1" ht="12.95" customHeight="1" x14ac:dyDescent="0.2">
      <c r="C173" s="45"/>
      <c r="D173" s="45"/>
    </row>
    <row r="174" spans="3:4" s="7" customFormat="1" ht="12.95" customHeight="1" x14ac:dyDescent="0.2">
      <c r="C174" s="45"/>
      <c r="D174" s="45"/>
    </row>
    <row r="175" spans="3:4" s="7" customFormat="1" ht="12.95" customHeight="1" x14ac:dyDescent="0.2">
      <c r="C175" s="45"/>
      <c r="D175" s="45"/>
    </row>
    <row r="176" spans="3:4" s="7" customFormat="1" ht="12.95" customHeight="1" x14ac:dyDescent="0.2">
      <c r="C176" s="45"/>
      <c r="D176" s="45"/>
    </row>
    <row r="177" spans="3:4" s="7" customFormat="1" ht="12.95" customHeight="1" x14ac:dyDescent="0.2">
      <c r="C177" s="45"/>
      <c r="D177" s="45"/>
    </row>
    <row r="178" spans="3:4" s="7" customFormat="1" ht="12.95" customHeight="1" x14ac:dyDescent="0.2">
      <c r="C178" s="45"/>
      <c r="D178" s="45"/>
    </row>
    <row r="179" spans="3:4" s="7" customFormat="1" ht="12.95" customHeight="1" x14ac:dyDescent="0.2">
      <c r="C179" s="45"/>
      <c r="D179" s="45"/>
    </row>
    <row r="180" spans="3:4" s="7" customFormat="1" ht="12.95" customHeight="1" x14ac:dyDescent="0.2">
      <c r="C180" s="45"/>
      <c r="D180" s="45"/>
    </row>
    <row r="181" spans="3:4" s="7" customFormat="1" ht="12.95" customHeight="1" x14ac:dyDescent="0.2">
      <c r="C181" s="45"/>
      <c r="D181" s="45"/>
    </row>
    <row r="182" spans="3:4" s="7" customFormat="1" ht="12.95" customHeight="1" x14ac:dyDescent="0.2">
      <c r="C182" s="45"/>
      <c r="D182" s="45"/>
    </row>
    <row r="183" spans="3:4" s="7" customFormat="1" ht="12.95" customHeight="1" x14ac:dyDescent="0.2">
      <c r="C183" s="45"/>
      <c r="D183" s="45"/>
    </row>
    <row r="184" spans="3:4" s="7" customFormat="1" ht="12.95" customHeight="1" x14ac:dyDescent="0.2">
      <c r="C184" s="45"/>
      <c r="D184" s="45"/>
    </row>
    <row r="185" spans="3:4" s="7" customFormat="1" ht="12.95" customHeight="1" x14ac:dyDescent="0.2">
      <c r="C185" s="45"/>
      <c r="D185" s="45"/>
    </row>
    <row r="186" spans="3:4" s="7" customFormat="1" ht="12.95" customHeight="1" x14ac:dyDescent="0.2">
      <c r="C186" s="45"/>
      <c r="D186" s="45"/>
    </row>
    <row r="187" spans="3:4" s="7" customFormat="1" ht="12.95" customHeight="1" x14ac:dyDescent="0.2">
      <c r="C187" s="45"/>
      <c r="D187" s="45"/>
    </row>
    <row r="188" spans="3:4" s="7" customFormat="1" ht="12.95" customHeight="1" x14ac:dyDescent="0.2">
      <c r="C188" s="45"/>
      <c r="D188" s="45"/>
    </row>
    <row r="189" spans="3:4" s="7" customFormat="1" ht="12.95" customHeight="1" x14ac:dyDescent="0.2">
      <c r="C189" s="45"/>
      <c r="D189" s="45"/>
    </row>
    <row r="190" spans="3:4" s="7" customFormat="1" ht="12.95" customHeight="1" x14ac:dyDescent="0.2">
      <c r="C190" s="45"/>
      <c r="D190" s="45"/>
    </row>
    <row r="191" spans="3:4" s="7" customFormat="1" ht="12.95" customHeight="1" x14ac:dyDescent="0.2">
      <c r="C191" s="45"/>
      <c r="D191" s="45"/>
    </row>
    <row r="192" spans="3:4" s="7" customFormat="1" ht="12.95" customHeight="1" x14ac:dyDescent="0.2">
      <c r="C192" s="45"/>
      <c r="D192" s="45"/>
    </row>
    <row r="193" spans="3:4" s="7" customFormat="1" ht="12.95" customHeight="1" x14ac:dyDescent="0.2">
      <c r="C193" s="45"/>
      <c r="D193" s="45"/>
    </row>
    <row r="194" spans="3:4" s="7" customFormat="1" ht="12.95" customHeight="1" x14ac:dyDescent="0.2">
      <c r="C194" s="45"/>
      <c r="D194" s="45"/>
    </row>
    <row r="195" spans="3:4" s="7" customFormat="1" ht="12.95" customHeight="1" x14ac:dyDescent="0.2">
      <c r="C195" s="45"/>
      <c r="D195" s="45"/>
    </row>
    <row r="196" spans="3:4" s="7" customFormat="1" ht="12.95" customHeight="1" x14ac:dyDescent="0.2">
      <c r="C196" s="45"/>
      <c r="D196" s="45"/>
    </row>
    <row r="197" spans="3:4" s="7" customFormat="1" ht="12.95" customHeight="1" x14ac:dyDescent="0.2">
      <c r="C197" s="45"/>
      <c r="D197" s="45"/>
    </row>
    <row r="198" spans="3:4" s="7" customFormat="1" ht="12.95" customHeight="1" x14ac:dyDescent="0.2">
      <c r="C198" s="45"/>
      <c r="D198" s="45"/>
    </row>
    <row r="199" spans="3:4" s="7" customFormat="1" ht="12.95" customHeight="1" x14ac:dyDescent="0.2">
      <c r="C199" s="45"/>
      <c r="D199" s="45"/>
    </row>
    <row r="200" spans="3:4" s="7" customFormat="1" ht="12.95" customHeight="1" x14ac:dyDescent="0.2">
      <c r="C200" s="45"/>
      <c r="D200" s="45"/>
    </row>
    <row r="201" spans="3:4" s="7" customFormat="1" ht="12.95" customHeight="1" x14ac:dyDescent="0.2">
      <c r="C201" s="45"/>
      <c r="D201" s="45"/>
    </row>
    <row r="202" spans="3:4" s="7" customFormat="1" ht="12.95" customHeight="1" x14ac:dyDescent="0.2">
      <c r="C202" s="45"/>
      <c r="D202" s="45"/>
    </row>
    <row r="203" spans="3:4" s="7" customFormat="1" ht="12.95" customHeight="1" x14ac:dyDescent="0.2">
      <c r="C203" s="45"/>
      <c r="D203" s="45"/>
    </row>
    <row r="204" spans="3:4" s="7" customFormat="1" ht="12.95" customHeight="1" x14ac:dyDescent="0.2">
      <c r="C204" s="45"/>
      <c r="D204" s="45"/>
    </row>
    <row r="205" spans="3:4" s="7" customFormat="1" ht="12.95" customHeight="1" x14ac:dyDescent="0.2">
      <c r="C205" s="45"/>
      <c r="D205" s="45"/>
    </row>
    <row r="206" spans="3:4" s="7" customFormat="1" ht="12.95" customHeight="1" x14ac:dyDescent="0.2">
      <c r="C206" s="45"/>
      <c r="D206" s="45"/>
    </row>
    <row r="207" spans="3:4" s="7" customFormat="1" ht="12.95" customHeight="1" x14ac:dyDescent="0.2">
      <c r="C207" s="45"/>
      <c r="D207" s="45"/>
    </row>
    <row r="208" spans="3:4" s="7" customFormat="1" ht="12.95" customHeight="1" x14ac:dyDescent="0.2">
      <c r="C208" s="45"/>
      <c r="D208" s="45"/>
    </row>
    <row r="209" spans="3:4" s="7" customFormat="1" ht="12.95" customHeight="1" x14ac:dyDescent="0.2">
      <c r="C209" s="45"/>
      <c r="D209" s="45"/>
    </row>
    <row r="210" spans="3:4" s="7" customFormat="1" ht="12.95" customHeight="1" x14ac:dyDescent="0.2">
      <c r="C210" s="45"/>
      <c r="D210" s="45"/>
    </row>
    <row r="211" spans="3:4" s="7" customFormat="1" ht="12.95" customHeight="1" x14ac:dyDescent="0.2">
      <c r="C211" s="45"/>
      <c r="D211" s="45"/>
    </row>
    <row r="212" spans="3:4" s="7" customFormat="1" ht="12.95" customHeight="1" x14ac:dyDescent="0.2">
      <c r="C212" s="45"/>
      <c r="D212" s="45"/>
    </row>
    <row r="213" spans="3:4" s="7" customFormat="1" ht="12.95" customHeight="1" x14ac:dyDescent="0.2">
      <c r="C213" s="45"/>
      <c r="D213" s="45"/>
    </row>
    <row r="214" spans="3:4" s="7" customFormat="1" ht="12.95" customHeight="1" x14ac:dyDescent="0.2">
      <c r="C214" s="45"/>
      <c r="D214" s="45"/>
    </row>
    <row r="215" spans="3:4" s="7" customFormat="1" ht="12.95" customHeight="1" x14ac:dyDescent="0.2">
      <c r="C215" s="45"/>
      <c r="D215" s="45"/>
    </row>
    <row r="216" spans="3:4" s="7" customFormat="1" ht="12.95" customHeight="1" x14ac:dyDescent="0.2">
      <c r="C216" s="45"/>
      <c r="D216" s="45"/>
    </row>
    <row r="217" spans="3:4" s="7" customFormat="1" ht="12.95" customHeight="1" x14ac:dyDescent="0.2">
      <c r="C217" s="45"/>
      <c r="D217" s="45"/>
    </row>
    <row r="218" spans="3:4" s="7" customFormat="1" ht="12.95" customHeight="1" x14ac:dyDescent="0.2">
      <c r="C218" s="45"/>
      <c r="D218" s="45"/>
    </row>
    <row r="219" spans="3:4" s="7" customFormat="1" ht="12.95" customHeight="1" x14ac:dyDescent="0.2">
      <c r="C219" s="45"/>
      <c r="D219" s="45"/>
    </row>
    <row r="220" spans="3:4" s="7" customFormat="1" ht="12.95" customHeight="1" x14ac:dyDescent="0.2">
      <c r="C220" s="45"/>
      <c r="D220" s="45"/>
    </row>
    <row r="221" spans="3:4" s="7" customFormat="1" ht="12.95" customHeight="1" x14ac:dyDescent="0.2">
      <c r="C221" s="45"/>
      <c r="D221" s="45"/>
    </row>
    <row r="222" spans="3:4" s="7" customFormat="1" ht="12.95" customHeight="1" x14ac:dyDescent="0.2">
      <c r="C222" s="45"/>
      <c r="D222" s="45"/>
    </row>
    <row r="223" spans="3:4" s="7" customFormat="1" ht="12.95" customHeight="1" x14ac:dyDescent="0.2">
      <c r="C223" s="45"/>
      <c r="D223" s="45"/>
    </row>
    <row r="224" spans="3:4" s="7" customFormat="1" ht="12.95" customHeight="1" x14ac:dyDescent="0.2">
      <c r="C224" s="45"/>
      <c r="D224" s="45"/>
    </row>
    <row r="225" spans="3:4" s="7" customFormat="1" ht="12.95" customHeight="1" x14ac:dyDescent="0.2">
      <c r="C225" s="45"/>
      <c r="D225" s="45"/>
    </row>
    <row r="226" spans="3:4" s="7" customFormat="1" ht="12.95" customHeight="1" x14ac:dyDescent="0.2">
      <c r="C226" s="45"/>
      <c r="D226" s="45"/>
    </row>
    <row r="227" spans="3:4" s="7" customFormat="1" ht="12.95" customHeight="1" x14ac:dyDescent="0.2">
      <c r="C227" s="45"/>
      <c r="D227" s="45"/>
    </row>
    <row r="228" spans="3:4" s="7" customFormat="1" ht="12.95" customHeight="1" x14ac:dyDescent="0.2">
      <c r="C228" s="45"/>
      <c r="D228" s="45"/>
    </row>
    <row r="229" spans="3:4" s="7" customFormat="1" ht="12.95" customHeight="1" x14ac:dyDescent="0.2">
      <c r="C229" s="45"/>
      <c r="D229" s="45"/>
    </row>
    <row r="230" spans="3:4" s="7" customFormat="1" ht="12.95" customHeight="1" x14ac:dyDescent="0.2">
      <c r="C230" s="45"/>
      <c r="D230" s="45"/>
    </row>
    <row r="231" spans="3:4" s="7" customFormat="1" ht="12.95" customHeight="1" x14ac:dyDescent="0.2">
      <c r="C231" s="45"/>
      <c r="D231" s="45"/>
    </row>
    <row r="232" spans="3:4" s="7" customFormat="1" ht="12.95" customHeight="1" x14ac:dyDescent="0.2">
      <c r="C232" s="45"/>
      <c r="D232" s="45"/>
    </row>
    <row r="233" spans="3:4" s="7" customFormat="1" ht="12.95" customHeight="1" x14ac:dyDescent="0.2">
      <c r="C233" s="45"/>
      <c r="D233" s="45"/>
    </row>
    <row r="234" spans="3:4" s="7" customFormat="1" ht="12.95" customHeight="1" x14ac:dyDescent="0.2">
      <c r="C234" s="45"/>
      <c r="D234" s="45"/>
    </row>
    <row r="235" spans="3:4" s="7" customFormat="1" ht="12.95" customHeight="1" x14ac:dyDescent="0.2">
      <c r="C235" s="45"/>
      <c r="D235" s="45"/>
    </row>
    <row r="236" spans="3:4" s="7" customFormat="1" ht="12.95" customHeight="1" x14ac:dyDescent="0.2">
      <c r="C236" s="45"/>
      <c r="D236" s="45"/>
    </row>
    <row r="237" spans="3:4" s="7" customFormat="1" ht="12.95" customHeight="1" x14ac:dyDescent="0.2"/>
    <row r="238" spans="3:4" s="7" customFormat="1" ht="12.95" customHeight="1" x14ac:dyDescent="0.2"/>
    <row r="239" spans="3:4" s="7" customFormat="1" ht="12.95" customHeight="1" x14ac:dyDescent="0.2"/>
    <row r="240" spans="3:4" s="7" customFormat="1" ht="12.95" customHeight="1" x14ac:dyDescent="0.2"/>
    <row r="241" s="7" customFormat="1" ht="12.95" customHeight="1" x14ac:dyDescent="0.2"/>
    <row r="242" s="7" customFormat="1" ht="12.95" customHeight="1" x14ac:dyDescent="0.2"/>
    <row r="243" s="7" customFormat="1" ht="12.95" customHeight="1" x14ac:dyDescent="0.2"/>
    <row r="244" s="7" customFormat="1" ht="12.95" customHeight="1" x14ac:dyDescent="0.2"/>
    <row r="245" s="7" customFormat="1" ht="12.95" customHeight="1" x14ac:dyDescent="0.2"/>
    <row r="246" s="7" customFormat="1" ht="12.95" customHeight="1" x14ac:dyDescent="0.2"/>
    <row r="247" s="7" customFormat="1" ht="12.95" customHeight="1" x14ac:dyDescent="0.2"/>
    <row r="248" s="7" customFormat="1" ht="12.95" customHeight="1" x14ac:dyDescent="0.2"/>
    <row r="249" s="7" customFormat="1" ht="12.95" customHeight="1" x14ac:dyDescent="0.2"/>
    <row r="250" s="7" customFormat="1" ht="12.95" customHeight="1" x14ac:dyDescent="0.2"/>
    <row r="251" s="7" customFormat="1" ht="12.95" customHeight="1" x14ac:dyDescent="0.2"/>
    <row r="252" s="7" customFormat="1" ht="12.95" customHeight="1" x14ac:dyDescent="0.2"/>
    <row r="253" s="7" customFormat="1" ht="12.95" customHeight="1" x14ac:dyDescent="0.2"/>
    <row r="254" s="7" customFormat="1" ht="12.95" customHeight="1" x14ac:dyDescent="0.2"/>
    <row r="255" s="7" customFormat="1" ht="12.95" customHeight="1" x14ac:dyDescent="0.2"/>
    <row r="256" s="7" customFormat="1" ht="12.95" customHeight="1" x14ac:dyDescent="0.2"/>
    <row r="257" s="7" customFormat="1" ht="12.95" customHeight="1" x14ac:dyDescent="0.2"/>
    <row r="258" s="7" customFormat="1" ht="12.95" customHeight="1" x14ac:dyDescent="0.2"/>
    <row r="259" s="7" customFormat="1" ht="12.95" customHeight="1" x14ac:dyDescent="0.2"/>
    <row r="260" s="7" customFormat="1" ht="12.95" customHeight="1" x14ac:dyDescent="0.2"/>
    <row r="261" s="7" customFormat="1" ht="12.95" customHeight="1" x14ac:dyDescent="0.2"/>
    <row r="262" s="7" customFormat="1" ht="12.95" customHeight="1" x14ac:dyDescent="0.2"/>
    <row r="263" s="7" customFormat="1" ht="12.95" customHeight="1" x14ac:dyDescent="0.2"/>
    <row r="264" s="7" customFormat="1" ht="12.95" customHeight="1" x14ac:dyDescent="0.2"/>
    <row r="265" s="7" customFormat="1" ht="12.95" customHeight="1" x14ac:dyDescent="0.2"/>
    <row r="266" s="7" customFormat="1" ht="12.95" customHeight="1" x14ac:dyDescent="0.2"/>
    <row r="267" s="7" customFormat="1" ht="12.95" customHeight="1" x14ac:dyDescent="0.2"/>
    <row r="268" s="7" customFormat="1" ht="12.95" customHeight="1" x14ac:dyDescent="0.2"/>
    <row r="269" s="7" customFormat="1" ht="12.95" customHeight="1" x14ac:dyDescent="0.2"/>
    <row r="270" s="7" customFormat="1" ht="12.95" customHeight="1" x14ac:dyDescent="0.2"/>
    <row r="271" s="7" customFormat="1" ht="12.95" customHeight="1" x14ac:dyDescent="0.2"/>
    <row r="272" s="7" customFormat="1" ht="12.95" customHeight="1" x14ac:dyDescent="0.2"/>
    <row r="273" s="7" customFormat="1" ht="12.95" customHeight="1" x14ac:dyDescent="0.2"/>
    <row r="274" s="7" customFormat="1" ht="12.95" customHeight="1" x14ac:dyDescent="0.2"/>
    <row r="275" s="7" customFormat="1" ht="12.95" customHeight="1" x14ac:dyDescent="0.2"/>
    <row r="276" s="7" customFormat="1" ht="12.95" customHeight="1" x14ac:dyDescent="0.2"/>
    <row r="277" s="7" customFormat="1" ht="12.95" customHeight="1" x14ac:dyDescent="0.2"/>
    <row r="278" s="7" customFormat="1" ht="12.95" customHeight="1" x14ac:dyDescent="0.2"/>
    <row r="279" s="7" customFormat="1" ht="12.95" customHeight="1" x14ac:dyDescent="0.2"/>
    <row r="280" s="7" customFormat="1" ht="12.95" customHeight="1" x14ac:dyDescent="0.2"/>
    <row r="281" s="7" customFormat="1" ht="12.95" customHeight="1" x14ac:dyDescent="0.2"/>
    <row r="282" s="7" customFormat="1" ht="12.95" customHeight="1" x14ac:dyDescent="0.2"/>
    <row r="283" s="7" customFormat="1" ht="12.95" customHeight="1" x14ac:dyDescent="0.2"/>
    <row r="284" s="7" customFormat="1" ht="12.95" customHeight="1" x14ac:dyDescent="0.2"/>
    <row r="285" s="7" customFormat="1" ht="12.95" customHeight="1" x14ac:dyDescent="0.2"/>
    <row r="286" s="7" customFormat="1" ht="12.95" customHeight="1" x14ac:dyDescent="0.2"/>
    <row r="287" s="7" customFormat="1" ht="12.95" customHeight="1" x14ac:dyDescent="0.2"/>
    <row r="288" s="7" customFormat="1" ht="12.95" customHeight="1" x14ac:dyDescent="0.2"/>
    <row r="289" s="7" customFormat="1" ht="12.95" customHeight="1" x14ac:dyDescent="0.2"/>
    <row r="290" s="7" customFormat="1" ht="12.95" customHeight="1" x14ac:dyDescent="0.2"/>
    <row r="291" s="7" customFormat="1" ht="12.95" customHeight="1" x14ac:dyDescent="0.2"/>
    <row r="292" s="7" customFormat="1" ht="12.95" customHeight="1" x14ac:dyDescent="0.2"/>
    <row r="293" s="7" customFormat="1" ht="12.95" customHeight="1" x14ac:dyDescent="0.2"/>
    <row r="294" s="7" customFormat="1" ht="12.95" customHeight="1" x14ac:dyDescent="0.2"/>
    <row r="295" s="7" customFormat="1" ht="12.95" customHeight="1" x14ac:dyDescent="0.2"/>
    <row r="296" s="7" customFormat="1" ht="12.95" customHeight="1" x14ac:dyDescent="0.2"/>
    <row r="297" s="7" customFormat="1" ht="12.95" customHeight="1" x14ac:dyDescent="0.2"/>
    <row r="298" s="7" customFormat="1" ht="12.95" customHeight="1" x14ac:dyDescent="0.2"/>
    <row r="299" s="7" customFormat="1" ht="12.95" customHeight="1" x14ac:dyDescent="0.2"/>
    <row r="300" s="7" customFormat="1" ht="12.95" customHeight="1" x14ac:dyDescent="0.2"/>
    <row r="301" s="7" customFormat="1" ht="12.95" customHeight="1" x14ac:dyDescent="0.2"/>
    <row r="302" s="7" customFormat="1" ht="12.95" customHeight="1" x14ac:dyDescent="0.2"/>
    <row r="303" s="7" customFormat="1" ht="12.95" customHeight="1" x14ac:dyDescent="0.2"/>
    <row r="304" s="7" customFormat="1" ht="12.95" customHeight="1" x14ac:dyDescent="0.2"/>
    <row r="305" s="7" customFormat="1" ht="12.95" customHeight="1" x14ac:dyDescent="0.2"/>
    <row r="306" s="7" customFormat="1" ht="12.95" customHeight="1" x14ac:dyDescent="0.2"/>
    <row r="307" s="7" customFormat="1" ht="12.95" customHeight="1" x14ac:dyDescent="0.2"/>
    <row r="308" s="7" customFormat="1" ht="12.95" customHeight="1" x14ac:dyDescent="0.2"/>
    <row r="309" s="7" customFormat="1" ht="12.95" customHeight="1" x14ac:dyDescent="0.2"/>
    <row r="310" s="7" customFormat="1" ht="12.95" customHeight="1" x14ac:dyDescent="0.2"/>
    <row r="311" s="7" customFormat="1" ht="12.95" customHeight="1" x14ac:dyDescent="0.2"/>
    <row r="312" s="7" customFormat="1" ht="12.95" customHeight="1" x14ac:dyDescent="0.2"/>
    <row r="313" s="7" customFormat="1" ht="12.95" customHeight="1" x14ac:dyDescent="0.2"/>
    <row r="314" s="7" customFormat="1" ht="12.95" customHeight="1" x14ac:dyDescent="0.2"/>
    <row r="315" s="7" customFormat="1" ht="12.95" customHeight="1" x14ac:dyDescent="0.2"/>
    <row r="316" s="7" customFormat="1" ht="12.95" customHeight="1" x14ac:dyDescent="0.2"/>
    <row r="317" s="7" customFormat="1" ht="12.95" customHeight="1" x14ac:dyDescent="0.2"/>
    <row r="318" s="7" customFormat="1" ht="12.95" customHeight="1" x14ac:dyDescent="0.2"/>
    <row r="319" s="7" customFormat="1" ht="12.95" customHeight="1" x14ac:dyDescent="0.2"/>
    <row r="320" s="7" customFormat="1" ht="12.95" customHeight="1" x14ac:dyDescent="0.2"/>
    <row r="321" s="7" customFormat="1" ht="12.95" customHeight="1" x14ac:dyDescent="0.2"/>
    <row r="322" s="7" customFormat="1" ht="12.95" customHeight="1" x14ac:dyDescent="0.2"/>
    <row r="323" s="7" customFormat="1" ht="12.95" customHeight="1" x14ac:dyDescent="0.2"/>
    <row r="324" s="7" customFormat="1" ht="12.95" customHeight="1" x14ac:dyDescent="0.2"/>
    <row r="325" s="7" customFormat="1" ht="12.95" customHeight="1" x14ac:dyDescent="0.2"/>
    <row r="326" s="7" customFormat="1" ht="12.95" customHeight="1" x14ac:dyDescent="0.2"/>
    <row r="327" s="7" customFormat="1" ht="12.95" customHeight="1" x14ac:dyDescent="0.2"/>
    <row r="328" s="7" customFormat="1" ht="12.95" customHeight="1" x14ac:dyDescent="0.2"/>
    <row r="329" s="7" customFormat="1" ht="12.95" customHeight="1" x14ac:dyDescent="0.2"/>
    <row r="330" s="7" customFormat="1" ht="12.95" customHeight="1" x14ac:dyDescent="0.2"/>
    <row r="331" s="7" customFormat="1" ht="12.95" customHeight="1" x14ac:dyDescent="0.2"/>
    <row r="332" s="7" customFormat="1" ht="12.95" customHeight="1" x14ac:dyDescent="0.2"/>
    <row r="333" s="7" customFormat="1" ht="12.95" customHeight="1" x14ac:dyDescent="0.2"/>
    <row r="334" s="7" customFormat="1" ht="12.95" customHeight="1" x14ac:dyDescent="0.2"/>
    <row r="335" s="7" customFormat="1" ht="12.95" customHeight="1" x14ac:dyDescent="0.2"/>
    <row r="336" s="7" customFormat="1" ht="12.95" customHeight="1" x14ac:dyDescent="0.2"/>
    <row r="337" s="7" customFormat="1" ht="12.95" customHeight="1" x14ac:dyDescent="0.2"/>
    <row r="338" s="7" customFormat="1" ht="12.95" customHeight="1" x14ac:dyDescent="0.2"/>
    <row r="339" s="7" customFormat="1" ht="12.95" customHeight="1" x14ac:dyDescent="0.2"/>
    <row r="340" s="7" customFormat="1" ht="12.95" customHeight="1" x14ac:dyDescent="0.2"/>
    <row r="341" s="7" customFormat="1" ht="12.95" customHeight="1" x14ac:dyDescent="0.2"/>
    <row r="342" s="7" customFormat="1" ht="12.95" customHeight="1" x14ac:dyDescent="0.2"/>
    <row r="343" s="7" customFormat="1" ht="12.95" customHeight="1" x14ac:dyDescent="0.2"/>
    <row r="344" s="7" customFormat="1" ht="12.95" customHeight="1" x14ac:dyDescent="0.2"/>
    <row r="345" s="7" customFormat="1" ht="12.95" customHeight="1" x14ac:dyDescent="0.2"/>
    <row r="346" s="7" customFormat="1" ht="12.95" customHeight="1" x14ac:dyDescent="0.2"/>
    <row r="347" s="7" customFormat="1" ht="12.95" customHeight="1" x14ac:dyDescent="0.2"/>
    <row r="348" s="7" customFormat="1" ht="12.95" customHeight="1" x14ac:dyDescent="0.2"/>
    <row r="349" s="7" customFormat="1" ht="12.95" customHeight="1" x14ac:dyDescent="0.2"/>
    <row r="350" s="7" customFormat="1" ht="12.95" customHeight="1" x14ac:dyDescent="0.2"/>
    <row r="351" s="7" customFormat="1" ht="12.95" customHeight="1" x14ac:dyDescent="0.2"/>
    <row r="352" s="7" customFormat="1" ht="12.95" customHeight="1" x14ac:dyDescent="0.2"/>
    <row r="353" s="7" customFormat="1" ht="12.95" customHeight="1" x14ac:dyDescent="0.2"/>
    <row r="354" s="7" customFormat="1" ht="12.95" customHeight="1" x14ac:dyDescent="0.2"/>
    <row r="355" s="7" customFormat="1" ht="12.95" customHeight="1" x14ac:dyDescent="0.2"/>
    <row r="356" s="7" customFormat="1" ht="12.95" customHeight="1" x14ac:dyDescent="0.2"/>
    <row r="357" s="7" customFormat="1" ht="12.95" customHeight="1" x14ac:dyDescent="0.2"/>
    <row r="358" s="7" customFormat="1" ht="12.95" customHeight="1" x14ac:dyDescent="0.2"/>
    <row r="359" s="7" customFormat="1" ht="12.95" customHeight="1" x14ac:dyDescent="0.2"/>
    <row r="360" s="7" customFormat="1" ht="12.95" customHeight="1" x14ac:dyDescent="0.2"/>
    <row r="361" s="7" customFormat="1" ht="12.95" customHeight="1" x14ac:dyDescent="0.2"/>
    <row r="362" s="7" customFormat="1" ht="12.95" customHeight="1" x14ac:dyDescent="0.2"/>
    <row r="363" s="7" customFormat="1" ht="12.95" customHeight="1" x14ac:dyDescent="0.2"/>
    <row r="364" s="7" customFormat="1" ht="12.95" customHeight="1" x14ac:dyDescent="0.2"/>
    <row r="365" s="7" customFormat="1" ht="12.95" customHeight="1" x14ac:dyDescent="0.2"/>
    <row r="366" s="7" customFormat="1" ht="12.95" customHeight="1" x14ac:dyDescent="0.2"/>
    <row r="367" s="7" customFormat="1" ht="12.95" customHeight="1" x14ac:dyDescent="0.2"/>
    <row r="368" s="7" customFormat="1" ht="12.95" customHeight="1" x14ac:dyDescent="0.2"/>
    <row r="369" s="7" customFormat="1" ht="12.95" customHeight="1" x14ac:dyDescent="0.2"/>
    <row r="370" s="7" customFormat="1" ht="12.95" customHeight="1" x14ac:dyDescent="0.2"/>
    <row r="371" s="7" customFormat="1" ht="12.95" customHeight="1" x14ac:dyDescent="0.2"/>
    <row r="372" s="7" customFormat="1" ht="12.95" customHeight="1" x14ac:dyDescent="0.2"/>
    <row r="373" s="7" customFormat="1" ht="12.95" customHeight="1" x14ac:dyDescent="0.2"/>
    <row r="374" s="7" customFormat="1" ht="12.95" customHeight="1" x14ac:dyDescent="0.2"/>
    <row r="375" s="7" customFormat="1" ht="12.95" customHeight="1" x14ac:dyDescent="0.2"/>
    <row r="376" s="7" customFormat="1" ht="12.95" customHeight="1" x14ac:dyDescent="0.2"/>
    <row r="377" s="7" customFormat="1" ht="12.95" customHeight="1" x14ac:dyDescent="0.2"/>
    <row r="378" s="7" customFormat="1" ht="12.95" customHeight="1" x14ac:dyDescent="0.2"/>
    <row r="379" s="7" customFormat="1" ht="12.95" customHeight="1" x14ac:dyDescent="0.2"/>
    <row r="380" s="7" customFormat="1" ht="12.95" customHeight="1" x14ac:dyDescent="0.2"/>
    <row r="381" s="7" customFormat="1" ht="12.95" customHeight="1" x14ac:dyDescent="0.2"/>
    <row r="382" s="7" customFormat="1" ht="12.95" customHeight="1" x14ac:dyDescent="0.2"/>
    <row r="383" s="7" customFormat="1" ht="12.95" customHeight="1" x14ac:dyDescent="0.2"/>
    <row r="384" s="7" customFormat="1" ht="12.95" customHeight="1" x14ac:dyDescent="0.2"/>
    <row r="385" s="7" customFormat="1" ht="12.95" customHeight="1" x14ac:dyDescent="0.2"/>
    <row r="386" s="7" customFormat="1" ht="12.95" customHeight="1" x14ac:dyDescent="0.2"/>
    <row r="387" s="7" customFormat="1" ht="12.95" customHeight="1" x14ac:dyDescent="0.2"/>
    <row r="388" s="7" customFormat="1" ht="12.95" customHeight="1" x14ac:dyDescent="0.2"/>
    <row r="389" s="7" customFormat="1" ht="12.95" customHeight="1" x14ac:dyDescent="0.2"/>
    <row r="390" s="7" customFormat="1" ht="12.95" customHeight="1" x14ac:dyDescent="0.2"/>
    <row r="391" s="7" customFormat="1" ht="12.95" customHeight="1" x14ac:dyDescent="0.2"/>
    <row r="392" s="7" customFormat="1" ht="12.95" customHeight="1" x14ac:dyDescent="0.2"/>
    <row r="393" s="7" customFormat="1" ht="12.95" customHeight="1" x14ac:dyDescent="0.2"/>
    <row r="394" s="7" customFormat="1" ht="12.95" customHeight="1" x14ac:dyDescent="0.2"/>
    <row r="395" s="7" customFormat="1" ht="12.95" customHeight="1" x14ac:dyDescent="0.2"/>
    <row r="396" s="7" customFormat="1" ht="12.95" customHeight="1" x14ac:dyDescent="0.2"/>
    <row r="397" s="7" customFormat="1" ht="12.95" customHeight="1" x14ac:dyDescent="0.2"/>
    <row r="398" s="7" customFormat="1" ht="12.95" customHeight="1" x14ac:dyDescent="0.2"/>
    <row r="399" s="7" customFormat="1" ht="12.95" customHeight="1" x14ac:dyDescent="0.2"/>
    <row r="400" s="7" customFormat="1" ht="12.95" customHeight="1" x14ac:dyDescent="0.2"/>
    <row r="401" s="7" customFormat="1" ht="12.95" customHeight="1" x14ac:dyDescent="0.2"/>
    <row r="402" s="7" customFormat="1" ht="12.95" customHeight="1" x14ac:dyDescent="0.2"/>
    <row r="403" s="7" customFormat="1" ht="12.95" customHeight="1" x14ac:dyDescent="0.2"/>
    <row r="404" s="7" customFormat="1" ht="12.95" customHeight="1" x14ac:dyDescent="0.2"/>
    <row r="405" s="7" customFormat="1" ht="12.95" customHeight="1" x14ac:dyDescent="0.2"/>
    <row r="406" s="7" customFormat="1" ht="12.95" customHeight="1" x14ac:dyDescent="0.2"/>
    <row r="407" s="7" customFormat="1" ht="12.95" customHeight="1" x14ac:dyDescent="0.2"/>
  </sheetData>
  <sortState xmlns:xlrd2="http://schemas.microsoft.com/office/spreadsheetml/2017/richdata2" ref="A21:Q46">
    <sortCondition ref="C21:C46"/>
  </sortState>
  <phoneticPr fontId="8" type="noConversion"/>
  <hyperlinks>
    <hyperlink ref="H3198" r:id="rId1" display="http://vsolj.cetus-net.org/bulletin.html" xr:uid="{00000000-0004-0000-0000-000000000000}"/>
    <hyperlink ref="H64897" r:id="rId2" display="http://vsolj.cetus-net.org/bulletin.html" xr:uid="{00000000-0004-0000-0000-000001000000}"/>
    <hyperlink ref="H64890" r:id="rId3" display="https://www.aavso.org/ejaavso" xr:uid="{00000000-0004-0000-0000-000002000000}"/>
    <hyperlink ref="I64897" r:id="rId4" display="http://vsolj.cetus-net.org/bulletin.html" xr:uid="{00000000-0004-0000-0000-000003000000}"/>
    <hyperlink ref="AQ58548" r:id="rId5" display="http://cdsbib.u-strasbg.fr/cgi-bin/cdsbib?1990RMxAA..21..381G" xr:uid="{00000000-0004-0000-0000-000004000000}"/>
    <hyperlink ref="H64894" r:id="rId6" display="https://www.aavso.org/ejaavso" xr:uid="{00000000-0004-0000-0000-000005000000}"/>
    <hyperlink ref="AP5912" r:id="rId7" display="http://cdsbib.u-strasbg.fr/cgi-bin/cdsbib?1990RMxAA..21..381G" xr:uid="{00000000-0004-0000-0000-000006000000}"/>
    <hyperlink ref="AP5915" r:id="rId8" display="http://cdsbib.u-strasbg.fr/cgi-bin/cdsbib?1990RMxAA..21..381G" xr:uid="{00000000-0004-0000-0000-000007000000}"/>
    <hyperlink ref="AP5913" r:id="rId9" display="http://cdsbib.u-strasbg.fr/cgi-bin/cdsbib?1990RMxAA..21..381G" xr:uid="{00000000-0004-0000-0000-000008000000}"/>
    <hyperlink ref="AP5897" r:id="rId10" display="http://cdsbib.u-strasbg.fr/cgi-bin/cdsbib?1990RMxAA..21..381G" xr:uid="{00000000-0004-0000-0000-000009000000}"/>
    <hyperlink ref="AQ6126" r:id="rId11" display="http://cdsbib.u-strasbg.fr/cgi-bin/cdsbib?1990RMxAA..21..381G" xr:uid="{00000000-0004-0000-0000-00000A000000}"/>
    <hyperlink ref="AQ6130" r:id="rId12" display="http://cdsbib.u-strasbg.fr/cgi-bin/cdsbib?1990RMxAA..21..381G" xr:uid="{00000000-0004-0000-0000-00000B000000}"/>
    <hyperlink ref="AQ274" r:id="rId13" display="http://cdsbib.u-strasbg.fr/cgi-bin/cdsbib?1990RMxAA..21..381G" xr:uid="{00000000-0004-0000-0000-00000C000000}"/>
    <hyperlink ref="I3018" r:id="rId14" display="http://vsolj.cetus-net.org/bulletin.html" xr:uid="{00000000-0004-0000-0000-00000D000000}"/>
    <hyperlink ref="H3018" r:id="rId15" display="http://vsolj.cetus-net.org/bulletin.html" xr:uid="{00000000-0004-0000-0000-00000E000000}"/>
    <hyperlink ref="AQ935" r:id="rId16" display="http://cdsbib.u-strasbg.fr/cgi-bin/cdsbib?1990RMxAA..21..381G" xr:uid="{00000000-0004-0000-0000-00000F000000}"/>
    <hyperlink ref="AQ934" r:id="rId17" display="http://cdsbib.u-strasbg.fr/cgi-bin/cdsbib?1990RMxAA..21..381G" xr:uid="{00000000-0004-0000-0000-000010000000}"/>
    <hyperlink ref="AP4188" r:id="rId18" display="http://cdsbib.u-strasbg.fr/cgi-bin/cdsbib?1990RMxAA..21..381G" xr:uid="{00000000-0004-0000-0000-000011000000}"/>
    <hyperlink ref="AP4206" r:id="rId19" display="http://cdsbib.u-strasbg.fr/cgi-bin/cdsbib?1990RMxAA..21..381G" xr:uid="{00000000-0004-0000-0000-000012000000}"/>
    <hyperlink ref="AP4207" r:id="rId20" display="http://cdsbib.u-strasbg.fr/cgi-bin/cdsbib?1990RMxAA..21..381G" xr:uid="{00000000-0004-0000-0000-000013000000}"/>
    <hyperlink ref="AP420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2024-01-13T05:51:58Z</dcterms:modified>
</cp:coreProperties>
</file>