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353C0F0-DBBA-4EB9-90C3-E0CE1675DAB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194" i="1" l="1"/>
  <c r="Q195" i="1"/>
  <c r="Q185" i="1"/>
  <c r="E157" i="1"/>
  <c r="F157" i="1"/>
  <c r="Q184" i="1"/>
  <c r="E24" i="1"/>
  <c r="F24" i="1"/>
  <c r="Q193" i="1"/>
  <c r="E76" i="1"/>
  <c r="F76" i="1"/>
  <c r="I50" i="1"/>
  <c r="C9" i="1"/>
  <c r="D9" i="1"/>
  <c r="Q192" i="1"/>
  <c r="Q189" i="1"/>
  <c r="Q190" i="1"/>
  <c r="Q191" i="1"/>
  <c r="Q188" i="1"/>
  <c r="C7" i="1"/>
  <c r="C8" i="1"/>
  <c r="Q155" i="1"/>
  <c r="Q187" i="1"/>
  <c r="Q186" i="1"/>
  <c r="Q133" i="1"/>
  <c r="Q159" i="1"/>
  <c r="Q162" i="1"/>
  <c r="Q166" i="1"/>
  <c r="Q167" i="1"/>
  <c r="Q168" i="1"/>
  <c r="Q170" i="1"/>
  <c r="Q174" i="1"/>
  <c r="Q180" i="1"/>
  <c r="Q181" i="1"/>
  <c r="Q182" i="1"/>
  <c r="Q183" i="1"/>
  <c r="F16" i="1"/>
  <c r="F17" i="1" s="1"/>
  <c r="Q178" i="1"/>
  <c r="Q179" i="1"/>
  <c r="Q177" i="1"/>
  <c r="Q176" i="1"/>
  <c r="Q175" i="1"/>
  <c r="Q173" i="1"/>
  <c r="Q172" i="1"/>
  <c r="Q171" i="1"/>
  <c r="Q169" i="1"/>
  <c r="Q165" i="1"/>
  <c r="Q164" i="1"/>
  <c r="Q163" i="1"/>
  <c r="Q161" i="1"/>
  <c r="Q160" i="1"/>
  <c r="Q154" i="1"/>
  <c r="Q153" i="1"/>
  <c r="Q152" i="1"/>
  <c r="Q148" i="1"/>
  <c r="Q147" i="1"/>
  <c r="Q131" i="1"/>
  <c r="Q115" i="1"/>
  <c r="Q117" i="1"/>
  <c r="Q127" i="1"/>
  <c r="Q128" i="1"/>
  <c r="Q129" i="1"/>
  <c r="Q132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9" i="1"/>
  <c r="Q150" i="1"/>
  <c r="Q151" i="1"/>
  <c r="Q156" i="1"/>
  <c r="Q157" i="1"/>
  <c r="Q158" i="1"/>
  <c r="C17" i="1"/>
  <c r="Q113" i="1"/>
  <c r="Q101" i="1"/>
  <c r="Q109" i="1"/>
  <c r="Q118" i="1"/>
  <c r="Q120" i="1"/>
  <c r="Q121" i="1"/>
  <c r="Q122" i="1"/>
  <c r="Q123" i="1"/>
  <c r="Q124" i="1"/>
  <c r="Q125" i="1"/>
  <c r="Q126" i="1"/>
  <c r="Q130" i="1"/>
  <c r="Q98" i="1"/>
  <c r="Q105" i="1"/>
  <c r="Q106" i="1"/>
  <c r="Q110" i="1"/>
  <c r="Q111" i="1"/>
  <c r="Q112" i="1"/>
  <c r="Q114" i="1"/>
  <c r="Q116" i="1"/>
  <c r="Q119" i="1"/>
  <c r="Q90" i="1"/>
  <c r="Q97" i="1"/>
  <c r="Q99" i="1"/>
  <c r="Q100" i="1"/>
  <c r="Q102" i="1"/>
  <c r="Q103" i="1"/>
  <c r="Q104" i="1"/>
  <c r="Q107" i="1"/>
  <c r="Q108" i="1"/>
  <c r="Q77" i="1"/>
  <c r="Q78" i="1"/>
  <c r="Q96" i="1"/>
  <c r="Q95" i="1"/>
  <c r="Q79" i="1"/>
  <c r="Q80" i="1"/>
  <c r="Q81" i="1"/>
  <c r="Q82" i="1"/>
  <c r="Q83" i="1"/>
  <c r="Q84" i="1"/>
  <c r="Q85" i="1"/>
  <c r="Q86" i="1"/>
  <c r="Q87" i="1"/>
  <c r="Q88" i="1"/>
  <c r="Q92" i="1"/>
  <c r="Q94" i="1"/>
  <c r="Q89" i="1"/>
  <c r="Q91" i="1"/>
  <c r="Q93" i="1"/>
  <c r="Q72" i="1"/>
  <c r="Q74" i="1"/>
  <c r="Q52" i="1"/>
  <c r="Q54" i="1"/>
  <c r="Q37" i="1"/>
  <c r="Q39" i="1"/>
  <c r="Q45" i="1"/>
  <c r="Q44" i="1"/>
  <c r="Q29" i="1"/>
  <c r="Q27" i="1"/>
  <c r="Q28" i="1"/>
  <c r="Q66" i="1"/>
  <c r="Q69" i="1"/>
  <c r="Q46" i="1"/>
  <c r="Q47" i="1"/>
  <c r="Q48" i="1"/>
  <c r="Q50" i="1"/>
  <c r="Q70" i="1"/>
  <c r="Q57" i="1"/>
  <c r="Q76" i="1"/>
  <c r="Q31" i="1"/>
  <c r="Q32" i="1"/>
  <c r="Q35" i="1"/>
  <c r="Q33" i="1"/>
  <c r="Q34" i="1"/>
  <c r="Q40" i="1"/>
  <c r="Q42" i="1"/>
  <c r="Q43" i="1"/>
  <c r="Q41" i="1"/>
  <c r="Q49" i="1"/>
  <c r="Q55" i="1"/>
  <c r="Q56" i="1"/>
  <c r="Q59" i="1"/>
  <c r="Q61" i="1"/>
  <c r="Q62" i="1"/>
  <c r="Q63" i="1"/>
  <c r="Q64" i="1"/>
  <c r="Q65" i="1"/>
  <c r="Q67" i="1"/>
  <c r="Q68" i="1"/>
  <c r="Q71" i="1"/>
  <c r="Q58" i="1"/>
  <c r="Q30" i="1"/>
  <c r="Q36" i="1"/>
  <c r="Q38" i="1"/>
  <c r="Q51" i="1"/>
  <c r="Q53" i="1"/>
  <c r="Q60" i="1"/>
  <c r="Q73" i="1"/>
  <c r="Q75" i="1"/>
  <c r="Q22" i="1"/>
  <c r="Q23" i="1"/>
  <c r="Q24" i="1"/>
  <c r="Q25" i="1"/>
  <c r="Q26" i="1"/>
  <c r="Q21" i="1"/>
  <c r="E151" i="1"/>
  <c r="F151" i="1"/>
  <c r="E194" i="1"/>
  <c r="F194" i="1"/>
  <c r="E160" i="1"/>
  <c r="F160" i="1"/>
  <c r="E168" i="1"/>
  <c r="F168" i="1"/>
  <c r="G170" i="1"/>
  <c r="K170" i="1"/>
  <c r="E176" i="1"/>
  <c r="F176" i="1"/>
  <c r="E186" i="1"/>
  <c r="F186" i="1"/>
  <c r="E27" i="1"/>
  <c r="F27" i="1"/>
  <c r="E35" i="1"/>
  <c r="F35" i="1"/>
  <c r="G35" i="1"/>
  <c r="J35" i="1"/>
  <c r="E43" i="1"/>
  <c r="F43" i="1"/>
  <c r="E52" i="1"/>
  <c r="F52" i="1"/>
  <c r="E136" i="1"/>
  <c r="F136" i="1"/>
  <c r="E132" i="1"/>
  <c r="F132" i="1"/>
  <c r="E135" i="1"/>
  <c r="F135" i="1"/>
  <c r="E129" i="1"/>
  <c r="F129" i="1"/>
  <c r="G129" i="1"/>
  <c r="J129" i="1"/>
  <c r="E127" i="1"/>
  <c r="F127" i="1"/>
  <c r="E139" i="1"/>
  <c r="F139" i="1"/>
  <c r="E141" i="1"/>
  <c r="F141" i="1"/>
  <c r="E143" i="1"/>
  <c r="F143" i="1"/>
  <c r="E79" i="1"/>
  <c r="F79" i="1"/>
  <c r="E85" i="1"/>
  <c r="F85" i="1"/>
  <c r="E87" i="1"/>
  <c r="F87" i="1"/>
  <c r="E81" i="1"/>
  <c r="F81" i="1"/>
  <c r="G81" i="1"/>
  <c r="K81" i="1"/>
  <c r="E83" i="1"/>
  <c r="F83" i="1"/>
  <c r="E92" i="1"/>
  <c r="F92" i="1"/>
  <c r="E99" i="1"/>
  <c r="F99" i="1"/>
  <c r="E97" i="1"/>
  <c r="F97" i="1"/>
  <c r="E102" i="1"/>
  <c r="F102" i="1"/>
  <c r="E104" i="1"/>
  <c r="F104" i="1"/>
  <c r="E98" i="1"/>
  <c r="F98" i="1"/>
  <c r="E116" i="1"/>
  <c r="F116" i="1"/>
  <c r="G116" i="1"/>
  <c r="K116" i="1"/>
  <c r="E112" i="1"/>
  <c r="F112" i="1"/>
  <c r="E111" i="1"/>
  <c r="F111" i="1"/>
  <c r="E106" i="1"/>
  <c r="F106" i="1"/>
  <c r="E125" i="1"/>
  <c r="F125" i="1"/>
  <c r="E120" i="1"/>
  <c r="F120" i="1"/>
  <c r="E118" i="1"/>
  <c r="F118" i="1"/>
  <c r="E126" i="1"/>
  <c r="F126" i="1"/>
  <c r="E101" i="1"/>
  <c r="F101" i="1"/>
  <c r="G101" i="1"/>
  <c r="K101" i="1"/>
  <c r="E124" i="1"/>
  <c r="F124" i="1"/>
  <c r="E53" i="1"/>
  <c r="F53" i="1"/>
  <c r="E64" i="1"/>
  <c r="F64" i="1"/>
  <c r="E65" i="1"/>
  <c r="F65" i="1"/>
  <c r="E67" i="1"/>
  <c r="F67" i="1"/>
  <c r="E71" i="1"/>
  <c r="F71" i="1"/>
  <c r="E55" i="1"/>
  <c r="F55" i="1"/>
  <c r="G55" i="1"/>
  <c r="I55" i="1"/>
  <c r="E56" i="1"/>
  <c r="F56" i="1"/>
  <c r="E155" i="1"/>
  <c r="F155" i="1"/>
  <c r="G157" i="1"/>
  <c r="J157" i="1"/>
  <c r="E163" i="1"/>
  <c r="F163" i="1"/>
  <c r="E171" i="1"/>
  <c r="F171" i="1"/>
  <c r="G173" i="1"/>
  <c r="K173" i="1"/>
  <c r="E179" i="1"/>
  <c r="F179" i="1"/>
  <c r="E189" i="1"/>
  <c r="F189" i="1"/>
  <c r="E22" i="1"/>
  <c r="F22" i="1"/>
  <c r="G24" i="1"/>
  <c r="J24" i="1"/>
  <c r="E30" i="1"/>
  <c r="F30" i="1"/>
  <c r="G32" i="1"/>
  <c r="I32" i="1"/>
  <c r="E38" i="1"/>
  <c r="F38" i="1"/>
  <c r="E46" i="1"/>
  <c r="F46" i="1"/>
  <c r="E148" i="1"/>
  <c r="F148" i="1"/>
  <c r="E154" i="1"/>
  <c r="F154" i="1"/>
  <c r="G154" i="1"/>
  <c r="K154" i="1"/>
  <c r="E60" i="1"/>
  <c r="F60" i="1"/>
  <c r="E75" i="1"/>
  <c r="F75" i="1"/>
  <c r="E77" i="1"/>
  <c r="F77" i="1"/>
  <c r="E93" i="1"/>
  <c r="F93" i="1"/>
  <c r="E90" i="1"/>
  <c r="F90" i="1"/>
  <c r="G194" i="1"/>
  <c r="K194" i="1"/>
  <c r="E185" i="1"/>
  <c r="F185" i="1"/>
  <c r="G151" i="1"/>
  <c r="J151" i="1"/>
  <c r="E158" i="1"/>
  <c r="F158" i="1"/>
  <c r="G160" i="1"/>
  <c r="K160" i="1"/>
  <c r="E166" i="1"/>
  <c r="F166" i="1"/>
  <c r="G168" i="1"/>
  <c r="K168" i="1"/>
  <c r="E174" i="1"/>
  <c r="F174" i="1"/>
  <c r="G176" i="1"/>
  <c r="K176" i="1"/>
  <c r="E182" i="1"/>
  <c r="F182" i="1"/>
  <c r="G182" i="1"/>
  <c r="K182" i="1"/>
  <c r="G186" i="1"/>
  <c r="J186" i="1"/>
  <c r="E192" i="1"/>
  <c r="F192" i="1"/>
  <c r="E25" i="1"/>
  <c r="F25" i="1"/>
  <c r="G27" i="1"/>
  <c r="J27" i="1"/>
  <c r="E33" i="1"/>
  <c r="F33" i="1"/>
  <c r="E41" i="1"/>
  <c r="F41" i="1"/>
  <c r="G43" i="1"/>
  <c r="I43" i="1"/>
  <c r="E49" i="1"/>
  <c r="F49" i="1"/>
  <c r="G49" i="1"/>
  <c r="I49" i="1"/>
  <c r="G52" i="1"/>
  <c r="J52" i="1"/>
  <c r="G136" i="1"/>
  <c r="J136" i="1"/>
  <c r="G132" i="1"/>
  <c r="J132" i="1"/>
  <c r="G135" i="1"/>
  <c r="J135" i="1"/>
  <c r="G127" i="1"/>
  <c r="J127" i="1"/>
  <c r="G139" i="1"/>
  <c r="J139" i="1"/>
  <c r="G141" i="1"/>
  <c r="J141" i="1"/>
  <c r="G143" i="1"/>
  <c r="J143" i="1"/>
  <c r="G79" i="1"/>
  <c r="K79" i="1"/>
  <c r="G85" i="1"/>
  <c r="K85" i="1"/>
  <c r="G87" i="1"/>
  <c r="K87" i="1"/>
  <c r="G83" i="1"/>
  <c r="K83" i="1"/>
  <c r="G92" i="1"/>
  <c r="K92" i="1"/>
  <c r="G99" i="1"/>
  <c r="K99" i="1"/>
  <c r="G97" i="1"/>
  <c r="K97" i="1"/>
  <c r="G102" i="1"/>
  <c r="K102" i="1"/>
  <c r="G104" i="1"/>
  <c r="K104" i="1"/>
  <c r="G98" i="1"/>
  <c r="K98" i="1"/>
  <c r="G112" i="1"/>
  <c r="K112" i="1"/>
  <c r="G111" i="1"/>
  <c r="K111" i="1"/>
  <c r="G106" i="1"/>
  <c r="K106" i="1"/>
  <c r="G125" i="1"/>
  <c r="K125" i="1"/>
  <c r="G120" i="1"/>
  <c r="K120" i="1"/>
  <c r="G118" i="1"/>
  <c r="K118" i="1"/>
  <c r="G126" i="1"/>
  <c r="K126" i="1"/>
  <c r="G124" i="1"/>
  <c r="K124" i="1"/>
  <c r="E72" i="1"/>
  <c r="F72" i="1"/>
  <c r="G72" i="1"/>
  <c r="J72" i="1"/>
  <c r="G53" i="1"/>
  <c r="J53" i="1"/>
  <c r="G64" i="1"/>
  <c r="J64" i="1"/>
  <c r="G65" i="1"/>
  <c r="I65" i="1"/>
  <c r="G67" i="1"/>
  <c r="J67" i="1"/>
  <c r="G71" i="1"/>
  <c r="J71" i="1"/>
  <c r="G56" i="1"/>
  <c r="I56" i="1"/>
  <c r="G155" i="1"/>
  <c r="K155" i="1"/>
  <c r="E161" i="1"/>
  <c r="F161" i="1"/>
  <c r="G161" i="1"/>
  <c r="K161" i="1"/>
  <c r="G163" i="1"/>
  <c r="K163" i="1"/>
  <c r="E169" i="1"/>
  <c r="F169" i="1"/>
  <c r="G171" i="1"/>
  <c r="K171" i="1"/>
  <c r="E177" i="1"/>
  <c r="F177" i="1"/>
  <c r="G179" i="1"/>
  <c r="K179" i="1"/>
  <c r="E187" i="1"/>
  <c r="F187" i="1"/>
  <c r="G189" i="1"/>
  <c r="K189" i="1"/>
  <c r="G22" i="1"/>
  <c r="J22" i="1"/>
  <c r="E28" i="1"/>
  <c r="F28" i="1"/>
  <c r="G30" i="1"/>
  <c r="J30" i="1"/>
  <c r="E36" i="1"/>
  <c r="F36" i="1"/>
  <c r="G38" i="1"/>
  <c r="J38" i="1"/>
  <c r="E44" i="1"/>
  <c r="F44" i="1"/>
  <c r="G46" i="1"/>
  <c r="I46" i="1"/>
  <c r="E50" i="1"/>
  <c r="F50" i="1"/>
  <c r="E145" i="1"/>
  <c r="F145" i="1"/>
  <c r="G145" i="1"/>
  <c r="J145" i="1"/>
  <c r="E149" i="1"/>
  <c r="F149" i="1"/>
  <c r="G148" i="1"/>
  <c r="K148" i="1"/>
  <c r="E133" i="1"/>
  <c r="F133" i="1"/>
  <c r="G60" i="1"/>
  <c r="J60" i="1"/>
  <c r="G75" i="1"/>
  <c r="J75" i="1"/>
  <c r="G77" i="1"/>
  <c r="J77" i="1"/>
  <c r="G93" i="1"/>
  <c r="J93" i="1"/>
  <c r="G90" i="1"/>
  <c r="J90" i="1"/>
  <c r="E96" i="1"/>
  <c r="F96" i="1"/>
  <c r="E195" i="1"/>
  <c r="F195" i="1"/>
  <c r="G185" i="1"/>
  <c r="K185" i="1"/>
  <c r="E156" i="1"/>
  <c r="F156" i="1"/>
  <c r="G158" i="1"/>
  <c r="J158" i="1"/>
  <c r="E164" i="1"/>
  <c r="F164" i="1"/>
  <c r="G164" i="1"/>
  <c r="K164" i="1"/>
  <c r="G166" i="1"/>
  <c r="K166" i="1"/>
  <c r="E172" i="1"/>
  <c r="F172" i="1"/>
  <c r="G174" i="1"/>
  <c r="K174" i="1"/>
  <c r="E180" i="1"/>
  <c r="F180" i="1"/>
  <c r="E190" i="1"/>
  <c r="F190" i="1"/>
  <c r="G192" i="1"/>
  <c r="J192" i="1"/>
  <c r="E23" i="1"/>
  <c r="F23" i="1"/>
  <c r="G23" i="1"/>
  <c r="J23" i="1"/>
  <c r="G25" i="1"/>
  <c r="J25" i="1"/>
  <c r="E31" i="1"/>
  <c r="F31" i="1"/>
  <c r="G33" i="1"/>
  <c r="I33" i="1"/>
  <c r="E39" i="1"/>
  <c r="F39" i="1"/>
  <c r="G41" i="1"/>
  <c r="I41" i="1"/>
  <c r="E47" i="1"/>
  <c r="F47" i="1"/>
  <c r="E117" i="1"/>
  <c r="F117" i="1"/>
  <c r="E137" i="1"/>
  <c r="F137" i="1"/>
  <c r="G137" i="1"/>
  <c r="J137" i="1"/>
  <c r="E134" i="1"/>
  <c r="F134" i="1"/>
  <c r="E138" i="1"/>
  <c r="F138" i="1"/>
  <c r="E115" i="1"/>
  <c r="F115" i="1"/>
  <c r="E128" i="1"/>
  <c r="F128" i="1"/>
  <c r="E140" i="1"/>
  <c r="F140" i="1"/>
  <c r="E142" i="1"/>
  <c r="F142" i="1"/>
  <c r="E95" i="1"/>
  <c r="F95" i="1"/>
  <c r="E88" i="1"/>
  <c r="F88" i="1"/>
  <c r="G88" i="1"/>
  <c r="K88" i="1"/>
  <c r="E84" i="1"/>
  <c r="F84" i="1"/>
  <c r="E86" i="1"/>
  <c r="F86" i="1"/>
  <c r="E82" i="1"/>
  <c r="F82" i="1"/>
  <c r="E80" i="1"/>
  <c r="F80" i="1"/>
  <c r="E94" i="1"/>
  <c r="F94" i="1"/>
  <c r="E103" i="1"/>
  <c r="F103" i="1"/>
  <c r="E100" i="1"/>
  <c r="F100" i="1"/>
  <c r="E107" i="1"/>
  <c r="F107" i="1"/>
  <c r="G107" i="1"/>
  <c r="K107" i="1"/>
  <c r="E108" i="1"/>
  <c r="F108" i="1"/>
  <c r="E119" i="1"/>
  <c r="F119" i="1"/>
  <c r="E114" i="1"/>
  <c r="F114" i="1"/>
  <c r="E110" i="1"/>
  <c r="F110" i="1"/>
  <c r="E105" i="1"/>
  <c r="F105" i="1"/>
  <c r="E113" i="1"/>
  <c r="F113" i="1"/>
  <c r="E123" i="1"/>
  <c r="F123" i="1"/>
  <c r="E121" i="1"/>
  <c r="F121" i="1"/>
  <c r="G121" i="1"/>
  <c r="K121" i="1"/>
  <c r="E122" i="1"/>
  <c r="F122" i="1"/>
  <c r="E130" i="1"/>
  <c r="F130" i="1"/>
  <c r="E109" i="1"/>
  <c r="F109" i="1"/>
  <c r="E54" i="1"/>
  <c r="F54" i="1"/>
  <c r="E61" i="1"/>
  <c r="F61" i="1"/>
  <c r="E62" i="1"/>
  <c r="F62" i="1"/>
  <c r="E68" i="1"/>
  <c r="F68" i="1"/>
  <c r="G68" i="1"/>
  <c r="I68" i="1"/>
  <c r="E58" i="1"/>
  <c r="F58" i="1"/>
  <c r="E59" i="1"/>
  <c r="F59" i="1"/>
  <c r="E63" i="1"/>
  <c r="F63" i="1"/>
  <c r="E159" i="1"/>
  <c r="F159" i="1"/>
  <c r="E167" i="1"/>
  <c r="F167" i="1"/>
  <c r="G169" i="1"/>
  <c r="K169" i="1"/>
  <c r="E175" i="1"/>
  <c r="F175" i="1"/>
  <c r="G175" i="1"/>
  <c r="K175" i="1"/>
  <c r="G177" i="1"/>
  <c r="K177" i="1"/>
  <c r="E183" i="1"/>
  <c r="F183" i="1"/>
  <c r="G187" i="1"/>
  <c r="J187" i="1"/>
  <c r="E193" i="1"/>
  <c r="F193" i="1"/>
  <c r="E26" i="1"/>
  <c r="F26" i="1"/>
  <c r="G28" i="1"/>
  <c r="J28" i="1"/>
  <c r="E34" i="1"/>
  <c r="F34" i="1"/>
  <c r="G34" i="1"/>
  <c r="I34" i="1"/>
  <c r="G36" i="1"/>
  <c r="J36" i="1"/>
  <c r="E42" i="1"/>
  <c r="F42" i="1"/>
  <c r="G42" i="1"/>
  <c r="I42" i="1"/>
  <c r="G44" i="1"/>
  <c r="J44" i="1"/>
  <c r="E51" i="1"/>
  <c r="F51" i="1"/>
  <c r="E150" i="1"/>
  <c r="F150" i="1"/>
  <c r="G150" i="1"/>
  <c r="J150" i="1"/>
  <c r="E147" i="1"/>
  <c r="F147" i="1"/>
  <c r="E152" i="1"/>
  <c r="F152" i="1"/>
  <c r="G152" i="1"/>
  <c r="K152" i="1"/>
  <c r="G133" i="1"/>
  <c r="K133" i="1"/>
  <c r="E73" i="1"/>
  <c r="F73" i="1"/>
  <c r="E78" i="1"/>
  <c r="F78" i="1"/>
  <c r="G78" i="1"/>
  <c r="J78" i="1"/>
  <c r="E89" i="1"/>
  <c r="F89" i="1"/>
  <c r="G89" i="1"/>
  <c r="J89" i="1"/>
  <c r="E91" i="1"/>
  <c r="F91" i="1"/>
  <c r="E131" i="1"/>
  <c r="F131" i="1"/>
  <c r="G96" i="1"/>
  <c r="K96" i="1"/>
  <c r="G195" i="1"/>
  <c r="K195" i="1"/>
  <c r="G149" i="1"/>
  <c r="J149" i="1"/>
  <c r="G156" i="1"/>
  <c r="J156" i="1"/>
  <c r="E162" i="1"/>
  <c r="F162" i="1"/>
  <c r="G162" i="1"/>
  <c r="K162" i="1"/>
  <c r="E170" i="1"/>
  <c r="F170" i="1"/>
  <c r="G172" i="1"/>
  <c r="K172" i="1"/>
  <c r="E178" i="1"/>
  <c r="F178" i="1"/>
  <c r="G178" i="1"/>
  <c r="K178" i="1"/>
  <c r="G180" i="1"/>
  <c r="K180" i="1"/>
  <c r="E188" i="1"/>
  <c r="F188" i="1"/>
  <c r="G188" i="1"/>
  <c r="J188" i="1"/>
  <c r="G190" i="1"/>
  <c r="J190" i="1"/>
  <c r="E21" i="1"/>
  <c r="F21" i="1"/>
  <c r="G21" i="1"/>
  <c r="E29" i="1"/>
  <c r="F29" i="1"/>
  <c r="G29" i="1"/>
  <c r="I29" i="1"/>
  <c r="G31" i="1"/>
  <c r="I31" i="1"/>
  <c r="E37" i="1"/>
  <c r="F37" i="1"/>
  <c r="G37" i="1"/>
  <c r="J37" i="1"/>
  <c r="G39" i="1"/>
  <c r="J39" i="1"/>
  <c r="E45" i="1"/>
  <c r="F45" i="1"/>
  <c r="G45" i="1"/>
  <c r="J45" i="1"/>
  <c r="G47" i="1"/>
  <c r="J47" i="1"/>
  <c r="G117" i="1"/>
  <c r="J117" i="1"/>
  <c r="G134" i="1"/>
  <c r="J134" i="1"/>
  <c r="G138" i="1"/>
  <c r="J138" i="1"/>
  <c r="G115" i="1"/>
  <c r="J115" i="1"/>
  <c r="G128" i="1"/>
  <c r="J128" i="1"/>
  <c r="G140" i="1"/>
  <c r="J140" i="1"/>
  <c r="G142" i="1"/>
  <c r="J142" i="1"/>
  <c r="G95" i="1"/>
  <c r="K95" i="1"/>
  <c r="G84" i="1"/>
  <c r="K84" i="1"/>
  <c r="G86" i="1"/>
  <c r="K86" i="1"/>
  <c r="G82" i="1"/>
  <c r="K82" i="1"/>
  <c r="G80" i="1"/>
  <c r="K80" i="1"/>
  <c r="G94" i="1"/>
  <c r="K94" i="1"/>
  <c r="G103" i="1"/>
  <c r="K103" i="1"/>
  <c r="G100" i="1"/>
  <c r="K100" i="1"/>
  <c r="G108" i="1"/>
  <c r="K108" i="1"/>
  <c r="G119" i="1"/>
  <c r="K119" i="1"/>
  <c r="G114" i="1"/>
  <c r="K114" i="1"/>
  <c r="G110" i="1"/>
  <c r="K110" i="1"/>
  <c r="G105" i="1"/>
  <c r="K105" i="1"/>
  <c r="G113" i="1"/>
  <c r="K113" i="1"/>
  <c r="G123" i="1"/>
  <c r="K123" i="1"/>
  <c r="G122" i="1"/>
  <c r="K122" i="1"/>
  <c r="G130" i="1"/>
  <c r="K130" i="1"/>
  <c r="G109" i="1"/>
  <c r="K109" i="1"/>
  <c r="E74" i="1"/>
  <c r="F74" i="1"/>
  <c r="G74" i="1"/>
  <c r="J74" i="1"/>
  <c r="G54" i="1"/>
  <c r="J54" i="1"/>
  <c r="G61" i="1"/>
  <c r="J61" i="1"/>
  <c r="G62" i="1"/>
  <c r="J62" i="1"/>
  <c r="G58" i="1"/>
  <c r="I58" i="1"/>
  <c r="G59" i="1"/>
  <c r="I59" i="1"/>
  <c r="G63" i="1"/>
  <c r="J63" i="1"/>
  <c r="G57" i="1"/>
  <c r="J57" i="1"/>
  <c r="G73" i="1"/>
  <c r="J73" i="1"/>
  <c r="E153" i="1"/>
  <c r="F153" i="1"/>
  <c r="G153" i="1"/>
  <c r="K153" i="1"/>
  <c r="E146" i="1"/>
  <c r="F146" i="1"/>
  <c r="G146" i="1"/>
  <c r="J146" i="1"/>
  <c r="E40" i="1"/>
  <c r="F40" i="1"/>
  <c r="G40" i="1"/>
  <c r="I40" i="1"/>
  <c r="E173" i="1"/>
  <c r="F173" i="1"/>
  <c r="E70" i="1"/>
  <c r="F70" i="1"/>
  <c r="G70" i="1"/>
  <c r="J70" i="1"/>
  <c r="E66" i="1"/>
  <c r="F66" i="1"/>
  <c r="G66" i="1"/>
  <c r="J66" i="1"/>
  <c r="G147" i="1"/>
  <c r="K147" i="1"/>
  <c r="E144" i="1"/>
  <c r="F144" i="1"/>
  <c r="G144" i="1"/>
  <c r="J144" i="1"/>
  <c r="G193" i="1"/>
  <c r="J193" i="1"/>
  <c r="E184" i="1"/>
  <c r="F184" i="1"/>
  <c r="G184" i="1"/>
  <c r="K184" i="1"/>
  <c r="E57" i="1"/>
  <c r="F57" i="1"/>
  <c r="E191" i="1"/>
  <c r="F191" i="1"/>
  <c r="G191" i="1"/>
  <c r="K191" i="1"/>
  <c r="G167" i="1"/>
  <c r="K167" i="1"/>
  <c r="E32" i="1"/>
  <c r="F32" i="1"/>
  <c r="E165" i="1"/>
  <c r="F165" i="1"/>
  <c r="G165" i="1"/>
  <c r="K165" i="1"/>
  <c r="G76" i="1"/>
  <c r="I76" i="1"/>
  <c r="G131" i="1"/>
  <c r="J131" i="1"/>
  <c r="G51" i="1"/>
  <c r="J51" i="1"/>
  <c r="G183" i="1"/>
  <c r="K183" i="1"/>
  <c r="E69" i="1"/>
  <c r="F69" i="1"/>
  <c r="G69" i="1"/>
  <c r="J69" i="1"/>
  <c r="G91" i="1"/>
  <c r="J91" i="1"/>
  <c r="E48" i="1"/>
  <c r="F48" i="1"/>
  <c r="G48" i="1"/>
  <c r="I48" i="1"/>
  <c r="G26" i="1"/>
  <c r="J26" i="1"/>
  <c r="E181" i="1"/>
  <c r="F181" i="1"/>
  <c r="G181" i="1"/>
  <c r="K181" i="1"/>
  <c r="G159" i="1"/>
  <c r="K159" i="1"/>
  <c r="J21" i="1"/>
  <c r="C11" i="1"/>
  <c r="C12" i="1"/>
  <c r="C16" i="1" l="1"/>
  <c r="D18" i="1" s="1"/>
  <c r="O193" i="1"/>
  <c r="O73" i="1"/>
  <c r="O79" i="1"/>
  <c r="O112" i="1"/>
  <c r="O99" i="1"/>
  <c r="O118" i="1"/>
  <c r="O143" i="1"/>
  <c r="O95" i="1"/>
  <c r="O123" i="1"/>
  <c r="O187" i="1"/>
  <c r="O35" i="1"/>
  <c r="O134" i="1"/>
  <c r="O136" i="1"/>
  <c r="O104" i="1"/>
  <c r="O24" i="1"/>
  <c r="O83" i="1"/>
  <c r="O180" i="1"/>
  <c r="O23" i="1"/>
  <c r="O82" i="1"/>
  <c r="O173" i="1"/>
  <c r="O57" i="1"/>
  <c r="O120" i="1"/>
  <c r="O156" i="1"/>
  <c r="O64" i="1"/>
  <c r="O117" i="1"/>
  <c r="O90" i="1"/>
  <c r="O52" i="1"/>
  <c r="O139" i="1"/>
  <c r="O89" i="1"/>
  <c r="O98" i="1"/>
  <c r="O190" i="1"/>
  <c r="O71" i="1"/>
  <c r="O103" i="1"/>
  <c r="O101" i="1"/>
  <c r="O181" i="1"/>
  <c r="O162" i="1"/>
  <c r="O149" i="1"/>
  <c r="O102" i="1"/>
  <c r="O168" i="1"/>
  <c r="O176" i="1"/>
  <c r="O45" i="1"/>
  <c r="O142" i="1"/>
  <c r="O140" i="1"/>
  <c r="O188" i="1"/>
  <c r="O38" i="1"/>
  <c r="O77" i="1"/>
  <c r="C15" i="1"/>
  <c r="O36" i="1"/>
  <c r="O108" i="1"/>
  <c r="O165" i="1"/>
  <c r="O28" i="1"/>
  <c r="O61" i="1"/>
  <c r="O177" i="1"/>
  <c r="O186" i="1"/>
  <c r="O160" i="1"/>
  <c r="O87" i="1"/>
  <c r="O84" i="1"/>
  <c r="O21" i="1"/>
  <c r="O129" i="1"/>
  <c r="O167" i="1"/>
  <c r="O179" i="1"/>
  <c r="O59" i="1"/>
  <c r="O114" i="1"/>
  <c r="O55" i="1"/>
  <c r="O127" i="1"/>
  <c r="O170" i="1"/>
  <c r="O157" i="1"/>
  <c r="O125" i="1"/>
  <c r="O171" i="1"/>
  <c r="O93" i="1"/>
  <c r="O192" i="1"/>
  <c r="O144" i="1"/>
  <c r="O97" i="1"/>
  <c r="O63" i="1"/>
  <c r="O54" i="1"/>
  <c r="O88" i="1"/>
  <c r="O152" i="1"/>
  <c r="O172" i="1"/>
  <c r="O34" i="1"/>
  <c r="O126" i="1"/>
  <c r="O85" i="1"/>
  <c r="O138" i="1"/>
  <c r="O182" i="1"/>
  <c r="O60" i="1"/>
  <c r="O47" i="1"/>
  <c r="O58" i="1"/>
  <c r="O163" i="1"/>
  <c r="O96" i="1"/>
  <c r="O166" i="1"/>
  <c r="O150" i="1"/>
  <c r="O178" i="1"/>
  <c r="O41" i="1"/>
  <c r="O106" i="1"/>
  <c r="O132" i="1"/>
  <c r="O43" i="1"/>
  <c r="O105" i="1"/>
  <c r="O148" i="1"/>
  <c r="O92" i="1"/>
  <c r="O116" i="1"/>
  <c r="O164" i="1"/>
  <c r="O100" i="1"/>
  <c r="O111" i="1"/>
  <c r="O158" i="1"/>
  <c r="O31" i="1"/>
  <c r="O122" i="1"/>
  <c r="O76" i="1"/>
  <c r="O121" i="1"/>
  <c r="O81" i="1"/>
  <c r="O113" i="1"/>
  <c r="O159" i="1"/>
  <c r="O94" i="1"/>
  <c r="O185" i="1"/>
  <c r="O50" i="1"/>
  <c r="O109" i="1"/>
  <c r="O124" i="1"/>
  <c r="O146" i="1"/>
  <c r="O131" i="1"/>
  <c r="O56" i="1"/>
  <c r="O27" i="1"/>
  <c r="O153" i="1"/>
  <c r="O174" i="1"/>
  <c r="O175" i="1"/>
  <c r="O137" i="1"/>
  <c r="O22" i="1"/>
  <c r="O195" i="1"/>
  <c r="O86" i="1"/>
  <c r="O72" i="1"/>
  <c r="O191" i="1"/>
  <c r="O110" i="1"/>
  <c r="O151" i="1"/>
  <c r="O42" i="1"/>
  <c r="O194" i="1"/>
  <c r="O154" i="1"/>
  <c r="O29" i="1"/>
  <c r="O68" i="1"/>
  <c r="O51" i="1"/>
  <c r="O75" i="1"/>
  <c r="O128" i="1"/>
  <c r="O33" i="1"/>
  <c r="O25" i="1"/>
  <c r="O80" i="1"/>
  <c r="O26" i="1"/>
  <c r="O91" i="1"/>
  <c r="O183" i="1"/>
  <c r="O65" i="1"/>
  <c r="O169" i="1"/>
  <c r="O69" i="1"/>
  <c r="O70" i="1"/>
  <c r="O141" i="1"/>
  <c r="O66" i="1"/>
  <c r="O155" i="1"/>
  <c r="O30" i="1"/>
  <c r="O107" i="1"/>
  <c r="O67" i="1"/>
  <c r="O184" i="1"/>
  <c r="O147" i="1"/>
  <c r="O74" i="1"/>
  <c r="O48" i="1"/>
  <c r="O32" i="1"/>
  <c r="O40" i="1"/>
  <c r="O135" i="1"/>
  <c r="O44" i="1"/>
  <c r="O49" i="1"/>
  <c r="O130" i="1"/>
  <c r="O53" i="1"/>
  <c r="O78" i="1"/>
  <c r="O115" i="1"/>
  <c r="O46" i="1"/>
  <c r="O161" i="1"/>
  <c r="O39" i="1"/>
  <c r="O133" i="1"/>
  <c r="O145" i="1"/>
  <c r="O37" i="1"/>
  <c r="O189" i="1"/>
  <c r="O62" i="1"/>
  <c r="O119" i="1"/>
  <c r="C18" i="1" l="1"/>
  <c r="F18" i="1"/>
  <c r="F19" i="1" s="1"/>
</calcChain>
</file>

<file path=xl/sharedStrings.xml><?xml version="1.0" encoding="utf-8"?>
<sst xmlns="http://schemas.openxmlformats.org/spreadsheetml/2006/main" count="489" uniqueCount="112">
  <si>
    <t>IBVS 6230</t>
  </si>
  <si>
    <t>IBVS 6196</t>
  </si>
  <si>
    <t>0.0078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</si>
  <si>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</si>
  <si>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</si>
  <si>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</si>
  <si>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</si>
  <si>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</si>
  <si>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</si>
  <si>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</si>
  <si>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</si>
  <si>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</si>
  <si>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</si>
  <si>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</si>
  <si>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</si>
  <si>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</si>
  <si>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</si>
  <si>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</si>
  <si>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</si>
  <si>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</si>
  <si>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</si>
  <si>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</si>
  <si>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</si>
  <si>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</si>
  <si>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</si>
  <si>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</si>
  <si>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</si>
  <si>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</si>
  <si>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</si>
  <si>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</si>
  <si>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</si>
  <si>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</si>
  <si>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U</t>
  </si>
  <si>
    <t>AT. 12,435</t>
  </si>
  <si>
    <t>SCRIP. FAC. SCI.</t>
  </si>
  <si>
    <t>K</t>
  </si>
  <si>
    <t>B</t>
  </si>
  <si>
    <t>V</t>
  </si>
  <si>
    <t>AsAp 80,266</t>
  </si>
  <si>
    <t>v</t>
  </si>
  <si>
    <t>AN 302,53</t>
  </si>
  <si>
    <t>IBVS 1614</t>
  </si>
  <si>
    <t>BAV-M 34</t>
  </si>
  <si>
    <t>BAV-M 36</t>
  </si>
  <si>
    <t>pg</t>
  </si>
  <si>
    <t>IBVS 2407</t>
  </si>
  <si>
    <t>BAV-M 38</t>
  </si>
  <si>
    <t>BAV-M 46</t>
  </si>
  <si>
    <t>AASi 29,145</t>
  </si>
  <si>
    <t>AAASi  29,145</t>
  </si>
  <si>
    <t>:</t>
  </si>
  <si>
    <t>BAAVSS 63,19</t>
  </si>
  <si>
    <t>BAAVSS 66,32</t>
  </si>
  <si>
    <t>BAAVSS 70</t>
  </si>
  <si>
    <t>IBVS 3333</t>
  </si>
  <si>
    <t>BAV-M 52</t>
  </si>
  <si>
    <t>BAC 42,225</t>
  </si>
  <si>
    <t>Diethelm R</t>
  </si>
  <si>
    <t>BBSAG Bull.91</t>
  </si>
  <si>
    <t>IBVS 3674</t>
  </si>
  <si>
    <t>BAV-M 59</t>
  </si>
  <si>
    <t>AsApS 130,311</t>
  </si>
  <si>
    <t>Blaettler E</t>
  </si>
  <si>
    <t>BBSAG Bull.100</t>
  </si>
  <si>
    <t>BBSAG Bull.103</t>
  </si>
  <si>
    <t>BAAVSS 90,16</t>
  </si>
  <si>
    <t>BBSAG Bull.108</t>
  </si>
  <si>
    <t>IBVS 4472</t>
  </si>
  <si>
    <t>BAV-M 101</t>
  </si>
  <si>
    <t>II</t>
  </si>
  <si>
    <t>IBVS 5361</t>
  </si>
  <si>
    <t>I</t>
  </si>
  <si>
    <t>IBVS 5399</t>
  </si>
  <si>
    <t>IBVS 5434</t>
  </si>
  <si>
    <t>IBVS 5484</t>
  </si>
  <si>
    <t>IBVS 4474</t>
  </si>
  <si>
    <t>IBVS 5579</t>
  </si>
  <si>
    <t>IBVS 5643</t>
  </si>
  <si>
    <t>IBVS 5684</t>
  </si>
  <si>
    <t>EB/SD</t>
  </si>
  <si>
    <t>IU Aur / GSC 2411-1941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</si>
  <si>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</si>
  <si>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</si>
  <si>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</si>
  <si>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</si>
  <si>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</si>
  <si>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</si>
  <si>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5753</t>
  </si>
  <si>
    <t>IBVS 5741</t>
  </si>
  <si>
    <t>Start of linear fit &gt;&gt;&gt;&gt;&gt;&gt;&gt;&gt;&gt;&gt;&gt;&gt;&gt;&gt;&gt;&gt;&gt;&gt;&gt;&gt;&gt;</t>
  </si>
  <si>
    <t>OEJV 0074</t>
  </si>
  <si>
    <t>CCD+I</t>
  </si>
  <si>
    <t>IBVS 5887</t>
  </si>
  <si>
    <t>CCD+R</t>
  </si>
  <si>
    <t>CCD+V</t>
  </si>
  <si>
    <t>IBVS 5938</t>
  </si>
  <si>
    <t>IBVS 5933</t>
  </si>
  <si>
    <t>Add cycle</t>
  </si>
  <si>
    <t>Old Cycle</t>
  </si>
  <si>
    <t>IBVS 5979</t>
  </si>
  <si>
    <t>OEJV 0137</t>
  </si>
  <si>
    <t>IBVS 5835</t>
  </si>
  <si>
    <t>OEJV 0160</t>
  </si>
  <si>
    <t>IBVS 6114</t>
  </si>
  <si>
    <t>IBVS 6118</t>
  </si>
  <si>
    <t>IBVS 6125</t>
  </si>
  <si>
    <t>IBVS 6152</t>
  </si>
  <si>
    <t>vis</t>
  </si>
  <si>
    <t>PE</t>
  </si>
  <si>
    <t>CCD</t>
  </si>
  <si>
    <t>OEJV 0094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</si>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</sst>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42" applyFont="1" applyAlignment="1">
      <alignment horizontal="left" vertical="center" wrapText="1"/>
    </xf>
    <xf numFmtId="0" fontId="31" fillId="0" borderId="0" xfId="42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Aur - O-C Diagr.</a:t>
            </a:r>
          </a:p>
        </c:rich>
      </c:tx>
      <c:layout>
        <c:manualLayout>
          <c:xMode val="edge"/>
          <c:yMode val="edge"/>
          <c:x val="0.3775517346046029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46284489072612"/>
          <c:y val="0.14371278494688106"/>
          <c:w val="0.79251832303346059"/>
          <c:h val="0.6676656467323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7C-4657-BD5F-FE17162424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  <c:pt idx="61">
                    <c:v>8.9999999999999998E-4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4.0000000000000001E-3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1E-3</c:v>
                  </c:pt>
                  <c:pt idx="70">
                    <c:v>5.0000000000000001E-4</c:v>
                  </c:pt>
                  <c:pt idx="71">
                    <c:v>1.2999999999999999E-3</c:v>
                  </c:pt>
                  <c:pt idx="72">
                    <c:v>1E-3</c:v>
                  </c:pt>
                  <c:pt idx="73">
                    <c:v>8.0000000000000004E-4</c:v>
                  </c:pt>
                  <c:pt idx="74">
                    <c:v>6.9999999999999999E-4</c:v>
                  </c:pt>
                  <c:pt idx="75">
                    <c:v>2.0000000000000001E-4</c:v>
                  </c:pt>
                  <c:pt idx="76">
                    <c:v>4.0000000000000002E-4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80">
                    <c:v>1.1999999999999999E-3</c:v>
                  </c:pt>
                  <c:pt idx="81">
                    <c:v>1.5E-3</c:v>
                  </c:pt>
                  <c:pt idx="82">
                    <c:v>1.2999999999999999E-3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1E-3</c:v>
                  </c:pt>
                  <c:pt idx="88">
                    <c:v>1.5E-3</c:v>
                  </c:pt>
                  <c:pt idx="89">
                    <c:v>1.6999999999999999E-3</c:v>
                  </c:pt>
                  <c:pt idx="90">
                    <c:v>2.0000000000000001E-4</c:v>
                  </c:pt>
                  <c:pt idx="91">
                    <c:v>1E-3</c:v>
                  </c:pt>
                  <c:pt idx="92">
                    <c:v>1.1000000000000001E-3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2.5999999999999999E-3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1.1000000000000001E-3</c:v>
                  </c:pt>
                  <c:pt idx="105">
                    <c:v>1.4E-3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4.0000000000000002E-4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5.0000000000000001E-4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5.0000000000000001E-4</c:v>
                  </c:pt>
                  <c:pt idx="121">
                    <c:v>5.9999999999999995E-4</c:v>
                  </c:pt>
                  <c:pt idx="122">
                    <c:v>1E-3</c:v>
                  </c:pt>
                  <c:pt idx="123">
                    <c:v>4.0000000000000002E-4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6.9999999999999999E-4</c:v>
                  </c:pt>
                  <c:pt idx="129">
                    <c:v>6.9999999999999999E-4</c:v>
                  </c:pt>
                  <c:pt idx="130">
                    <c:v>1.1999999999999999E-3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5.9999999999999995E-4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6.9999999999999999E-4</c:v>
                  </c:pt>
                  <c:pt idx="137">
                    <c:v>8.9999999999999998E-4</c:v>
                  </c:pt>
                  <c:pt idx="138">
                    <c:v>4.0000000000000002E-4</c:v>
                  </c:pt>
                  <c:pt idx="139">
                    <c:v>4.7999999999999996E-3</c:v>
                  </c:pt>
                  <c:pt idx="140">
                    <c:v>2.7000000000000001E-3</c:v>
                  </c:pt>
                  <c:pt idx="141">
                    <c:v>1E-3</c:v>
                  </c:pt>
                  <c:pt idx="142">
                    <c:v>2.8999999999999998E-3</c:v>
                  </c:pt>
                  <c:pt idx="143">
                    <c:v>3.5999999999999999E-3</c:v>
                  </c:pt>
                  <c:pt idx="144">
                    <c:v>3.3E-3</c:v>
                  </c:pt>
                  <c:pt idx="145">
                    <c:v>5.0000000000000001E-4</c:v>
                  </c:pt>
                  <c:pt idx="146">
                    <c:v>6.9999999999999999E-4</c:v>
                  </c:pt>
                  <c:pt idx="147">
                    <c:v>6.9999999999999999E-4</c:v>
                  </c:pt>
                  <c:pt idx="148">
                    <c:v>8.0000000000000002E-3</c:v>
                  </c:pt>
                  <c:pt idx="149">
                    <c:v>1E-3</c:v>
                  </c:pt>
                  <c:pt idx="150">
                    <c:v>2.9999999999999997E-4</c:v>
                  </c:pt>
                  <c:pt idx="151">
                    <c:v>2.0000000000000001E-4</c:v>
                  </c:pt>
                  <c:pt idx="152">
                    <c:v>8.2000000000000007E-3</c:v>
                  </c:pt>
                  <c:pt idx="153">
                    <c:v>5.9999999999999995E-4</c:v>
                  </c:pt>
                  <c:pt idx="154">
                    <c:v>4.3E-3</c:v>
                  </c:pt>
                  <c:pt idx="155">
                    <c:v>1E-4</c:v>
                  </c:pt>
                  <c:pt idx="156">
                    <c:v>1.2999999999999999E-3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2.9999999999999997E-4</c:v>
                  </c:pt>
                  <c:pt idx="165">
                    <c:v>1.9E-3</c:v>
                  </c:pt>
                  <c:pt idx="166">
                    <c:v>1.6999999999999999E-3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1.6400000000000001E-2</c:v>
                  </c:pt>
                  <c:pt idx="170">
                    <c:v>7.7999999999999999E-4</c:v>
                  </c:pt>
                  <c:pt idx="171">
                    <c:v>4.0000000000000002E-4</c:v>
                  </c:pt>
                  <c:pt idx="172">
                    <c:v>0</c:v>
                  </c:pt>
                  <c:pt idx="173">
                    <c:v>5.9999999999999995E-4</c:v>
                  </c:pt>
                  <c:pt idx="174">
                    <c:v>2.0000000000000001E-4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  <c:pt idx="61">
                    <c:v>8.9999999999999998E-4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4.0000000000000001E-3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1E-3</c:v>
                  </c:pt>
                  <c:pt idx="70">
                    <c:v>5.0000000000000001E-4</c:v>
                  </c:pt>
                  <c:pt idx="71">
                    <c:v>1.2999999999999999E-3</c:v>
                  </c:pt>
                  <c:pt idx="72">
                    <c:v>1E-3</c:v>
                  </c:pt>
                  <c:pt idx="73">
                    <c:v>8.0000000000000004E-4</c:v>
                  </c:pt>
                  <c:pt idx="74">
                    <c:v>6.9999999999999999E-4</c:v>
                  </c:pt>
                  <c:pt idx="75">
                    <c:v>2.0000000000000001E-4</c:v>
                  </c:pt>
                  <c:pt idx="76">
                    <c:v>4.0000000000000002E-4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80">
                    <c:v>1.1999999999999999E-3</c:v>
                  </c:pt>
                  <c:pt idx="81">
                    <c:v>1.5E-3</c:v>
                  </c:pt>
                  <c:pt idx="82">
                    <c:v>1.2999999999999999E-3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1E-3</c:v>
                  </c:pt>
                  <c:pt idx="88">
                    <c:v>1.5E-3</c:v>
                  </c:pt>
                  <c:pt idx="89">
                    <c:v>1.6999999999999999E-3</c:v>
                  </c:pt>
                  <c:pt idx="90">
                    <c:v>2.0000000000000001E-4</c:v>
                  </c:pt>
                  <c:pt idx="91">
                    <c:v>1E-3</c:v>
                  </c:pt>
                  <c:pt idx="92">
                    <c:v>1.1000000000000001E-3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2.5999999999999999E-3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1.1000000000000001E-3</c:v>
                  </c:pt>
                  <c:pt idx="105">
                    <c:v>1.4E-3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4.0000000000000002E-4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5.0000000000000001E-4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5.0000000000000001E-4</c:v>
                  </c:pt>
                  <c:pt idx="121">
                    <c:v>5.9999999999999995E-4</c:v>
                  </c:pt>
                  <c:pt idx="122">
                    <c:v>1E-3</c:v>
                  </c:pt>
                  <c:pt idx="123">
                    <c:v>4.0000000000000002E-4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6.9999999999999999E-4</c:v>
                  </c:pt>
                  <c:pt idx="129">
                    <c:v>6.9999999999999999E-4</c:v>
                  </c:pt>
                  <c:pt idx="130">
                    <c:v>1.1999999999999999E-3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5.9999999999999995E-4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6.9999999999999999E-4</c:v>
                  </c:pt>
                  <c:pt idx="137">
                    <c:v>8.9999999999999998E-4</c:v>
                  </c:pt>
                  <c:pt idx="138">
                    <c:v>4.0000000000000002E-4</c:v>
                  </c:pt>
                  <c:pt idx="139">
                    <c:v>4.7999999999999996E-3</c:v>
                  </c:pt>
                  <c:pt idx="140">
                    <c:v>2.7000000000000001E-3</c:v>
                  </c:pt>
                  <c:pt idx="141">
                    <c:v>1E-3</c:v>
                  </c:pt>
                  <c:pt idx="142">
                    <c:v>2.8999999999999998E-3</c:v>
                  </c:pt>
                  <c:pt idx="143">
                    <c:v>3.5999999999999999E-3</c:v>
                  </c:pt>
                  <c:pt idx="144">
                    <c:v>3.3E-3</c:v>
                  </c:pt>
                  <c:pt idx="145">
                    <c:v>5.0000000000000001E-4</c:v>
                  </c:pt>
                  <c:pt idx="146">
                    <c:v>6.9999999999999999E-4</c:v>
                  </c:pt>
                  <c:pt idx="147">
                    <c:v>6.9999999999999999E-4</c:v>
                  </c:pt>
                  <c:pt idx="148">
                    <c:v>8.0000000000000002E-3</c:v>
                  </c:pt>
                  <c:pt idx="149">
                    <c:v>1E-3</c:v>
                  </c:pt>
                  <c:pt idx="150">
                    <c:v>2.9999999999999997E-4</c:v>
                  </c:pt>
                  <c:pt idx="151">
                    <c:v>2.0000000000000001E-4</c:v>
                  </c:pt>
                  <c:pt idx="152">
                    <c:v>8.2000000000000007E-3</c:v>
                  </c:pt>
                  <c:pt idx="153">
                    <c:v>5.9999999999999995E-4</c:v>
                  </c:pt>
                  <c:pt idx="154">
                    <c:v>4.3E-3</c:v>
                  </c:pt>
                  <c:pt idx="155">
                    <c:v>1E-4</c:v>
                  </c:pt>
                  <c:pt idx="156">
                    <c:v>1.2999999999999999E-3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2.9999999999999997E-4</c:v>
                  </c:pt>
                  <c:pt idx="165">
                    <c:v>1.9E-3</c:v>
                  </c:pt>
                  <c:pt idx="166">
                    <c:v>1.6999999999999999E-3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1.6400000000000001E-2</c:v>
                  </c:pt>
                  <c:pt idx="170">
                    <c:v>7.7999999999999999E-4</c:v>
                  </c:pt>
                  <c:pt idx="171">
                    <c:v>4.0000000000000002E-4</c:v>
                  </c:pt>
                  <c:pt idx="172">
                    <c:v>0</c:v>
                  </c:pt>
                  <c:pt idx="173">
                    <c:v>5.9999999999999995E-4</c:v>
                  </c:pt>
                  <c:pt idx="1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Active!$I$21:$I$961</c:f>
              <c:numCache>
                <c:formatCode>General</c:formatCode>
                <c:ptCount val="941"/>
                <c:pt idx="8">
                  <c:v>2.2575999973923899E-3</c:v>
                </c:pt>
                <c:pt idx="10">
                  <c:v>2.5287999997090083E-2</c:v>
                </c:pt>
                <c:pt idx="11">
                  <c:v>-8.8800006778910756E-5</c:v>
                </c:pt>
                <c:pt idx="12">
                  <c:v>-9.6611999979359098E-3</c:v>
                </c:pt>
                <c:pt idx="13">
                  <c:v>-1.1529279996466357E-2</c:v>
                </c:pt>
                <c:pt idx="19">
                  <c:v>4.8895999498199672E-4</c:v>
                </c:pt>
                <c:pt idx="20">
                  <c:v>-4.87040000007255E-3</c:v>
                </c:pt>
                <c:pt idx="21">
                  <c:v>-8.7039999925764278E-4</c:v>
                </c:pt>
                <c:pt idx="22">
                  <c:v>1.2671680000494234E-2</c:v>
                </c:pt>
                <c:pt idx="25">
                  <c:v>-7.0872000069357455E-3</c:v>
                </c:pt>
                <c:pt idx="27">
                  <c:v>-6.8984000026830472E-3</c:v>
                </c:pt>
                <c:pt idx="28">
                  <c:v>2.5367999987793155E-3</c:v>
                </c:pt>
                <c:pt idx="29">
                  <c:v>0</c:v>
                </c:pt>
                <c:pt idx="34">
                  <c:v>-1.7371440000715666E-2</c:v>
                </c:pt>
                <c:pt idx="35">
                  <c:v>7.8908799914643168E-3</c:v>
                </c:pt>
                <c:pt idx="37">
                  <c:v>1.9343519998074044E-2</c:v>
                </c:pt>
                <c:pt idx="38">
                  <c:v>-1.3868000001821201E-2</c:v>
                </c:pt>
                <c:pt idx="44">
                  <c:v>-8.4380800035432912E-3</c:v>
                </c:pt>
                <c:pt idx="47">
                  <c:v>-9.1226400036248378E-3</c:v>
                </c:pt>
                <c:pt idx="55">
                  <c:v>-5.4917599991313182E-3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7C-4657-BD5F-FE17162424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Active!$J$21:$J$961</c:f>
              <c:numCache>
                <c:formatCode>General</c:formatCode>
                <c:ptCount val="941"/>
                <c:pt idx="0">
                  <c:v>0</c:v>
                </c:pt>
                <c:pt idx="1">
                  <c:v>-4.2139200086239725E-3</c:v>
                </c:pt>
                <c:pt idx="2">
                  <c:v>-3.8139200041769072E-3</c:v>
                </c:pt>
                <c:pt idx="3">
                  <c:v>-4.394880001200363E-3</c:v>
                </c:pt>
                <c:pt idx="4">
                  <c:v>-4.394880001200363E-3</c:v>
                </c:pt>
                <c:pt idx="5">
                  <c:v>2.0138399995630607E-3</c:v>
                </c:pt>
                <c:pt idx="6">
                  <c:v>-7.9525600012857467E-3</c:v>
                </c:pt>
                <c:pt idx="7">
                  <c:v>-5.8656000037444755E-3</c:v>
                </c:pt>
                <c:pt idx="9">
                  <c:v>-4.7742400056449696E-3</c:v>
                </c:pt>
                <c:pt idx="14">
                  <c:v>-7.2437600028933957E-3</c:v>
                </c:pt>
                <c:pt idx="15">
                  <c:v>-6.0623200042755343E-3</c:v>
                </c:pt>
                <c:pt idx="16">
                  <c:v>-6.0623200042755343E-3</c:v>
                </c:pt>
                <c:pt idx="17">
                  <c:v>-4.9940800017793663E-3</c:v>
                </c:pt>
                <c:pt idx="18">
                  <c:v>-4.9940800017793663E-3</c:v>
                </c:pt>
                <c:pt idx="23">
                  <c:v>-2.2844800041639246E-3</c:v>
                </c:pt>
                <c:pt idx="24">
                  <c:v>-2.3221599985845387E-3</c:v>
                </c:pt>
                <c:pt idx="26">
                  <c:v>-9.3694399984087795E-3</c:v>
                </c:pt>
                <c:pt idx="30">
                  <c:v>-1.5555200006929226E-3</c:v>
                </c:pt>
                <c:pt idx="31">
                  <c:v>4.44479999714531E-4</c:v>
                </c:pt>
                <c:pt idx="32">
                  <c:v>-3.0768000578973442E-4</c:v>
                </c:pt>
                <c:pt idx="33">
                  <c:v>-3.0768000578973442E-4</c:v>
                </c:pt>
                <c:pt idx="36">
                  <c:v>-9.2800000857096165E-5</c:v>
                </c:pt>
                <c:pt idx="39">
                  <c:v>-4.2777599956025369E-3</c:v>
                </c:pt>
                <c:pt idx="40">
                  <c:v>-8.4658400010084733E-3</c:v>
                </c:pt>
                <c:pt idx="41">
                  <c:v>-5.9658400059561245E-3</c:v>
                </c:pt>
                <c:pt idx="42">
                  <c:v>-1.1248400005570147E-2</c:v>
                </c:pt>
                <c:pt idx="43">
                  <c:v>-9.8484000045573339E-3</c:v>
                </c:pt>
                <c:pt idx="45">
                  <c:v>-1.0265360004268587E-2</c:v>
                </c:pt>
                <c:pt idx="46">
                  <c:v>6.4536799982306547E-3</c:v>
                </c:pt>
                <c:pt idx="48">
                  <c:v>-1.1539600003743544E-2</c:v>
                </c:pt>
                <c:pt idx="49">
                  <c:v>-1.4928000018699095E-4</c:v>
                </c:pt>
                <c:pt idx="50">
                  <c:v>-1.4014400003361516E-3</c:v>
                </c:pt>
                <c:pt idx="51">
                  <c:v>-1.3340000077732839E-3</c:v>
                </c:pt>
                <c:pt idx="52">
                  <c:v>-1.3340000077732839E-3</c:v>
                </c:pt>
                <c:pt idx="53">
                  <c:v>-4.3400000868132338E-4</c:v>
                </c:pt>
                <c:pt idx="54">
                  <c:v>-4.3400000868132338E-4</c:v>
                </c:pt>
                <c:pt idx="56">
                  <c:v>-3.6422400007722899E-3</c:v>
                </c:pt>
                <c:pt idx="57">
                  <c:v>-1.9956560005084611E-2</c:v>
                </c:pt>
                <c:pt idx="68">
                  <c:v>-9.6049600033438765E-3</c:v>
                </c:pt>
                <c:pt idx="69">
                  <c:v>-7.8426400068565272E-3</c:v>
                </c:pt>
                <c:pt idx="70">
                  <c:v>-7.1817600037320517E-3</c:v>
                </c:pt>
                <c:pt idx="72">
                  <c:v>-8.0194399997708388E-3</c:v>
                </c:pt>
                <c:pt idx="94">
                  <c:v>-3.5616000241134316E-4</c:v>
                </c:pt>
                <c:pt idx="96">
                  <c:v>-1.2528800005384255E-2</c:v>
                </c:pt>
                <c:pt idx="106">
                  <c:v>-8.3563200023490936E-3</c:v>
                </c:pt>
                <c:pt idx="107">
                  <c:v>-8.1784799986053258E-3</c:v>
                </c:pt>
                <c:pt idx="108">
                  <c:v>-9.4720799970673397E-3</c:v>
                </c:pt>
                <c:pt idx="110">
                  <c:v>-1.6565520003496204E-2</c:v>
                </c:pt>
                <c:pt idx="111">
                  <c:v>-1.2196800002129748E-2</c:v>
                </c:pt>
                <c:pt idx="113">
                  <c:v>-1.1496800005261321E-2</c:v>
                </c:pt>
                <c:pt idx="114">
                  <c:v>-1.1496800005261321E-2</c:v>
                </c:pt>
                <c:pt idx="115">
                  <c:v>-1.2420239996572491E-2</c:v>
                </c:pt>
                <c:pt idx="116">
                  <c:v>-1.2420239996572491E-2</c:v>
                </c:pt>
                <c:pt idx="117">
                  <c:v>-1.1420240000006743E-2</c:v>
                </c:pt>
                <c:pt idx="118">
                  <c:v>-8.0028000083984807E-3</c:v>
                </c:pt>
                <c:pt idx="119">
                  <c:v>-8.0028000083984807E-3</c:v>
                </c:pt>
                <c:pt idx="120">
                  <c:v>-8.0028000083984807E-3</c:v>
                </c:pt>
                <c:pt idx="121">
                  <c:v>-7.5653599997167476E-3</c:v>
                </c:pt>
                <c:pt idx="122">
                  <c:v>-7.5653599997167476E-3</c:v>
                </c:pt>
                <c:pt idx="123">
                  <c:v>-4.6052800098550506E-3</c:v>
                </c:pt>
                <c:pt idx="124">
                  <c:v>-4.6052800098550506E-3</c:v>
                </c:pt>
                <c:pt idx="125">
                  <c:v>-4.5052800051053055E-3</c:v>
                </c:pt>
                <c:pt idx="128">
                  <c:v>-7.9410400066990405E-3</c:v>
                </c:pt>
                <c:pt idx="129">
                  <c:v>-7.5410400022519752E-3</c:v>
                </c:pt>
                <c:pt idx="130">
                  <c:v>-5.5410400018445216E-3</c:v>
                </c:pt>
                <c:pt idx="135">
                  <c:v>-3.2046400010585785E-3</c:v>
                </c:pt>
                <c:pt idx="136">
                  <c:v>-3.2046400010585785E-3</c:v>
                </c:pt>
                <c:pt idx="137">
                  <c:v>-2.0046400022692978E-3</c:v>
                </c:pt>
                <c:pt idx="165">
                  <c:v>-6.9974400030332617E-3</c:v>
                </c:pt>
                <c:pt idx="166">
                  <c:v>-6.7974400008097291E-3</c:v>
                </c:pt>
                <c:pt idx="167">
                  <c:v>-1.0028720003901981E-2</c:v>
                </c:pt>
                <c:pt idx="169">
                  <c:v>-8.0187200073851272E-3</c:v>
                </c:pt>
                <c:pt idx="171">
                  <c:v>-6.8327199987834319E-3</c:v>
                </c:pt>
                <c:pt idx="172">
                  <c:v>-2.3134400034905411E-3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7C-4657-BD5F-FE17162424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Active!$K$21:$K$961</c:f>
              <c:numCache>
                <c:formatCode>General</c:formatCode>
                <c:ptCount val="941"/>
                <c:pt idx="58">
                  <c:v>-1.3961680000647902E-2</c:v>
                </c:pt>
                <c:pt idx="59">
                  <c:v>-8.1906400009756908E-3</c:v>
                </c:pt>
                <c:pt idx="60">
                  <c:v>-9.7819200018420815E-3</c:v>
                </c:pt>
                <c:pt idx="61">
                  <c:v>-9.6819199970923364E-3</c:v>
                </c:pt>
                <c:pt idx="62">
                  <c:v>-9.0819199976976961E-3</c:v>
                </c:pt>
                <c:pt idx="63">
                  <c:v>-1.2925360002554953E-2</c:v>
                </c:pt>
                <c:pt idx="64">
                  <c:v>-1.3041279999015387E-2</c:v>
                </c:pt>
                <c:pt idx="65">
                  <c:v>-1.2545600002340507E-2</c:v>
                </c:pt>
                <c:pt idx="66">
                  <c:v>-1.2860079994425178E-2</c:v>
                </c:pt>
                <c:pt idx="67">
                  <c:v>-1.3313680006831419E-2</c:v>
                </c:pt>
                <c:pt idx="71">
                  <c:v>-5.4817600030219182E-3</c:v>
                </c:pt>
                <c:pt idx="73">
                  <c:v>-4.719440003100317E-3</c:v>
                </c:pt>
                <c:pt idx="74">
                  <c:v>-2.4194400029955432E-3</c:v>
                </c:pt>
                <c:pt idx="75">
                  <c:v>-9.2571200002566911E-3</c:v>
                </c:pt>
                <c:pt idx="76">
                  <c:v>-1.0214800000539981E-2</c:v>
                </c:pt>
                <c:pt idx="77">
                  <c:v>-1.2752479997288901E-2</c:v>
                </c:pt>
                <c:pt idx="78">
                  <c:v>-1.2781439996615518E-2</c:v>
                </c:pt>
                <c:pt idx="79">
                  <c:v>-9.819120001338888E-3</c:v>
                </c:pt>
                <c:pt idx="80">
                  <c:v>-8.6959199979901314E-3</c:v>
                </c:pt>
                <c:pt idx="81">
                  <c:v>-9.4495199955417775E-3</c:v>
                </c:pt>
                <c:pt idx="82">
                  <c:v>-1.0987200003000908E-2</c:v>
                </c:pt>
                <c:pt idx="83">
                  <c:v>-4.7408000027644448E-3</c:v>
                </c:pt>
                <c:pt idx="84">
                  <c:v>-3.9595999987795949E-3</c:v>
                </c:pt>
                <c:pt idx="85">
                  <c:v>-2.8595999974641018E-3</c:v>
                </c:pt>
                <c:pt idx="86">
                  <c:v>-5.3987200008123182E-3</c:v>
                </c:pt>
                <c:pt idx="87">
                  <c:v>-3.3987200076808222E-3</c:v>
                </c:pt>
                <c:pt idx="88">
                  <c:v>-5.3364000050351024E-3</c:v>
                </c:pt>
                <c:pt idx="89">
                  <c:v>-4.6900000015739352E-3</c:v>
                </c:pt>
                <c:pt idx="90">
                  <c:v>-4.2635200006770901E-3</c:v>
                </c:pt>
                <c:pt idx="91">
                  <c:v>-5.954800006293226E-3</c:v>
                </c:pt>
                <c:pt idx="92">
                  <c:v>-8.7924800027394667E-3</c:v>
                </c:pt>
                <c:pt idx="93">
                  <c:v>-7.2924800042528659E-3</c:v>
                </c:pt>
                <c:pt idx="95">
                  <c:v>-9.5398400007979944E-3</c:v>
                </c:pt>
                <c:pt idx="97">
                  <c:v>-1.1768800002755597E-2</c:v>
                </c:pt>
                <c:pt idx="98">
                  <c:v>-1.1806480004452169E-2</c:v>
                </c:pt>
                <c:pt idx="99">
                  <c:v>-1.394560000335332E-2</c:v>
                </c:pt>
                <c:pt idx="100">
                  <c:v>-1.2047039999742992E-2</c:v>
                </c:pt>
                <c:pt idx="101">
                  <c:v>-1.0723840001446661E-2</c:v>
                </c:pt>
                <c:pt idx="102">
                  <c:v>-1.4375999999174383E-2</c:v>
                </c:pt>
                <c:pt idx="103">
                  <c:v>-8.1890400033444166E-3</c:v>
                </c:pt>
                <c:pt idx="104">
                  <c:v>-1.5903520004940219E-2</c:v>
                </c:pt>
                <c:pt idx="105">
                  <c:v>-1.0216319999017287E-2</c:v>
                </c:pt>
                <c:pt idx="109">
                  <c:v>-1.017424000747269E-2</c:v>
                </c:pt>
                <c:pt idx="112">
                  <c:v>-1.1656800001219381E-2</c:v>
                </c:pt>
                <c:pt idx="126">
                  <c:v>-3.2765600044513121E-3</c:v>
                </c:pt>
                <c:pt idx="127">
                  <c:v>-5.0142399995820597E-3</c:v>
                </c:pt>
                <c:pt idx="131">
                  <c:v>1.0895999730564654E-4</c:v>
                </c:pt>
                <c:pt idx="132">
                  <c:v>6.6983999568037689E-4</c:v>
                </c:pt>
                <c:pt idx="133">
                  <c:v>-3.467839997028932E-3</c:v>
                </c:pt>
                <c:pt idx="134">
                  <c:v>-5.4446400026790798E-3</c:v>
                </c:pt>
                <c:pt idx="138">
                  <c:v>-6.6776800085790455E-3</c:v>
                </c:pt>
                <c:pt idx="139">
                  <c:v>-1.6327200064552017E-3</c:v>
                </c:pt>
                <c:pt idx="140">
                  <c:v>-2.4704000024939887E-3</c:v>
                </c:pt>
                <c:pt idx="141">
                  <c:v>1.1165599935338832E-3</c:v>
                </c:pt>
                <c:pt idx="142">
                  <c:v>-4.5211199976620264E-3</c:v>
                </c:pt>
                <c:pt idx="143">
                  <c:v>2.5279999681515619E-4</c:v>
                </c:pt>
                <c:pt idx="144">
                  <c:v>-3.1848800063016824E-3</c:v>
                </c:pt>
                <c:pt idx="145">
                  <c:v>-1.3500800050678663E-3</c:v>
                </c:pt>
                <c:pt idx="146">
                  <c:v>-2.8515200028778054E-3</c:v>
                </c:pt>
                <c:pt idx="147">
                  <c:v>-3.0891999995219521E-3</c:v>
                </c:pt>
                <c:pt idx="148">
                  <c:v>2.6093599954037927E-3</c:v>
                </c:pt>
                <c:pt idx="149">
                  <c:v>-4.0790400016703643E-3</c:v>
                </c:pt>
                <c:pt idx="150">
                  <c:v>-3.8428000043495558E-3</c:v>
                </c:pt>
                <c:pt idx="151">
                  <c:v>-4.7558400037814863E-3</c:v>
                </c:pt>
                <c:pt idx="152">
                  <c:v>-1.44240002555307E-4</c:v>
                </c:pt>
                <c:pt idx="153">
                  <c:v>-5.5326400033663958E-3</c:v>
                </c:pt>
                <c:pt idx="154">
                  <c:v>-6.4340800017816946E-3</c:v>
                </c:pt>
                <c:pt idx="155">
                  <c:v>-6.2848000088706613E-3</c:v>
                </c:pt>
                <c:pt idx="156">
                  <c:v>-8.4992800038889982E-3</c:v>
                </c:pt>
                <c:pt idx="157">
                  <c:v>3.3601599934627302E-3</c:v>
                </c:pt>
                <c:pt idx="158">
                  <c:v>-2.9801600103382953E-3</c:v>
                </c:pt>
                <c:pt idx="159">
                  <c:v>-2.5564800016582012E-3</c:v>
                </c:pt>
                <c:pt idx="160">
                  <c:v>-1.0031680001702625E-2</c:v>
                </c:pt>
                <c:pt idx="161">
                  <c:v>-1.2208480002300348E-2</c:v>
                </c:pt>
                <c:pt idx="162">
                  <c:v>-1.2346160001470707E-2</c:v>
                </c:pt>
                <c:pt idx="163">
                  <c:v>-1.0646160000760574E-2</c:v>
                </c:pt>
                <c:pt idx="164">
                  <c:v>-1.2083840003469959E-2</c:v>
                </c:pt>
                <c:pt idx="168">
                  <c:v>-3.7655999985872768E-3</c:v>
                </c:pt>
                <c:pt idx="170">
                  <c:v>-9.8755200015148148E-3</c:v>
                </c:pt>
                <c:pt idx="173">
                  <c:v>-2.573839999968186E-3</c:v>
                </c:pt>
                <c:pt idx="174">
                  <c:v>-1.2620880137546919E-2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7C-4657-BD5F-FE17162424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7C-4657-BD5F-FE17162424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7C-4657-BD5F-FE17162424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7C-4657-BD5F-FE17162424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Active!$O$21:$O$961</c:f>
              <c:numCache>
                <c:formatCode>General</c:formatCode>
                <c:ptCount val="941"/>
                <c:pt idx="0">
                  <c:v>-2.2259823887725485E-4</c:v>
                </c:pt>
                <c:pt idx="1">
                  <c:v>-2.3914494479638387E-3</c:v>
                </c:pt>
                <c:pt idx="2">
                  <c:v>-2.3914494479638387E-3</c:v>
                </c:pt>
                <c:pt idx="3">
                  <c:v>-2.4593494130098694E-3</c:v>
                </c:pt>
                <c:pt idx="4">
                  <c:v>-2.4593494130098694E-3</c:v>
                </c:pt>
                <c:pt idx="5">
                  <c:v>-2.4676395250213031E-3</c:v>
                </c:pt>
                <c:pt idx="6">
                  <c:v>-2.5584359899084373E-3</c:v>
                </c:pt>
                <c:pt idx="7">
                  <c:v>-2.5596202916243565E-3</c:v>
                </c:pt>
                <c:pt idx="8">
                  <c:v>-2.5635679640107533E-3</c:v>
                </c:pt>
                <c:pt idx="9">
                  <c:v>-2.5785691190790623E-3</c:v>
                </c:pt>
                <c:pt idx="10">
                  <c:v>-3.0451839951512035E-3</c:v>
                </c:pt>
                <c:pt idx="11">
                  <c:v>-3.0491316675376003E-3</c:v>
                </c:pt>
                <c:pt idx="12">
                  <c:v>-3.0708438656627847E-3</c:v>
                </c:pt>
                <c:pt idx="13">
                  <c:v>-3.0830816500606157E-3</c:v>
                </c:pt>
                <c:pt idx="14">
                  <c:v>-3.0874240896856526E-3</c:v>
                </c:pt>
                <c:pt idx="15">
                  <c:v>-3.1829577614364631E-3</c:v>
                </c:pt>
                <c:pt idx="16">
                  <c:v>-3.1829577614364631E-3</c:v>
                </c:pt>
                <c:pt idx="17">
                  <c:v>-3.2251978559709126E-3</c:v>
                </c:pt>
                <c:pt idx="18">
                  <c:v>-3.2251978559709126E-3</c:v>
                </c:pt>
                <c:pt idx="19">
                  <c:v>-3.3720512687448858E-3</c:v>
                </c:pt>
                <c:pt idx="20">
                  <c:v>-3.3925791651541509E-3</c:v>
                </c:pt>
                <c:pt idx="21">
                  <c:v>-3.3925791651541509E-3</c:v>
                </c:pt>
                <c:pt idx="22">
                  <c:v>-3.4099489236542983E-3</c:v>
                </c:pt>
                <c:pt idx="23">
                  <c:v>-3.5331163021098885E-3</c:v>
                </c:pt>
                <c:pt idx="24">
                  <c:v>-3.5335110693485283E-3</c:v>
                </c:pt>
                <c:pt idx="25">
                  <c:v>-3.5939104568604046E-3</c:v>
                </c:pt>
                <c:pt idx="26">
                  <c:v>-3.7194464387478332E-3</c:v>
                </c:pt>
                <c:pt idx="27">
                  <c:v>-3.7281313179979071E-3</c:v>
                </c:pt>
                <c:pt idx="28">
                  <c:v>-3.8702475239082035E-3</c:v>
                </c:pt>
                <c:pt idx="29">
                  <c:v>-3.8832748427833144E-3</c:v>
                </c:pt>
                <c:pt idx="30">
                  <c:v>-4.0178904711594566E-3</c:v>
                </c:pt>
                <c:pt idx="31">
                  <c:v>-4.0178904711594566E-3</c:v>
                </c:pt>
                <c:pt idx="32">
                  <c:v>-4.0226276780231333E-3</c:v>
                </c:pt>
                <c:pt idx="33">
                  <c:v>-4.0226276780231333E-3</c:v>
                </c:pt>
                <c:pt idx="34">
                  <c:v>-4.0253910486936113E-3</c:v>
                </c:pt>
                <c:pt idx="35">
                  <c:v>-4.0257858159322511E-3</c:v>
                </c:pt>
                <c:pt idx="36">
                  <c:v>-4.1544799357287974E-3</c:v>
                </c:pt>
                <c:pt idx="37">
                  <c:v>-4.1844822458654155E-3</c:v>
                </c:pt>
                <c:pt idx="38">
                  <c:v>-4.2097473491383569E-3</c:v>
                </c:pt>
                <c:pt idx="39">
                  <c:v>-4.3408100723667416E-3</c:v>
                </c:pt>
                <c:pt idx="40">
                  <c:v>-4.4517396664245012E-3</c:v>
                </c:pt>
                <c:pt idx="41">
                  <c:v>-4.4517396664245012E-3</c:v>
                </c:pt>
                <c:pt idx="42">
                  <c:v>-4.4683198904473687E-3</c:v>
                </c:pt>
                <c:pt idx="43">
                  <c:v>-4.4683198904473687E-3</c:v>
                </c:pt>
                <c:pt idx="44">
                  <c:v>-4.5279297434819661E-3</c:v>
                </c:pt>
                <c:pt idx="45">
                  <c:v>-4.6151733032213423E-3</c:v>
                </c:pt>
                <c:pt idx="46">
                  <c:v>-4.683073268267373E-3</c:v>
                </c:pt>
                <c:pt idx="47">
                  <c:v>-4.8504545774506113E-3</c:v>
                </c:pt>
                <c:pt idx="48">
                  <c:v>-4.9973079902245849E-3</c:v>
                </c:pt>
                <c:pt idx="49">
                  <c:v>-5.1556096529191096E-3</c:v>
                </c:pt>
                <c:pt idx="50">
                  <c:v>-5.1603468597827863E-3</c:v>
                </c:pt>
                <c:pt idx="51">
                  <c:v>-5.4236566079554748E-3</c:v>
                </c:pt>
                <c:pt idx="52">
                  <c:v>-5.4236566079554748E-3</c:v>
                </c:pt>
                <c:pt idx="53">
                  <c:v>-5.4236566079554748E-3</c:v>
                </c:pt>
                <c:pt idx="54">
                  <c:v>-5.4236566079554748E-3</c:v>
                </c:pt>
                <c:pt idx="55">
                  <c:v>-5.4955042453879027E-3</c:v>
                </c:pt>
                <c:pt idx="56">
                  <c:v>-5.5788001327408817E-3</c:v>
                </c:pt>
                <c:pt idx="57">
                  <c:v>-5.6376204512981988E-3</c:v>
                </c:pt>
                <c:pt idx="58">
                  <c:v>-6.3616235669634331E-3</c:v>
                </c:pt>
                <c:pt idx="59">
                  <c:v>-6.370308446213507E-3</c:v>
                </c:pt>
                <c:pt idx="60">
                  <c:v>-6.3785985582249403E-3</c:v>
                </c:pt>
                <c:pt idx="61">
                  <c:v>-6.3785985582249403E-3</c:v>
                </c:pt>
                <c:pt idx="62">
                  <c:v>-6.3785985582249403E-3</c:v>
                </c:pt>
                <c:pt idx="63">
                  <c:v>-6.3916258771000512E-3</c:v>
                </c:pt>
                <c:pt idx="64">
                  <c:v>-6.3991264546342059E-3</c:v>
                </c:pt>
                <c:pt idx="65">
                  <c:v>-6.4086008683615584E-3</c:v>
                </c:pt>
                <c:pt idx="66">
                  <c:v>-6.4129433079865954E-3</c:v>
                </c:pt>
                <c:pt idx="67">
                  <c:v>-6.4208386527593898E-3</c:v>
                </c:pt>
                <c:pt idx="68">
                  <c:v>-6.429128764770824E-3</c:v>
                </c:pt>
                <c:pt idx="69">
                  <c:v>-6.4295235320094637E-3</c:v>
                </c:pt>
                <c:pt idx="70">
                  <c:v>-6.4330764371572213E-3</c:v>
                </c:pt>
                <c:pt idx="71">
                  <c:v>-6.4330764371572213E-3</c:v>
                </c:pt>
                <c:pt idx="72">
                  <c:v>-6.433471204395861E-3</c:v>
                </c:pt>
                <c:pt idx="73">
                  <c:v>-6.433471204395861E-3</c:v>
                </c:pt>
                <c:pt idx="74">
                  <c:v>-6.433471204395861E-3</c:v>
                </c:pt>
                <c:pt idx="75">
                  <c:v>-6.4338659716345007E-3</c:v>
                </c:pt>
                <c:pt idx="76">
                  <c:v>-6.5329525485330686E-3</c:v>
                </c:pt>
                <c:pt idx="77">
                  <c:v>-6.5333473157717084E-3</c:v>
                </c:pt>
                <c:pt idx="78">
                  <c:v>-6.5420321950217814E-3</c:v>
                </c:pt>
                <c:pt idx="79">
                  <c:v>-6.5424269622604211E-3</c:v>
                </c:pt>
                <c:pt idx="80">
                  <c:v>-6.5463746346468184E-3</c:v>
                </c:pt>
                <c:pt idx="81">
                  <c:v>-6.5542699794196128E-3</c:v>
                </c:pt>
                <c:pt idx="82">
                  <c:v>-6.5546647466582526E-3</c:v>
                </c:pt>
                <c:pt idx="83">
                  <c:v>-6.562560091431047E-3</c:v>
                </c:pt>
                <c:pt idx="84">
                  <c:v>-6.5763769447834365E-3</c:v>
                </c:pt>
                <c:pt idx="85">
                  <c:v>-6.5763769447834365E-3</c:v>
                </c:pt>
                <c:pt idx="86">
                  <c:v>-6.579929849931194E-3</c:v>
                </c:pt>
                <c:pt idx="87">
                  <c:v>-6.579929849931194E-3</c:v>
                </c:pt>
                <c:pt idx="88">
                  <c:v>-6.5803246171698337E-3</c:v>
                </c:pt>
                <c:pt idx="89">
                  <c:v>-6.5882199619426282E-3</c:v>
                </c:pt>
                <c:pt idx="90">
                  <c:v>-6.7220460558414909E-3</c:v>
                </c:pt>
                <c:pt idx="91">
                  <c:v>-6.7303361678529251E-3</c:v>
                </c:pt>
                <c:pt idx="92">
                  <c:v>-6.7307309350915648E-3</c:v>
                </c:pt>
                <c:pt idx="93">
                  <c:v>-6.7307309350915648E-3</c:v>
                </c:pt>
                <c:pt idx="94">
                  <c:v>-6.8594250548881111E-3</c:v>
                </c:pt>
                <c:pt idx="95">
                  <c:v>-6.8894273650247292E-3</c:v>
                </c:pt>
                <c:pt idx="96">
                  <c:v>-6.8981122442748032E-3</c:v>
                </c:pt>
                <c:pt idx="97">
                  <c:v>-6.8981122442748032E-3</c:v>
                </c:pt>
                <c:pt idx="98">
                  <c:v>-6.8985070115134429E-3</c:v>
                </c:pt>
                <c:pt idx="99">
                  <c:v>-6.9020599166612004E-3</c:v>
                </c:pt>
                <c:pt idx="100">
                  <c:v>-6.9052180545703182E-3</c:v>
                </c:pt>
                <c:pt idx="101">
                  <c:v>-6.9091657269567145E-3</c:v>
                </c:pt>
                <c:pt idx="102">
                  <c:v>-6.9139029338203912E-3</c:v>
                </c:pt>
                <c:pt idx="103">
                  <c:v>-6.9150872355363104E-3</c:v>
                </c:pt>
                <c:pt idx="104">
                  <c:v>-6.9194296751613473E-3</c:v>
                </c:pt>
                <c:pt idx="105">
                  <c:v>-7.0023307952756875E-3</c:v>
                </c:pt>
                <c:pt idx="106">
                  <c:v>-7.0023307952756875E-3</c:v>
                </c:pt>
                <c:pt idx="107">
                  <c:v>-7.0070680021393642E-3</c:v>
                </c:pt>
                <c:pt idx="108">
                  <c:v>-7.0149633469121578E-3</c:v>
                </c:pt>
                <c:pt idx="109">
                  <c:v>-7.0197005537758345E-3</c:v>
                </c:pt>
                <c:pt idx="110">
                  <c:v>-7.0279906657872687E-3</c:v>
                </c:pt>
                <c:pt idx="111">
                  <c:v>-7.0362807777987028E-3</c:v>
                </c:pt>
                <c:pt idx="112">
                  <c:v>-7.0362807777987028E-3</c:v>
                </c:pt>
                <c:pt idx="113">
                  <c:v>-7.0362807777987028E-3</c:v>
                </c:pt>
                <c:pt idx="114">
                  <c:v>-7.0362807777987028E-3</c:v>
                </c:pt>
                <c:pt idx="115">
                  <c:v>-7.0493080966738128E-3</c:v>
                </c:pt>
                <c:pt idx="116">
                  <c:v>-7.0493080966738128E-3</c:v>
                </c:pt>
                <c:pt idx="117">
                  <c:v>-7.0493080966738128E-3</c:v>
                </c:pt>
                <c:pt idx="118">
                  <c:v>-7.0658883206966812E-3</c:v>
                </c:pt>
                <c:pt idx="119">
                  <c:v>-7.0658883206966812E-3</c:v>
                </c:pt>
                <c:pt idx="120">
                  <c:v>-7.0658883206966812E-3</c:v>
                </c:pt>
                <c:pt idx="121">
                  <c:v>-7.0824685447195487E-3</c:v>
                </c:pt>
                <c:pt idx="122">
                  <c:v>-7.0824685447195487E-3</c:v>
                </c:pt>
                <c:pt idx="123">
                  <c:v>-7.2083992938456179E-3</c:v>
                </c:pt>
                <c:pt idx="124">
                  <c:v>-7.2083992938456179E-3</c:v>
                </c:pt>
                <c:pt idx="125">
                  <c:v>-7.2083992938456179E-3</c:v>
                </c:pt>
                <c:pt idx="126">
                  <c:v>-7.2166894058570512E-3</c:v>
                </c:pt>
                <c:pt idx="127">
                  <c:v>-7.2170841730956909E-3</c:v>
                </c:pt>
                <c:pt idx="128">
                  <c:v>-7.2210318454820881E-3</c:v>
                </c:pt>
                <c:pt idx="129">
                  <c:v>-7.2210318454820881E-3</c:v>
                </c:pt>
                <c:pt idx="130">
                  <c:v>-7.2210318454820881E-3</c:v>
                </c:pt>
                <c:pt idx="131">
                  <c:v>-7.2210318454820881E-3</c:v>
                </c:pt>
                <c:pt idx="132">
                  <c:v>-7.2245847506298456E-3</c:v>
                </c:pt>
                <c:pt idx="133">
                  <c:v>-7.2249795178684854E-3</c:v>
                </c:pt>
                <c:pt idx="134">
                  <c:v>-7.2289271902548826E-3</c:v>
                </c:pt>
                <c:pt idx="135">
                  <c:v>-7.2289271902548826E-3</c:v>
                </c:pt>
                <c:pt idx="136">
                  <c:v>-7.2289271902548826E-3</c:v>
                </c:pt>
                <c:pt idx="137">
                  <c:v>-7.2289271902548826E-3</c:v>
                </c:pt>
                <c:pt idx="138">
                  <c:v>-7.32880330163073E-3</c:v>
                </c:pt>
                <c:pt idx="139">
                  <c:v>-7.3398567843126422E-3</c:v>
                </c:pt>
                <c:pt idx="140">
                  <c:v>-7.340251551551282E-3</c:v>
                </c:pt>
                <c:pt idx="141">
                  <c:v>-7.3414358532672011E-3</c:v>
                </c:pt>
                <c:pt idx="142">
                  <c:v>-7.3418306205058409E-3</c:v>
                </c:pt>
                <c:pt idx="143">
                  <c:v>-7.3441992239376783E-3</c:v>
                </c:pt>
                <c:pt idx="144">
                  <c:v>-7.3445939911763181E-3</c:v>
                </c:pt>
                <c:pt idx="145">
                  <c:v>-7.3505154997559139E-3</c:v>
                </c:pt>
                <c:pt idx="146">
                  <c:v>-7.3536736376650317E-3</c:v>
                </c:pt>
                <c:pt idx="147">
                  <c:v>-7.3540684049036714E-3</c:v>
                </c:pt>
                <c:pt idx="148">
                  <c:v>-7.3572265428127892E-3</c:v>
                </c:pt>
                <c:pt idx="149">
                  <c:v>-7.3592003790059878E-3</c:v>
                </c:pt>
                <c:pt idx="150">
                  <c:v>-7.3619637496764659E-3</c:v>
                </c:pt>
                <c:pt idx="151">
                  <c:v>-7.3631480513923851E-3</c:v>
                </c:pt>
                <c:pt idx="152">
                  <c:v>-7.3651218875855837E-3</c:v>
                </c:pt>
                <c:pt idx="153">
                  <c:v>-7.3670957237787823E-3</c:v>
                </c:pt>
                <c:pt idx="154">
                  <c:v>-7.3702538616879001E-3</c:v>
                </c:pt>
                <c:pt idx="155">
                  <c:v>-7.371832930642459E-3</c:v>
                </c:pt>
                <c:pt idx="156">
                  <c:v>-7.3761753702674959E-3</c:v>
                </c:pt>
                <c:pt idx="157">
                  <c:v>-7.3828864133243704E-3</c:v>
                </c:pt>
                <c:pt idx="158">
                  <c:v>-7.4713142747796666E-3</c:v>
                </c:pt>
                <c:pt idx="159">
                  <c:v>-7.638695583962905E-3</c:v>
                </c:pt>
                <c:pt idx="160">
                  <c:v>-7.6939629973724645E-3</c:v>
                </c:pt>
                <c:pt idx="161">
                  <c:v>-7.6979106697588617E-3</c:v>
                </c:pt>
                <c:pt idx="162">
                  <c:v>-7.6983054369975015E-3</c:v>
                </c:pt>
                <c:pt idx="163">
                  <c:v>-7.6983054369975015E-3</c:v>
                </c:pt>
                <c:pt idx="164">
                  <c:v>-7.6987002042361412E-3</c:v>
                </c:pt>
                <c:pt idx="165">
                  <c:v>-7.7065955490089356E-3</c:v>
                </c:pt>
                <c:pt idx="166">
                  <c:v>-7.7065955490089356E-3</c:v>
                </c:pt>
                <c:pt idx="167">
                  <c:v>-7.96161518517019E-3</c:v>
                </c:pt>
                <c:pt idx="168">
                  <c:v>-7.9876698229204117E-3</c:v>
                </c:pt>
                <c:pt idx="169">
                  <c:v>-8.1589988044900481E-3</c:v>
                </c:pt>
                <c:pt idx="170">
                  <c:v>-8.1629464768764454E-3</c:v>
                </c:pt>
                <c:pt idx="171">
                  <c:v>-8.3267748809119253E-3</c:v>
                </c:pt>
                <c:pt idx="172">
                  <c:v>-8.4763916643563753E-3</c:v>
                </c:pt>
                <c:pt idx="173">
                  <c:v>-8.636272396005458E-3</c:v>
                </c:pt>
                <c:pt idx="174">
                  <c:v>-8.6571950596533651E-3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7C-4657-BD5F-FE17162424F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Active!$R$21:$R$961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7C-4657-BD5F-FE171624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88512"/>
        <c:axId val="1"/>
      </c:scatterChart>
      <c:valAx>
        <c:axId val="714988512"/>
        <c:scaling>
          <c:orientation val="minMax"/>
          <c:min val="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313764350893"/>
              <c:y val="0.86826473038175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62281735741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88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0683843091042"/>
          <c:y val="0.92215694595061837"/>
          <c:w val="0.77040941310907562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Aur - O-C Diagr.</a:t>
            </a:r>
          </a:p>
        </c:rich>
      </c:tx>
      <c:layout>
        <c:manualLayout>
          <c:xMode val="edge"/>
          <c:yMode val="edge"/>
          <c:x val="0.3786081663391396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86773701764"/>
          <c:y val="0.14328358208955225"/>
          <c:w val="0.79117213296183031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CD-4201-B598-ABC5D00872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  <c:pt idx="61">
                    <c:v>8.9999999999999998E-4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4.0000000000000001E-3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1E-3</c:v>
                  </c:pt>
                  <c:pt idx="70">
                    <c:v>5.0000000000000001E-4</c:v>
                  </c:pt>
                  <c:pt idx="71">
                    <c:v>1.2999999999999999E-3</c:v>
                  </c:pt>
                  <c:pt idx="72">
                    <c:v>1E-3</c:v>
                  </c:pt>
                  <c:pt idx="73">
                    <c:v>8.0000000000000004E-4</c:v>
                  </c:pt>
                  <c:pt idx="74">
                    <c:v>6.9999999999999999E-4</c:v>
                  </c:pt>
                  <c:pt idx="75">
                    <c:v>2.0000000000000001E-4</c:v>
                  </c:pt>
                  <c:pt idx="76">
                    <c:v>4.0000000000000002E-4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80">
                    <c:v>1.1999999999999999E-3</c:v>
                  </c:pt>
                  <c:pt idx="81">
                    <c:v>1.5E-3</c:v>
                  </c:pt>
                  <c:pt idx="82">
                    <c:v>1.2999999999999999E-3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1E-3</c:v>
                  </c:pt>
                  <c:pt idx="88">
                    <c:v>1.5E-3</c:v>
                  </c:pt>
                  <c:pt idx="89">
                    <c:v>1.6999999999999999E-3</c:v>
                  </c:pt>
                  <c:pt idx="90">
                    <c:v>2.0000000000000001E-4</c:v>
                  </c:pt>
                  <c:pt idx="91">
                    <c:v>1E-3</c:v>
                  </c:pt>
                  <c:pt idx="92">
                    <c:v>1.1000000000000001E-3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2.5999999999999999E-3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1.1000000000000001E-3</c:v>
                  </c:pt>
                  <c:pt idx="105">
                    <c:v>1.4E-3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4.0000000000000002E-4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5.0000000000000001E-4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5.0000000000000001E-4</c:v>
                  </c:pt>
                  <c:pt idx="121">
                    <c:v>5.9999999999999995E-4</c:v>
                  </c:pt>
                  <c:pt idx="122">
                    <c:v>1E-3</c:v>
                  </c:pt>
                  <c:pt idx="123">
                    <c:v>4.0000000000000002E-4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6.9999999999999999E-4</c:v>
                  </c:pt>
                  <c:pt idx="129">
                    <c:v>6.9999999999999999E-4</c:v>
                  </c:pt>
                  <c:pt idx="130">
                    <c:v>1.1999999999999999E-3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5.9999999999999995E-4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6.9999999999999999E-4</c:v>
                  </c:pt>
                  <c:pt idx="137">
                    <c:v>8.9999999999999998E-4</c:v>
                  </c:pt>
                  <c:pt idx="138">
                    <c:v>4.0000000000000002E-4</c:v>
                  </c:pt>
                  <c:pt idx="139">
                    <c:v>4.7999999999999996E-3</c:v>
                  </c:pt>
                  <c:pt idx="140">
                    <c:v>2.7000000000000001E-3</c:v>
                  </c:pt>
                  <c:pt idx="141">
                    <c:v>1E-3</c:v>
                  </c:pt>
                  <c:pt idx="142">
                    <c:v>2.8999999999999998E-3</c:v>
                  </c:pt>
                  <c:pt idx="143">
                    <c:v>3.5999999999999999E-3</c:v>
                  </c:pt>
                  <c:pt idx="144">
                    <c:v>3.3E-3</c:v>
                  </c:pt>
                  <c:pt idx="145">
                    <c:v>5.0000000000000001E-4</c:v>
                  </c:pt>
                  <c:pt idx="146">
                    <c:v>6.9999999999999999E-4</c:v>
                  </c:pt>
                  <c:pt idx="147">
                    <c:v>6.9999999999999999E-4</c:v>
                  </c:pt>
                  <c:pt idx="148">
                    <c:v>8.0000000000000002E-3</c:v>
                  </c:pt>
                  <c:pt idx="149">
                    <c:v>1E-3</c:v>
                  </c:pt>
                  <c:pt idx="150">
                    <c:v>2.9999999999999997E-4</c:v>
                  </c:pt>
                  <c:pt idx="151">
                    <c:v>2.0000000000000001E-4</c:v>
                  </c:pt>
                  <c:pt idx="152">
                    <c:v>8.2000000000000007E-3</c:v>
                  </c:pt>
                  <c:pt idx="153">
                    <c:v>5.9999999999999995E-4</c:v>
                  </c:pt>
                  <c:pt idx="154">
                    <c:v>4.3E-3</c:v>
                  </c:pt>
                  <c:pt idx="155">
                    <c:v>1E-4</c:v>
                  </c:pt>
                  <c:pt idx="156">
                    <c:v>1.2999999999999999E-3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2.9999999999999997E-4</c:v>
                  </c:pt>
                  <c:pt idx="165">
                    <c:v>1.9E-3</c:v>
                  </c:pt>
                  <c:pt idx="166">
                    <c:v>1.6999999999999999E-3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1.6400000000000001E-2</c:v>
                  </c:pt>
                  <c:pt idx="170">
                    <c:v>7.7999999999999999E-4</c:v>
                  </c:pt>
                  <c:pt idx="171">
                    <c:v>4.0000000000000002E-4</c:v>
                  </c:pt>
                  <c:pt idx="172">
                    <c:v>0</c:v>
                  </c:pt>
                  <c:pt idx="173">
                    <c:v>5.9999999999999995E-4</c:v>
                  </c:pt>
                  <c:pt idx="174">
                    <c:v>2.0000000000000001E-4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  <c:pt idx="61">
                    <c:v>8.9999999999999998E-4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4.0000000000000001E-3</c:v>
                  </c:pt>
                  <c:pt idx="65">
                    <c:v>2.0000000000000001E-4</c:v>
                  </c:pt>
                  <c:pt idx="66">
                    <c:v>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1E-3</c:v>
                  </c:pt>
                  <c:pt idx="70">
                    <c:v>5.0000000000000001E-4</c:v>
                  </c:pt>
                  <c:pt idx="71">
                    <c:v>1.2999999999999999E-3</c:v>
                  </c:pt>
                  <c:pt idx="72">
                    <c:v>1E-3</c:v>
                  </c:pt>
                  <c:pt idx="73">
                    <c:v>8.0000000000000004E-4</c:v>
                  </c:pt>
                  <c:pt idx="74">
                    <c:v>6.9999999999999999E-4</c:v>
                  </c:pt>
                  <c:pt idx="75">
                    <c:v>2.0000000000000001E-4</c:v>
                  </c:pt>
                  <c:pt idx="76">
                    <c:v>4.0000000000000002E-4</c:v>
                  </c:pt>
                  <c:pt idx="77">
                    <c:v>4.0000000000000002E-4</c:v>
                  </c:pt>
                  <c:pt idx="78">
                    <c:v>4.0000000000000002E-4</c:v>
                  </c:pt>
                  <c:pt idx="80">
                    <c:v>1.1999999999999999E-3</c:v>
                  </c:pt>
                  <c:pt idx="81">
                    <c:v>1.5E-3</c:v>
                  </c:pt>
                  <c:pt idx="82">
                    <c:v>1.2999999999999999E-3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5.9999999999999995E-4</c:v>
                  </c:pt>
                  <c:pt idx="87">
                    <c:v>1E-3</c:v>
                  </c:pt>
                  <c:pt idx="88">
                    <c:v>1.5E-3</c:v>
                  </c:pt>
                  <c:pt idx="89">
                    <c:v>1.6999999999999999E-3</c:v>
                  </c:pt>
                  <c:pt idx="90">
                    <c:v>2.0000000000000001E-4</c:v>
                  </c:pt>
                  <c:pt idx="91">
                    <c:v>1E-3</c:v>
                  </c:pt>
                  <c:pt idx="92">
                    <c:v>1.1000000000000001E-3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0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2.5999999999999999E-3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1.1000000000000001E-3</c:v>
                  </c:pt>
                  <c:pt idx="105">
                    <c:v>1.4E-3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4.0000000000000002E-4</c:v>
                  </c:pt>
                  <c:pt idx="110">
                    <c:v>6.9999999999999999E-4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4.0000000000000002E-4</c:v>
                  </c:pt>
                  <c:pt idx="116">
                    <c:v>5.0000000000000001E-4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5.0000000000000001E-4</c:v>
                  </c:pt>
                  <c:pt idx="121">
                    <c:v>5.9999999999999995E-4</c:v>
                  </c:pt>
                  <c:pt idx="122">
                    <c:v>1E-3</c:v>
                  </c:pt>
                  <c:pt idx="123">
                    <c:v>4.0000000000000002E-4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6.9999999999999999E-4</c:v>
                  </c:pt>
                  <c:pt idx="129">
                    <c:v>6.9999999999999999E-4</c:v>
                  </c:pt>
                  <c:pt idx="130">
                    <c:v>1.1999999999999999E-3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5.9999999999999995E-4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6.9999999999999999E-4</c:v>
                  </c:pt>
                  <c:pt idx="137">
                    <c:v>8.9999999999999998E-4</c:v>
                  </c:pt>
                  <c:pt idx="138">
                    <c:v>4.0000000000000002E-4</c:v>
                  </c:pt>
                  <c:pt idx="139">
                    <c:v>4.7999999999999996E-3</c:v>
                  </c:pt>
                  <c:pt idx="140">
                    <c:v>2.7000000000000001E-3</c:v>
                  </c:pt>
                  <c:pt idx="141">
                    <c:v>1E-3</c:v>
                  </c:pt>
                  <c:pt idx="142">
                    <c:v>2.8999999999999998E-3</c:v>
                  </c:pt>
                  <c:pt idx="143">
                    <c:v>3.5999999999999999E-3</c:v>
                  </c:pt>
                  <c:pt idx="144">
                    <c:v>3.3E-3</c:v>
                  </c:pt>
                  <c:pt idx="145">
                    <c:v>5.0000000000000001E-4</c:v>
                  </c:pt>
                  <c:pt idx="146">
                    <c:v>6.9999999999999999E-4</c:v>
                  </c:pt>
                  <c:pt idx="147">
                    <c:v>6.9999999999999999E-4</c:v>
                  </c:pt>
                  <c:pt idx="148">
                    <c:v>8.0000000000000002E-3</c:v>
                  </c:pt>
                  <c:pt idx="149">
                    <c:v>1E-3</c:v>
                  </c:pt>
                  <c:pt idx="150">
                    <c:v>2.9999999999999997E-4</c:v>
                  </c:pt>
                  <c:pt idx="151">
                    <c:v>2.0000000000000001E-4</c:v>
                  </c:pt>
                  <c:pt idx="152">
                    <c:v>8.2000000000000007E-3</c:v>
                  </c:pt>
                  <c:pt idx="153">
                    <c:v>5.9999999999999995E-4</c:v>
                  </c:pt>
                  <c:pt idx="154">
                    <c:v>4.3E-3</c:v>
                  </c:pt>
                  <c:pt idx="155">
                    <c:v>1E-4</c:v>
                  </c:pt>
                  <c:pt idx="156">
                    <c:v>1.2999999999999999E-3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2.9999999999999997E-4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1E-4</c:v>
                  </c:pt>
                  <c:pt idx="164">
                    <c:v>2.9999999999999997E-4</c:v>
                  </c:pt>
                  <c:pt idx="165">
                    <c:v>1.9E-3</c:v>
                  </c:pt>
                  <c:pt idx="166">
                    <c:v>1.6999999999999999E-3</c:v>
                  </c:pt>
                  <c:pt idx="167">
                    <c:v>2.0000000000000001E-4</c:v>
                  </c:pt>
                  <c:pt idx="168">
                    <c:v>2.9999999999999997E-4</c:v>
                  </c:pt>
                  <c:pt idx="169">
                    <c:v>1.6400000000000001E-2</c:v>
                  </c:pt>
                  <c:pt idx="170">
                    <c:v>7.7999999999999999E-4</c:v>
                  </c:pt>
                  <c:pt idx="171">
                    <c:v>4.0000000000000002E-4</c:v>
                  </c:pt>
                  <c:pt idx="172">
                    <c:v>0</c:v>
                  </c:pt>
                  <c:pt idx="173">
                    <c:v>5.9999999999999995E-4</c:v>
                  </c:pt>
                  <c:pt idx="1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Active!$I$21:$I$961</c:f>
              <c:numCache>
                <c:formatCode>General</c:formatCode>
                <c:ptCount val="941"/>
                <c:pt idx="8">
                  <c:v>2.2575999973923899E-3</c:v>
                </c:pt>
                <c:pt idx="10">
                  <c:v>2.5287999997090083E-2</c:v>
                </c:pt>
                <c:pt idx="11">
                  <c:v>-8.8800006778910756E-5</c:v>
                </c:pt>
                <c:pt idx="12">
                  <c:v>-9.6611999979359098E-3</c:v>
                </c:pt>
                <c:pt idx="13">
                  <c:v>-1.1529279996466357E-2</c:v>
                </c:pt>
                <c:pt idx="19">
                  <c:v>4.8895999498199672E-4</c:v>
                </c:pt>
                <c:pt idx="20">
                  <c:v>-4.87040000007255E-3</c:v>
                </c:pt>
                <c:pt idx="21">
                  <c:v>-8.7039999925764278E-4</c:v>
                </c:pt>
                <c:pt idx="22">
                  <c:v>1.2671680000494234E-2</c:v>
                </c:pt>
                <c:pt idx="25">
                  <c:v>-7.0872000069357455E-3</c:v>
                </c:pt>
                <c:pt idx="27">
                  <c:v>-6.8984000026830472E-3</c:v>
                </c:pt>
                <c:pt idx="28">
                  <c:v>2.5367999987793155E-3</c:v>
                </c:pt>
                <c:pt idx="29">
                  <c:v>0</c:v>
                </c:pt>
                <c:pt idx="34">
                  <c:v>-1.7371440000715666E-2</c:v>
                </c:pt>
                <c:pt idx="35">
                  <c:v>7.8908799914643168E-3</c:v>
                </c:pt>
                <c:pt idx="37">
                  <c:v>1.9343519998074044E-2</c:v>
                </c:pt>
                <c:pt idx="38">
                  <c:v>-1.3868000001821201E-2</c:v>
                </c:pt>
                <c:pt idx="44">
                  <c:v>-8.4380800035432912E-3</c:v>
                </c:pt>
                <c:pt idx="47">
                  <c:v>-9.1226400036248378E-3</c:v>
                </c:pt>
                <c:pt idx="55">
                  <c:v>-5.4917599991313182E-3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CD-4201-B598-ABC5D00872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Active!$J$21:$J$961</c:f>
              <c:numCache>
                <c:formatCode>General</c:formatCode>
                <c:ptCount val="941"/>
                <c:pt idx="0">
                  <c:v>0</c:v>
                </c:pt>
                <c:pt idx="1">
                  <c:v>-4.2139200086239725E-3</c:v>
                </c:pt>
                <c:pt idx="2">
                  <c:v>-3.8139200041769072E-3</c:v>
                </c:pt>
                <c:pt idx="3">
                  <c:v>-4.394880001200363E-3</c:v>
                </c:pt>
                <c:pt idx="4">
                  <c:v>-4.394880001200363E-3</c:v>
                </c:pt>
                <c:pt idx="5">
                  <c:v>2.0138399995630607E-3</c:v>
                </c:pt>
                <c:pt idx="6">
                  <c:v>-7.9525600012857467E-3</c:v>
                </c:pt>
                <c:pt idx="7">
                  <c:v>-5.8656000037444755E-3</c:v>
                </c:pt>
                <c:pt idx="9">
                  <c:v>-4.7742400056449696E-3</c:v>
                </c:pt>
                <c:pt idx="14">
                  <c:v>-7.2437600028933957E-3</c:v>
                </c:pt>
                <c:pt idx="15">
                  <c:v>-6.0623200042755343E-3</c:v>
                </c:pt>
                <c:pt idx="16">
                  <c:v>-6.0623200042755343E-3</c:v>
                </c:pt>
                <c:pt idx="17">
                  <c:v>-4.9940800017793663E-3</c:v>
                </c:pt>
                <c:pt idx="18">
                  <c:v>-4.9940800017793663E-3</c:v>
                </c:pt>
                <c:pt idx="23">
                  <c:v>-2.2844800041639246E-3</c:v>
                </c:pt>
                <c:pt idx="24">
                  <c:v>-2.3221599985845387E-3</c:v>
                </c:pt>
                <c:pt idx="26">
                  <c:v>-9.3694399984087795E-3</c:v>
                </c:pt>
                <c:pt idx="30">
                  <c:v>-1.5555200006929226E-3</c:v>
                </c:pt>
                <c:pt idx="31">
                  <c:v>4.44479999714531E-4</c:v>
                </c:pt>
                <c:pt idx="32">
                  <c:v>-3.0768000578973442E-4</c:v>
                </c:pt>
                <c:pt idx="33">
                  <c:v>-3.0768000578973442E-4</c:v>
                </c:pt>
                <c:pt idx="36">
                  <c:v>-9.2800000857096165E-5</c:v>
                </c:pt>
                <c:pt idx="39">
                  <c:v>-4.2777599956025369E-3</c:v>
                </c:pt>
                <c:pt idx="40">
                  <c:v>-8.4658400010084733E-3</c:v>
                </c:pt>
                <c:pt idx="41">
                  <c:v>-5.9658400059561245E-3</c:v>
                </c:pt>
                <c:pt idx="42">
                  <c:v>-1.1248400005570147E-2</c:v>
                </c:pt>
                <c:pt idx="43">
                  <c:v>-9.8484000045573339E-3</c:v>
                </c:pt>
                <c:pt idx="45">
                  <c:v>-1.0265360004268587E-2</c:v>
                </c:pt>
                <c:pt idx="46">
                  <c:v>6.4536799982306547E-3</c:v>
                </c:pt>
                <c:pt idx="48">
                  <c:v>-1.1539600003743544E-2</c:v>
                </c:pt>
                <c:pt idx="49">
                  <c:v>-1.4928000018699095E-4</c:v>
                </c:pt>
                <c:pt idx="50">
                  <c:v>-1.4014400003361516E-3</c:v>
                </c:pt>
                <c:pt idx="51">
                  <c:v>-1.3340000077732839E-3</c:v>
                </c:pt>
                <c:pt idx="52">
                  <c:v>-1.3340000077732839E-3</c:v>
                </c:pt>
                <c:pt idx="53">
                  <c:v>-4.3400000868132338E-4</c:v>
                </c:pt>
                <c:pt idx="54">
                  <c:v>-4.3400000868132338E-4</c:v>
                </c:pt>
                <c:pt idx="56">
                  <c:v>-3.6422400007722899E-3</c:v>
                </c:pt>
                <c:pt idx="57">
                  <c:v>-1.9956560005084611E-2</c:v>
                </c:pt>
                <c:pt idx="68">
                  <c:v>-9.6049600033438765E-3</c:v>
                </c:pt>
                <c:pt idx="69">
                  <c:v>-7.8426400068565272E-3</c:v>
                </c:pt>
                <c:pt idx="70">
                  <c:v>-7.1817600037320517E-3</c:v>
                </c:pt>
                <c:pt idx="72">
                  <c:v>-8.0194399997708388E-3</c:v>
                </c:pt>
                <c:pt idx="94">
                  <c:v>-3.5616000241134316E-4</c:v>
                </c:pt>
                <c:pt idx="96">
                  <c:v>-1.2528800005384255E-2</c:v>
                </c:pt>
                <c:pt idx="106">
                  <c:v>-8.3563200023490936E-3</c:v>
                </c:pt>
                <c:pt idx="107">
                  <c:v>-8.1784799986053258E-3</c:v>
                </c:pt>
                <c:pt idx="108">
                  <c:v>-9.4720799970673397E-3</c:v>
                </c:pt>
                <c:pt idx="110">
                  <c:v>-1.6565520003496204E-2</c:v>
                </c:pt>
                <c:pt idx="111">
                  <c:v>-1.2196800002129748E-2</c:v>
                </c:pt>
                <c:pt idx="113">
                  <c:v>-1.1496800005261321E-2</c:v>
                </c:pt>
                <c:pt idx="114">
                  <c:v>-1.1496800005261321E-2</c:v>
                </c:pt>
                <c:pt idx="115">
                  <c:v>-1.2420239996572491E-2</c:v>
                </c:pt>
                <c:pt idx="116">
                  <c:v>-1.2420239996572491E-2</c:v>
                </c:pt>
                <c:pt idx="117">
                  <c:v>-1.1420240000006743E-2</c:v>
                </c:pt>
                <c:pt idx="118">
                  <c:v>-8.0028000083984807E-3</c:v>
                </c:pt>
                <c:pt idx="119">
                  <c:v>-8.0028000083984807E-3</c:v>
                </c:pt>
                <c:pt idx="120">
                  <c:v>-8.0028000083984807E-3</c:v>
                </c:pt>
                <c:pt idx="121">
                  <c:v>-7.5653599997167476E-3</c:v>
                </c:pt>
                <c:pt idx="122">
                  <c:v>-7.5653599997167476E-3</c:v>
                </c:pt>
                <c:pt idx="123">
                  <c:v>-4.6052800098550506E-3</c:v>
                </c:pt>
                <c:pt idx="124">
                  <c:v>-4.6052800098550506E-3</c:v>
                </c:pt>
                <c:pt idx="125">
                  <c:v>-4.5052800051053055E-3</c:v>
                </c:pt>
                <c:pt idx="128">
                  <c:v>-7.9410400066990405E-3</c:v>
                </c:pt>
                <c:pt idx="129">
                  <c:v>-7.5410400022519752E-3</c:v>
                </c:pt>
                <c:pt idx="130">
                  <c:v>-5.5410400018445216E-3</c:v>
                </c:pt>
                <c:pt idx="135">
                  <c:v>-3.2046400010585785E-3</c:v>
                </c:pt>
                <c:pt idx="136">
                  <c:v>-3.2046400010585785E-3</c:v>
                </c:pt>
                <c:pt idx="137">
                  <c:v>-2.0046400022692978E-3</c:v>
                </c:pt>
                <c:pt idx="165">
                  <c:v>-6.9974400030332617E-3</c:v>
                </c:pt>
                <c:pt idx="166">
                  <c:v>-6.7974400008097291E-3</c:v>
                </c:pt>
                <c:pt idx="167">
                  <c:v>-1.0028720003901981E-2</c:v>
                </c:pt>
                <c:pt idx="169">
                  <c:v>-8.0187200073851272E-3</c:v>
                </c:pt>
                <c:pt idx="171">
                  <c:v>-6.8327199987834319E-3</c:v>
                </c:pt>
                <c:pt idx="172">
                  <c:v>-2.3134400034905411E-3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CD-4201-B598-ABC5D00872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Active!$K$21:$K$961</c:f>
              <c:numCache>
                <c:formatCode>General</c:formatCode>
                <c:ptCount val="941"/>
                <c:pt idx="58">
                  <c:v>-1.3961680000647902E-2</c:v>
                </c:pt>
                <c:pt idx="59">
                  <c:v>-8.1906400009756908E-3</c:v>
                </c:pt>
                <c:pt idx="60">
                  <c:v>-9.7819200018420815E-3</c:v>
                </c:pt>
                <c:pt idx="61">
                  <c:v>-9.6819199970923364E-3</c:v>
                </c:pt>
                <c:pt idx="62">
                  <c:v>-9.0819199976976961E-3</c:v>
                </c:pt>
                <c:pt idx="63">
                  <c:v>-1.2925360002554953E-2</c:v>
                </c:pt>
                <c:pt idx="64">
                  <c:v>-1.3041279999015387E-2</c:v>
                </c:pt>
                <c:pt idx="65">
                  <c:v>-1.2545600002340507E-2</c:v>
                </c:pt>
                <c:pt idx="66">
                  <c:v>-1.2860079994425178E-2</c:v>
                </c:pt>
                <c:pt idx="67">
                  <c:v>-1.3313680006831419E-2</c:v>
                </c:pt>
                <c:pt idx="71">
                  <c:v>-5.4817600030219182E-3</c:v>
                </c:pt>
                <c:pt idx="73">
                  <c:v>-4.719440003100317E-3</c:v>
                </c:pt>
                <c:pt idx="74">
                  <c:v>-2.4194400029955432E-3</c:v>
                </c:pt>
                <c:pt idx="75">
                  <c:v>-9.2571200002566911E-3</c:v>
                </c:pt>
                <c:pt idx="76">
                  <c:v>-1.0214800000539981E-2</c:v>
                </c:pt>
                <c:pt idx="77">
                  <c:v>-1.2752479997288901E-2</c:v>
                </c:pt>
                <c:pt idx="78">
                  <c:v>-1.2781439996615518E-2</c:v>
                </c:pt>
                <c:pt idx="79">
                  <c:v>-9.819120001338888E-3</c:v>
                </c:pt>
                <c:pt idx="80">
                  <c:v>-8.6959199979901314E-3</c:v>
                </c:pt>
                <c:pt idx="81">
                  <c:v>-9.4495199955417775E-3</c:v>
                </c:pt>
                <c:pt idx="82">
                  <c:v>-1.0987200003000908E-2</c:v>
                </c:pt>
                <c:pt idx="83">
                  <c:v>-4.7408000027644448E-3</c:v>
                </c:pt>
                <c:pt idx="84">
                  <c:v>-3.9595999987795949E-3</c:v>
                </c:pt>
                <c:pt idx="85">
                  <c:v>-2.8595999974641018E-3</c:v>
                </c:pt>
                <c:pt idx="86">
                  <c:v>-5.3987200008123182E-3</c:v>
                </c:pt>
                <c:pt idx="87">
                  <c:v>-3.3987200076808222E-3</c:v>
                </c:pt>
                <c:pt idx="88">
                  <c:v>-5.3364000050351024E-3</c:v>
                </c:pt>
                <c:pt idx="89">
                  <c:v>-4.6900000015739352E-3</c:v>
                </c:pt>
                <c:pt idx="90">
                  <c:v>-4.2635200006770901E-3</c:v>
                </c:pt>
                <c:pt idx="91">
                  <c:v>-5.954800006293226E-3</c:v>
                </c:pt>
                <c:pt idx="92">
                  <c:v>-8.7924800027394667E-3</c:v>
                </c:pt>
                <c:pt idx="93">
                  <c:v>-7.2924800042528659E-3</c:v>
                </c:pt>
                <c:pt idx="95">
                  <c:v>-9.5398400007979944E-3</c:v>
                </c:pt>
                <c:pt idx="97">
                  <c:v>-1.1768800002755597E-2</c:v>
                </c:pt>
                <c:pt idx="98">
                  <c:v>-1.1806480004452169E-2</c:v>
                </c:pt>
                <c:pt idx="99">
                  <c:v>-1.394560000335332E-2</c:v>
                </c:pt>
                <c:pt idx="100">
                  <c:v>-1.2047039999742992E-2</c:v>
                </c:pt>
                <c:pt idx="101">
                  <c:v>-1.0723840001446661E-2</c:v>
                </c:pt>
                <c:pt idx="102">
                  <c:v>-1.4375999999174383E-2</c:v>
                </c:pt>
                <c:pt idx="103">
                  <c:v>-8.1890400033444166E-3</c:v>
                </c:pt>
                <c:pt idx="104">
                  <c:v>-1.5903520004940219E-2</c:v>
                </c:pt>
                <c:pt idx="105">
                  <c:v>-1.0216319999017287E-2</c:v>
                </c:pt>
                <c:pt idx="109">
                  <c:v>-1.017424000747269E-2</c:v>
                </c:pt>
                <c:pt idx="112">
                  <c:v>-1.1656800001219381E-2</c:v>
                </c:pt>
                <c:pt idx="126">
                  <c:v>-3.2765600044513121E-3</c:v>
                </c:pt>
                <c:pt idx="127">
                  <c:v>-5.0142399995820597E-3</c:v>
                </c:pt>
                <c:pt idx="131">
                  <c:v>1.0895999730564654E-4</c:v>
                </c:pt>
                <c:pt idx="132">
                  <c:v>6.6983999568037689E-4</c:v>
                </c:pt>
                <c:pt idx="133">
                  <c:v>-3.467839997028932E-3</c:v>
                </c:pt>
                <c:pt idx="134">
                  <c:v>-5.4446400026790798E-3</c:v>
                </c:pt>
                <c:pt idx="138">
                  <c:v>-6.6776800085790455E-3</c:v>
                </c:pt>
                <c:pt idx="139">
                  <c:v>-1.6327200064552017E-3</c:v>
                </c:pt>
                <c:pt idx="140">
                  <c:v>-2.4704000024939887E-3</c:v>
                </c:pt>
                <c:pt idx="141">
                  <c:v>1.1165599935338832E-3</c:v>
                </c:pt>
                <c:pt idx="142">
                  <c:v>-4.5211199976620264E-3</c:v>
                </c:pt>
                <c:pt idx="143">
                  <c:v>2.5279999681515619E-4</c:v>
                </c:pt>
                <c:pt idx="144">
                  <c:v>-3.1848800063016824E-3</c:v>
                </c:pt>
                <c:pt idx="145">
                  <c:v>-1.3500800050678663E-3</c:v>
                </c:pt>
                <c:pt idx="146">
                  <c:v>-2.8515200028778054E-3</c:v>
                </c:pt>
                <c:pt idx="147">
                  <c:v>-3.0891999995219521E-3</c:v>
                </c:pt>
                <c:pt idx="148">
                  <c:v>2.6093599954037927E-3</c:v>
                </c:pt>
                <c:pt idx="149">
                  <c:v>-4.0790400016703643E-3</c:v>
                </c:pt>
                <c:pt idx="150">
                  <c:v>-3.8428000043495558E-3</c:v>
                </c:pt>
                <c:pt idx="151">
                  <c:v>-4.7558400037814863E-3</c:v>
                </c:pt>
                <c:pt idx="152">
                  <c:v>-1.44240002555307E-4</c:v>
                </c:pt>
                <c:pt idx="153">
                  <c:v>-5.5326400033663958E-3</c:v>
                </c:pt>
                <c:pt idx="154">
                  <c:v>-6.4340800017816946E-3</c:v>
                </c:pt>
                <c:pt idx="155">
                  <c:v>-6.2848000088706613E-3</c:v>
                </c:pt>
                <c:pt idx="156">
                  <c:v>-8.4992800038889982E-3</c:v>
                </c:pt>
                <c:pt idx="157">
                  <c:v>3.3601599934627302E-3</c:v>
                </c:pt>
                <c:pt idx="158">
                  <c:v>-2.9801600103382953E-3</c:v>
                </c:pt>
                <c:pt idx="159">
                  <c:v>-2.5564800016582012E-3</c:v>
                </c:pt>
                <c:pt idx="160">
                  <c:v>-1.0031680001702625E-2</c:v>
                </c:pt>
                <c:pt idx="161">
                  <c:v>-1.2208480002300348E-2</c:v>
                </c:pt>
                <c:pt idx="162">
                  <c:v>-1.2346160001470707E-2</c:v>
                </c:pt>
                <c:pt idx="163">
                  <c:v>-1.0646160000760574E-2</c:v>
                </c:pt>
                <c:pt idx="164">
                  <c:v>-1.2083840003469959E-2</c:v>
                </c:pt>
                <c:pt idx="168">
                  <c:v>-3.7655999985872768E-3</c:v>
                </c:pt>
                <c:pt idx="170">
                  <c:v>-9.8755200015148148E-3</c:v>
                </c:pt>
                <c:pt idx="173">
                  <c:v>-2.573839999968186E-3</c:v>
                </c:pt>
                <c:pt idx="174">
                  <c:v>-1.2620880137546919E-2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CD-4201-B598-ABC5D00872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CD-4201-B598-ABC5D00872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CD-4201-B598-ABC5D00872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6">
                    <c:v>1E-3</c:v>
                  </c:pt>
                  <c:pt idx="18">
                    <c:v>5.9999999999999995E-4</c:v>
                  </c:pt>
                  <c:pt idx="25">
                    <c:v>0</c:v>
                  </c:pt>
                  <c:pt idx="45">
                    <c:v>1.4E-3</c:v>
                  </c:pt>
                  <c:pt idx="46">
                    <c:v>1.6000000000000001E-3</c:v>
                  </c:pt>
                  <c:pt idx="47">
                    <c:v>5.0000000000000001E-3</c:v>
                  </c:pt>
                  <c:pt idx="48">
                    <c:v>1E-3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3">
                    <c:v>8.9999999999999998E-4</c:v>
                  </c:pt>
                  <c:pt idx="56">
                    <c:v>5.0000000000000001E-4</c:v>
                  </c:pt>
                  <c:pt idx="57">
                    <c:v>5.9999999999999995E-4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CD-4201-B598-ABC5D00872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Active!$O$21:$O$961</c:f>
              <c:numCache>
                <c:formatCode>General</c:formatCode>
                <c:ptCount val="941"/>
                <c:pt idx="0">
                  <c:v>-2.2259823887725485E-4</c:v>
                </c:pt>
                <c:pt idx="1">
                  <c:v>-2.3914494479638387E-3</c:v>
                </c:pt>
                <c:pt idx="2">
                  <c:v>-2.3914494479638387E-3</c:v>
                </c:pt>
                <c:pt idx="3">
                  <c:v>-2.4593494130098694E-3</c:v>
                </c:pt>
                <c:pt idx="4">
                  <c:v>-2.4593494130098694E-3</c:v>
                </c:pt>
                <c:pt idx="5">
                  <c:v>-2.4676395250213031E-3</c:v>
                </c:pt>
                <c:pt idx="6">
                  <c:v>-2.5584359899084373E-3</c:v>
                </c:pt>
                <c:pt idx="7">
                  <c:v>-2.5596202916243565E-3</c:v>
                </c:pt>
                <c:pt idx="8">
                  <c:v>-2.5635679640107533E-3</c:v>
                </c:pt>
                <c:pt idx="9">
                  <c:v>-2.5785691190790623E-3</c:v>
                </c:pt>
                <c:pt idx="10">
                  <c:v>-3.0451839951512035E-3</c:v>
                </c:pt>
                <c:pt idx="11">
                  <c:v>-3.0491316675376003E-3</c:v>
                </c:pt>
                <c:pt idx="12">
                  <c:v>-3.0708438656627847E-3</c:v>
                </c:pt>
                <c:pt idx="13">
                  <c:v>-3.0830816500606157E-3</c:v>
                </c:pt>
                <c:pt idx="14">
                  <c:v>-3.0874240896856526E-3</c:v>
                </c:pt>
                <c:pt idx="15">
                  <c:v>-3.1829577614364631E-3</c:v>
                </c:pt>
                <c:pt idx="16">
                  <c:v>-3.1829577614364631E-3</c:v>
                </c:pt>
                <c:pt idx="17">
                  <c:v>-3.2251978559709126E-3</c:v>
                </c:pt>
                <c:pt idx="18">
                  <c:v>-3.2251978559709126E-3</c:v>
                </c:pt>
                <c:pt idx="19">
                  <c:v>-3.3720512687448858E-3</c:v>
                </c:pt>
                <c:pt idx="20">
                  <c:v>-3.3925791651541509E-3</c:v>
                </c:pt>
                <c:pt idx="21">
                  <c:v>-3.3925791651541509E-3</c:v>
                </c:pt>
                <c:pt idx="22">
                  <c:v>-3.4099489236542983E-3</c:v>
                </c:pt>
                <c:pt idx="23">
                  <c:v>-3.5331163021098885E-3</c:v>
                </c:pt>
                <c:pt idx="24">
                  <c:v>-3.5335110693485283E-3</c:v>
                </c:pt>
                <c:pt idx="25">
                  <c:v>-3.5939104568604046E-3</c:v>
                </c:pt>
                <c:pt idx="26">
                  <c:v>-3.7194464387478332E-3</c:v>
                </c:pt>
                <c:pt idx="27">
                  <c:v>-3.7281313179979071E-3</c:v>
                </c:pt>
                <c:pt idx="28">
                  <c:v>-3.8702475239082035E-3</c:v>
                </c:pt>
                <c:pt idx="29">
                  <c:v>-3.8832748427833144E-3</c:v>
                </c:pt>
                <c:pt idx="30">
                  <c:v>-4.0178904711594566E-3</c:v>
                </c:pt>
                <c:pt idx="31">
                  <c:v>-4.0178904711594566E-3</c:v>
                </c:pt>
                <c:pt idx="32">
                  <c:v>-4.0226276780231333E-3</c:v>
                </c:pt>
                <c:pt idx="33">
                  <c:v>-4.0226276780231333E-3</c:v>
                </c:pt>
                <c:pt idx="34">
                  <c:v>-4.0253910486936113E-3</c:v>
                </c:pt>
                <c:pt idx="35">
                  <c:v>-4.0257858159322511E-3</c:v>
                </c:pt>
                <c:pt idx="36">
                  <c:v>-4.1544799357287974E-3</c:v>
                </c:pt>
                <c:pt idx="37">
                  <c:v>-4.1844822458654155E-3</c:v>
                </c:pt>
                <c:pt idx="38">
                  <c:v>-4.2097473491383569E-3</c:v>
                </c:pt>
                <c:pt idx="39">
                  <c:v>-4.3408100723667416E-3</c:v>
                </c:pt>
                <c:pt idx="40">
                  <c:v>-4.4517396664245012E-3</c:v>
                </c:pt>
                <c:pt idx="41">
                  <c:v>-4.4517396664245012E-3</c:v>
                </c:pt>
                <c:pt idx="42">
                  <c:v>-4.4683198904473687E-3</c:v>
                </c:pt>
                <c:pt idx="43">
                  <c:v>-4.4683198904473687E-3</c:v>
                </c:pt>
                <c:pt idx="44">
                  <c:v>-4.5279297434819661E-3</c:v>
                </c:pt>
                <c:pt idx="45">
                  <c:v>-4.6151733032213423E-3</c:v>
                </c:pt>
                <c:pt idx="46">
                  <c:v>-4.683073268267373E-3</c:v>
                </c:pt>
                <c:pt idx="47">
                  <c:v>-4.8504545774506113E-3</c:v>
                </c:pt>
                <c:pt idx="48">
                  <c:v>-4.9973079902245849E-3</c:v>
                </c:pt>
                <c:pt idx="49">
                  <c:v>-5.1556096529191096E-3</c:v>
                </c:pt>
                <c:pt idx="50">
                  <c:v>-5.1603468597827863E-3</c:v>
                </c:pt>
                <c:pt idx="51">
                  <c:v>-5.4236566079554748E-3</c:v>
                </c:pt>
                <c:pt idx="52">
                  <c:v>-5.4236566079554748E-3</c:v>
                </c:pt>
                <c:pt idx="53">
                  <c:v>-5.4236566079554748E-3</c:v>
                </c:pt>
                <c:pt idx="54">
                  <c:v>-5.4236566079554748E-3</c:v>
                </c:pt>
                <c:pt idx="55">
                  <c:v>-5.4955042453879027E-3</c:v>
                </c:pt>
                <c:pt idx="56">
                  <c:v>-5.5788001327408817E-3</c:v>
                </c:pt>
                <c:pt idx="57">
                  <c:v>-5.6376204512981988E-3</c:v>
                </c:pt>
                <c:pt idx="58">
                  <c:v>-6.3616235669634331E-3</c:v>
                </c:pt>
                <c:pt idx="59">
                  <c:v>-6.370308446213507E-3</c:v>
                </c:pt>
                <c:pt idx="60">
                  <c:v>-6.3785985582249403E-3</c:v>
                </c:pt>
                <c:pt idx="61">
                  <c:v>-6.3785985582249403E-3</c:v>
                </c:pt>
                <c:pt idx="62">
                  <c:v>-6.3785985582249403E-3</c:v>
                </c:pt>
                <c:pt idx="63">
                  <c:v>-6.3916258771000512E-3</c:v>
                </c:pt>
                <c:pt idx="64">
                  <c:v>-6.3991264546342059E-3</c:v>
                </c:pt>
                <c:pt idx="65">
                  <c:v>-6.4086008683615584E-3</c:v>
                </c:pt>
                <c:pt idx="66">
                  <c:v>-6.4129433079865954E-3</c:v>
                </c:pt>
                <c:pt idx="67">
                  <c:v>-6.4208386527593898E-3</c:v>
                </c:pt>
                <c:pt idx="68">
                  <c:v>-6.429128764770824E-3</c:v>
                </c:pt>
                <c:pt idx="69">
                  <c:v>-6.4295235320094637E-3</c:v>
                </c:pt>
                <c:pt idx="70">
                  <c:v>-6.4330764371572213E-3</c:v>
                </c:pt>
                <c:pt idx="71">
                  <c:v>-6.4330764371572213E-3</c:v>
                </c:pt>
                <c:pt idx="72">
                  <c:v>-6.433471204395861E-3</c:v>
                </c:pt>
                <c:pt idx="73">
                  <c:v>-6.433471204395861E-3</c:v>
                </c:pt>
                <c:pt idx="74">
                  <c:v>-6.433471204395861E-3</c:v>
                </c:pt>
                <c:pt idx="75">
                  <c:v>-6.4338659716345007E-3</c:v>
                </c:pt>
                <c:pt idx="76">
                  <c:v>-6.5329525485330686E-3</c:v>
                </c:pt>
                <c:pt idx="77">
                  <c:v>-6.5333473157717084E-3</c:v>
                </c:pt>
                <c:pt idx="78">
                  <c:v>-6.5420321950217814E-3</c:v>
                </c:pt>
                <c:pt idx="79">
                  <c:v>-6.5424269622604211E-3</c:v>
                </c:pt>
                <c:pt idx="80">
                  <c:v>-6.5463746346468184E-3</c:v>
                </c:pt>
                <c:pt idx="81">
                  <c:v>-6.5542699794196128E-3</c:v>
                </c:pt>
                <c:pt idx="82">
                  <c:v>-6.5546647466582526E-3</c:v>
                </c:pt>
                <c:pt idx="83">
                  <c:v>-6.562560091431047E-3</c:v>
                </c:pt>
                <c:pt idx="84">
                  <c:v>-6.5763769447834365E-3</c:v>
                </c:pt>
                <c:pt idx="85">
                  <c:v>-6.5763769447834365E-3</c:v>
                </c:pt>
                <c:pt idx="86">
                  <c:v>-6.579929849931194E-3</c:v>
                </c:pt>
                <c:pt idx="87">
                  <c:v>-6.579929849931194E-3</c:v>
                </c:pt>
                <c:pt idx="88">
                  <c:v>-6.5803246171698337E-3</c:v>
                </c:pt>
                <c:pt idx="89">
                  <c:v>-6.5882199619426282E-3</c:v>
                </c:pt>
                <c:pt idx="90">
                  <c:v>-6.7220460558414909E-3</c:v>
                </c:pt>
                <c:pt idx="91">
                  <c:v>-6.7303361678529251E-3</c:v>
                </c:pt>
                <c:pt idx="92">
                  <c:v>-6.7307309350915648E-3</c:v>
                </c:pt>
                <c:pt idx="93">
                  <c:v>-6.7307309350915648E-3</c:v>
                </c:pt>
                <c:pt idx="94">
                  <c:v>-6.8594250548881111E-3</c:v>
                </c:pt>
                <c:pt idx="95">
                  <c:v>-6.8894273650247292E-3</c:v>
                </c:pt>
                <c:pt idx="96">
                  <c:v>-6.8981122442748032E-3</c:v>
                </c:pt>
                <c:pt idx="97">
                  <c:v>-6.8981122442748032E-3</c:v>
                </c:pt>
                <c:pt idx="98">
                  <c:v>-6.8985070115134429E-3</c:v>
                </c:pt>
                <c:pt idx="99">
                  <c:v>-6.9020599166612004E-3</c:v>
                </c:pt>
                <c:pt idx="100">
                  <c:v>-6.9052180545703182E-3</c:v>
                </c:pt>
                <c:pt idx="101">
                  <c:v>-6.9091657269567145E-3</c:v>
                </c:pt>
                <c:pt idx="102">
                  <c:v>-6.9139029338203912E-3</c:v>
                </c:pt>
                <c:pt idx="103">
                  <c:v>-6.9150872355363104E-3</c:v>
                </c:pt>
                <c:pt idx="104">
                  <c:v>-6.9194296751613473E-3</c:v>
                </c:pt>
                <c:pt idx="105">
                  <c:v>-7.0023307952756875E-3</c:v>
                </c:pt>
                <c:pt idx="106">
                  <c:v>-7.0023307952756875E-3</c:v>
                </c:pt>
                <c:pt idx="107">
                  <c:v>-7.0070680021393642E-3</c:v>
                </c:pt>
                <c:pt idx="108">
                  <c:v>-7.0149633469121578E-3</c:v>
                </c:pt>
                <c:pt idx="109">
                  <c:v>-7.0197005537758345E-3</c:v>
                </c:pt>
                <c:pt idx="110">
                  <c:v>-7.0279906657872687E-3</c:v>
                </c:pt>
                <c:pt idx="111">
                  <c:v>-7.0362807777987028E-3</c:v>
                </c:pt>
                <c:pt idx="112">
                  <c:v>-7.0362807777987028E-3</c:v>
                </c:pt>
                <c:pt idx="113">
                  <c:v>-7.0362807777987028E-3</c:v>
                </c:pt>
                <c:pt idx="114">
                  <c:v>-7.0362807777987028E-3</c:v>
                </c:pt>
                <c:pt idx="115">
                  <c:v>-7.0493080966738128E-3</c:v>
                </c:pt>
                <c:pt idx="116">
                  <c:v>-7.0493080966738128E-3</c:v>
                </c:pt>
                <c:pt idx="117">
                  <c:v>-7.0493080966738128E-3</c:v>
                </c:pt>
                <c:pt idx="118">
                  <c:v>-7.0658883206966812E-3</c:v>
                </c:pt>
                <c:pt idx="119">
                  <c:v>-7.0658883206966812E-3</c:v>
                </c:pt>
                <c:pt idx="120">
                  <c:v>-7.0658883206966812E-3</c:v>
                </c:pt>
                <c:pt idx="121">
                  <c:v>-7.0824685447195487E-3</c:v>
                </c:pt>
                <c:pt idx="122">
                  <c:v>-7.0824685447195487E-3</c:v>
                </c:pt>
                <c:pt idx="123">
                  <c:v>-7.2083992938456179E-3</c:v>
                </c:pt>
                <c:pt idx="124">
                  <c:v>-7.2083992938456179E-3</c:v>
                </c:pt>
                <c:pt idx="125">
                  <c:v>-7.2083992938456179E-3</c:v>
                </c:pt>
                <c:pt idx="126">
                  <c:v>-7.2166894058570512E-3</c:v>
                </c:pt>
                <c:pt idx="127">
                  <c:v>-7.2170841730956909E-3</c:v>
                </c:pt>
                <c:pt idx="128">
                  <c:v>-7.2210318454820881E-3</c:v>
                </c:pt>
                <c:pt idx="129">
                  <c:v>-7.2210318454820881E-3</c:v>
                </c:pt>
                <c:pt idx="130">
                  <c:v>-7.2210318454820881E-3</c:v>
                </c:pt>
                <c:pt idx="131">
                  <c:v>-7.2210318454820881E-3</c:v>
                </c:pt>
                <c:pt idx="132">
                  <c:v>-7.2245847506298456E-3</c:v>
                </c:pt>
                <c:pt idx="133">
                  <c:v>-7.2249795178684854E-3</c:v>
                </c:pt>
                <c:pt idx="134">
                  <c:v>-7.2289271902548826E-3</c:v>
                </c:pt>
                <c:pt idx="135">
                  <c:v>-7.2289271902548826E-3</c:v>
                </c:pt>
                <c:pt idx="136">
                  <c:v>-7.2289271902548826E-3</c:v>
                </c:pt>
                <c:pt idx="137">
                  <c:v>-7.2289271902548826E-3</c:v>
                </c:pt>
                <c:pt idx="138">
                  <c:v>-7.32880330163073E-3</c:v>
                </c:pt>
                <c:pt idx="139">
                  <c:v>-7.3398567843126422E-3</c:v>
                </c:pt>
                <c:pt idx="140">
                  <c:v>-7.340251551551282E-3</c:v>
                </c:pt>
                <c:pt idx="141">
                  <c:v>-7.3414358532672011E-3</c:v>
                </c:pt>
                <c:pt idx="142">
                  <c:v>-7.3418306205058409E-3</c:v>
                </c:pt>
                <c:pt idx="143">
                  <c:v>-7.3441992239376783E-3</c:v>
                </c:pt>
                <c:pt idx="144">
                  <c:v>-7.3445939911763181E-3</c:v>
                </c:pt>
                <c:pt idx="145">
                  <c:v>-7.3505154997559139E-3</c:v>
                </c:pt>
                <c:pt idx="146">
                  <c:v>-7.3536736376650317E-3</c:v>
                </c:pt>
                <c:pt idx="147">
                  <c:v>-7.3540684049036714E-3</c:v>
                </c:pt>
                <c:pt idx="148">
                  <c:v>-7.3572265428127892E-3</c:v>
                </c:pt>
                <c:pt idx="149">
                  <c:v>-7.3592003790059878E-3</c:v>
                </c:pt>
                <c:pt idx="150">
                  <c:v>-7.3619637496764659E-3</c:v>
                </c:pt>
                <c:pt idx="151">
                  <c:v>-7.3631480513923851E-3</c:v>
                </c:pt>
                <c:pt idx="152">
                  <c:v>-7.3651218875855837E-3</c:v>
                </c:pt>
                <c:pt idx="153">
                  <c:v>-7.3670957237787823E-3</c:v>
                </c:pt>
                <c:pt idx="154">
                  <c:v>-7.3702538616879001E-3</c:v>
                </c:pt>
                <c:pt idx="155">
                  <c:v>-7.371832930642459E-3</c:v>
                </c:pt>
                <c:pt idx="156">
                  <c:v>-7.3761753702674959E-3</c:v>
                </c:pt>
                <c:pt idx="157">
                  <c:v>-7.3828864133243704E-3</c:v>
                </c:pt>
                <c:pt idx="158">
                  <c:v>-7.4713142747796666E-3</c:v>
                </c:pt>
                <c:pt idx="159">
                  <c:v>-7.638695583962905E-3</c:v>
                </c:pt>
                <c:pt idx="160">
                  <c:v>-7.6939629973724645E-3</c:v>
                </c:pt>
                <c:pt idx="161">
                  <c:v>-7.6979106697588617E-3</c:v>
                </c:pt>
                <c:pt idx="162">
                  <c:v>-7.6983054369975015E-3</c:v>
                </c:pt>
                <c:pt idx="163">
                  <c:v>-7.6983054369975015E-3</c:v>
                </c:pt>
                <c:pt idx="164">
                  <c:v>-7.6987002042361412E-3</c:v>
                </c:pt>
                <c:pt idx="165">
                  <c:v>-7.7065955490089356E-3</c:v>
                </c:pt>
                <c:pt idx="166">
                  <c:v>-7.7065955490089356E-3</c:v>
                </c:pt>
                <c:pt idx="167">
                  <c:v>-7.96161518517019E-3</c:v>
                </c:pt>
                <c:pt idx="168">
                  <c:v>-7.9876698229204117E-3</c:v>
                </c:pt>
                <c:pt idx="169">
                  <c:v>-8.1589988044900481E-3</c:v>
                </c:pt>
                <c:pt idx="170">
                  <c:v>-8.1629464768764454E-3</c:v>
                </c:pt>
                <c:pt idx="171">
                  <c:v>-8.3267748809119253E-3</c:v>
                </c:pt>
                <c:pt idx="172">
                  <c:v>-8.4763916643563753E-3</c:v>
                </c:pt>
                <c:pt idx="173">
                  <c:v>-8.636272396005458E-3</c:v>
                </c:pt>
                <c:pt idx="174">
                  <c:v>-8.6571950596533651E-3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CD-4201-B598-ABC5D008723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0</c:v>
                </c:pt>
                <c:pt idx="1">
                  <c:v>2747</c:v>
                </c:pt>
                <c:pt idx="2">
                  <c:v>2747</c:v>
                </c:pt>
                <c:pt idx="3">
                  <c:v>2833</c:v>
                </c:pt>
                <c:pt idx="4">
                  <c:v>2833</c:v>
                </c:pt>
                <c:pt idx="5">
                  <c:v>2843.5</c:v>
                </c:pt>
                <c:pt idx="6">
                  <c:v>2958.5</c:v>
                </c:pt>
                <c:pt idx="7">
                  <c:v>2960</c:v>
                </c:pt>
                <c:pt idx="8">
                  <c:v>2965</c:v>
                </c:pt>
                <c:pt idx="9">
                  <c:v>2984</c:v>
                </c:pt>
                <c:pt idx="10">
                  <c:v>3575</c:v>
                </c:pt>
                <c:pt idx="11">
                  <c:v>3580</c:v>
                </c:pt>
                <c:pt idx="12">
                  <c:v>3607.5</c:v>
                </c:pt>
                <c:pt idx="13">
                  <c:v>3623</c:v>
                </c:pt>
                <c:pt idx="14">
                  <c:v>3628.5</c:v>
                </c:pt>
                <c:pt idx="15">
                  <c:v>3749.5</c:v>
                </c:pt>
                <c:pt idx="16">
                  <c:v>3749.5</c:v>
                </c:pt>
                <c:pt idx="17">
                  <c:v>3803</c:v>
                </c:pt>
                <c:pt idx="18">
                  <c:v>3803</c:v>
                </c:pt>
                <c:pt idx="19">
                  <c:v>3989</c:v>
                </c:pt>
                <c:pt idx="20">
                  <c:v>4015</c:v>
                </c:pt>
                <c:pt idx="21">
                  <c:v>4015</c:v>
                </c:pt>
                <c:pt idx="22">
                  <c:v>4037</c:v>
                </c:pt>
                <c:pt idx="23">
                  <c:v>4193</c:v>
                </c:pt>
                <c:pt idx="24">
                  <c:v>4193.5</c:v>
                </c:pt>
                <c:pt idx="25">
                  <c:v>4270</c:v>
                </c:pt>
                <c:pt idx="26">
                  <c:v>4429</c:v>
                </c:pt>
                <c:pt idx="27">
                  <c:v>4440</c:v>
                </c:pt>
                <c:pt idx="28">
                  <c:v>4620</c:v>
                </c:pt>
                <c:pt idx="29">
                  <c:v>4636.5</c:v>
                </c:pt>
                <c:pt idx="30">
                  <c:v>4807</c:v>
                </c:pt>
                <c:pt idx="31">
                  <c:v>4807</c:v>
                </c:pt>
                <c:pt idx="32">
                  <c:v>4813</c:v>
                </c:pt>
                <c:pt idx="33">
                  <c:v>4813</c:v>
                </c:pt>
                <c:pt idx="34">
                  <c:v>4816.5</c:v>
                </c:pt>
                <c:pt idx="35">
                  <c:v>4817</c:v>
                </c:pt>
                <c:pt idx="36">
                  <c:v>4980</c:v>
                </c:pt>
                <c:pt idx="37">
                  <c:v>5018</c:v>
                </c:pt>
                <c:pt idx="38">
                  <c:v>5050</c:v>
                </c:pt>
                <c:pt idx="39">
                  <c:v>5216</c:v>
                </c:pt>
                <c:pt idx="40">
                  <c:v>5356.5</c:v>
                </c:pt>
                <c:pt idx="41">
                  <c:v>5356.5</c:v>
                </c:pt>
                <c:pt idx="42">
                  <c:v>5377.5</c:v>
                </c:pt>
                <c:pt idx="43">
                  <c:v>5377.5</c:v>
                </c:pt>
                <c:pt idx="44">
                  <c:v>5453</c:v>
                </c:pt>
                <c:pt idx="45">
                  <c:v>5563.5</c:v>
                </c:pt>
                <c:pt idx="46">
                  <c:v>5649.5</c:v>
                </c:pt>
                <c:pt idx="47">
                  <c:v>5861.5</c:v>
                </c:pt>
                <c:pt idx="48">
                  <c:v>6047.5</c:v>
                </c:pt>
                <c:pt idx="49">
                  <c:v>6248</c:v>
                </c:pt>
                <c:pt idx="50">
                  <c:v>6254</c:v>
                </c:pt>
                <c:pt idx="51">
                  <c:v>6587.5</c:v>
                </c:pt>
                <c:pt idx="52">
                  <c:v>6587.5</c:v>
                </c:pt>
                <c:pt idx="53">
                  <c:v>6587.5</c:v>
                </c:pt>
                <c:pt idx="54">
                  <c:v>6587.5</c:v>
                </c:pt>
                <c:pt idx="55">
                  <c:v>6678.5</c:v>
                </c:pt>
                <c:pt idx="56">
                  <c:v>6784</c:v>
                </c:pt>
                <c:pt idx="57">
                  <c:v>6858.5</c:v>
                </c:pt>
                <c:pt idx="58">
                  <c:v>7775.5</c:v>
                </c:pt>
                <c:pt idx="59">
                  <c:v>7786.5</c:v>
                </c:pt>
                <c:pt idx="60">
                  <c:v>7797</c:v>
                </c:pt>
                <c:pt idx="61">
                  <c:v>7797</c:v>
                </c:pt>
                <c:pt idx="62">
                  <c:v>7797</c:v>
                </c:pt>
                <c:pt idx="63">
                  <c:v>7813.5</c:v>
                </c:pt>
                <c:pt idx="64">
                  <c:v>7823</c:v>
                </c:pt>
                <c:pt idx="65">
                  <c:v>7835</c:v>
                </c:pt>
                <c:pt idx="66">
                  <c:v>7840.5</c:v>
                </c:pt>
                <c:pt idx="67">
                  <c:v>7850.5</c:v>
                </c:pt>
                <c:pt idx="68">
                  <c:v>7861</c:v>
                </c:pt>
                <c:pt idx="69">
                  <c:v>7861.5</c:v>
                </c:pt>
                <c:pt idx="70">
                  <c:v>7866</c:v>
                </c:pt>
                <c:pt idx="71">
                  <c:v>7866</c:v>
                </c:pt>
                <c:pt idx="72">
                  <c:v>7866.5</c:v>
                </c:pt>
                <c:pt idx="73">
                  <c:v>7866.5</c:v>
                </c:pt>
                <c:pt idx="74">
                  <c:v>7866.5</c:v>
                </c:pt>
                <c:pt idx="75">
                  <c:v>7867</c:v>
                </c:pt>
                <c:pt idx="76">
                  <c:v>7992.5</c:v>
                </c:pt>
                <c:pt idx="77">
                  <c:v>7993</c:v>
                </c:pt>
                <c:pt idx="78">
                  <c:v>8004</c:v>
                </c:pt>
                <c:pt idx="79">
                  <c:v>8004.5</c:v>
                </c:pt>
                <c:pt idx="80">
                  <c:v>8009.5</c:v>
                </c:pt>
                <c:pt idx="81">
                  <c:v>8019.5</c:v>
                </c:pt>
                <c:pt idx="82">
                  <c:v>8020</c:v>
                </c:pt>
                <c:pt idx="83">
                  <c:v>8030</c:v>
                </c:pt>
                <c:pt idx="84">
                  <c:v>8047.5</c:v>
                </c:pt>
                <c:pt idx="85">
                  <c:v>8047.5</c:v>
                </c:pt>
                <c:pt idx="86">
                  <c:v>8052</c:v>
                </c:pt>
                <c:pt idx="87">
                  <c:v>8052</c:v>
                </c:pt>
                <c:pt idx="88">
                  <c:v>8052.5</c:v>
                </c:pt>
                <c:pt idx="89">
                  <c:v>8062.5</c:v>
                </c:pt>
                <c:pt idx="90">
                  <c:v>8232</c:v>
                </c:pt>
                <c:pt idx="91">
                  <c:v>8242.5</c:v>
                </c:pt>
                <c:pt idx="92">
                  <c:v>8243</c:v>
                </c:pt>
                <c:pt idx="93">
                  <c:v>8243</c:v>
                </c:pt>
                <c:pt idx="94">
                  <c:v>8406</c:v>
                </c:pt>
                <c:pt idx="95">
                  <c:v>8444</c:v>
                </c:pt>
                <c:pt idx="96">
                  <c:v>8455</c:v>
                </c:pt>
                <c:pt idx="97">
                  <c:v>8455</c:v>
                </c:pt>
                <c:pt idx="98">
                  <c:v>8455.5</c:v>
                </c:pt>
                <c:pt idx="99">
                  <c:v>8460</c:v>
                </c:pt>
                <c:pt idx="100">
                  <c:v>8464</c:v>
                </c:pt>
                <c:pt idx="101">
                  <c:v>8469</c:v>
                </c:pt>
                <c:pt idx="102">
                  <c:v>8475</c:v>
                </c:pt>
                <c:pt idx="103">
                  <c:v>8476.5</c:v>
                </c:pt>
                <c:pt idx="104">
                  <c:v>8482</c:v>
                </c:pt>
                <c:pt idx="105">
                  <c:v>8587</c:v>
                </c:pt>
                <c:pt idx="106">
                  <c:v>8587</c:v>
                </c:pt>
                <c:pt idx="107">
                  <c:v>8593</c:v>
                </c:pt>
                <c:pt idx="108">
                  <c:v>8603</c:v>
                </c:pt>
                <c:pt idx="109">
                  <c:v>8609</c:v>
                </c:pt>
                <c:pt idx="110">
                  <c:v>8619.5</c:v>
                </c:pt>
                <c:pt idx="111">
                  <c:v>8630</c:v>
                </c:pt>
                <c:pt idx="112">
                  <c:v>8630</c:v>
                </c:pt>
                <c:pt idx="113">
                  <c:v>8630</c:v>
                </c:pt>
                <c:pt idx="114">
                  <c:v>8630</c:v>
                </c:pt>
                <c:pt idx="115">
                  <c:v>8646.5</c:v>
                </c:pt>
                <c:pt idx="116">
                  <c:v>8646.5</c:v>
                </c:pt>
                <c:pt idx="117">
                  <c:v>8646.5</c:v>
                </c:pt>
                <c:pt idx="118">
                  <c:v>8667.5</c:v>
                </c:pt>
                <c:pt idx="119">
                  <c:v>8667.5</c:v>
                </c:pt>
                <c:pt idx="120">
                  <c:v>8667.5</c:v>
                </c:pt>
                <c:pt idx="121">
                  <c:v>8688.5</c:v>
                </c:pt>
                <c:pt idx="122">
                  <c:v>8688.5</c:v>
                </c:pt>
                <c:pt idx="123">
                  <c:v>8848</c:v>
                </c:pt>
                <c:pt idx="124">
                  <c:v>8848</c:v>
                </c:pt>
                <c:pt idx="125">
                  <c:v>8848</c:v>
                </c:pt>
                <c:pt idx="126">
                  <c:v>8858.5</c:v>
                </c:pt>
                <c:pt idx="127">
                  <c:v>8859</c:v>
                </c:pt>
                <c:pt idx="128">
                  <c:v>8864</c:v>
                </c:pt>
                <c:pt idx="129">
                  <c:v>8864</c:v>
                </c:pt>
                <c:pt idx="130">
                  <c:v>8864</c:v>
                </c:pt>
                <c:pt idx="131">
                  <c:v>8864</c:v>
                </c:pt>
                <c:pt idx="132">
                  <c:v>8868.5</c:v>
                </c:pt>
                <c:pt idx="133">
                  <c:v>8869</c:v>
                </c:pt>
                <c:pt idx="134">
                  <c:v>8874</c:v>
                </c:pt>
                <c:pt idx="135">
                  <c:v>8874</c:v>
                </c:pt>
                <c:pt idx="136">
                  <c:v>8874</c:v>
                </c:pt>
                <c:pt idx="137">
                  <c:v>8874</c:v>
                </c:pt>
                <c:pt idx="138">
                  <c:v>9000.5</c:v>
                </c:pt>
                <c:pt idx="139">
                  <c:v>9014.5</c:v>
                </c:pt>
                <c:pt idx="140">
                  <c:v>9015</c:v>
                </c:pt>
                <c:pt idx="141">
                  <c:v>9016.5</c:v>
                </c:pt>
                <c:pt idx="142">
                  <c:v>9017</c:v>
                </c:pt>
                <c:pt idx="143">
                  <c:v>9020</c:v>
                </c:pt>
                <c:pt idx="144">
                  <c:v>9020.5</c:v>
                </c:pt>
                <c:pt idx="145">
                  <c:v>9028</c:v>
                </c:pt>
                <c:pt idx="146">
                  <c:v>9032</c:v>
                </c:pt>
                <c:pt idx="147">
                  <c:v>9032.5</c:v>
                </c:pt>
                <c:pt idx="148">
                  <c:v>9036.5</c:v>
                </c:pt>
                <c:pt idx="149">
                  <c:v>9039</c:v>
                </c:pt>
                <c:pt idx="150">
                  <c:v>9042.5</c:v>
                </c:pt>
                <c:pt idx="151">
                  <c:v>9044</c:v>
                </c:pt>
                <c:pt idx="152">
                  <c:v>9046.5</c:v>
                </c:pt>
                <c:pt idx="153">
                  <c:v>9049</c:v>
                </c:pt>
                <c:pt idx="154">
                  <c:v>9053</c:v>
                </c:pt>
                <c:pt idx="155">
                  <c:v>9055</c:v>
                </c:pt>
                <c:pt idx="156">
                  <c:v>9060.5</c:v>
                </c:pt>
                <c:pt idx="157">
                  <c:v>9069</c:v>
                </c:pt>
                <c:pt idx="158">
                  <c:v>9181</c:v>
                </c:pt>
                <c:pt idx="159">
                  <c:v>9393</c:v>
                </c:pt>
                <c:pt idx="160">
                  <c:v>9463</c:v>
                </c:pt>
                <c:pt idx="161">
                  <c:v>9468</c:v>
                </c:pt>
                <c:pt idx="162">
                  <c:v>9468.5</c:v>
                </c:pt>
                <c:pt idx="163">
                  <c:v>9468.5</c:v>
                </c:pt>
                <c:pt idx="164">
                  <c:v>9469</c:v>
                </c:pt>
                <c:pt idx="165">
                  <c:v>9479</c:v>
                </c:pt>
                <c:pt idx="166">
                  <c:v>9479</c:v>
                </c:pt>
                <c:pt idx="167">
                  <c:v>9802</c:v>
                </c:pt>
                <c:pt idx="168">
                  <c:v>9835</c:v>
                </c:pt>
                <c:pt idx="169">
                  <c:v>10052</c:v>
                </c:pt>
                <c:pt idx="170">
                  <c:v>10057</c:v>
                </c:pt>
                <c:pt idx="171">
                  <c:v>10264.5</c:v>
                </c:pt>
                <c:pt idx="172">
                  <c:v>10454</c:v>
                </c:pt>
                <c:pt idx="173">
                  <c:v>10656.5</c:v>
                </c:pt>
                <c:pt idx="174">
                  <c:v>10683</c:v>
                </c:pt>
              </c:numCache>
            </c:numRef>
          </c:xVal>
          <c:yVal>
            <c:numRef>
              <c:f>Active!$R$21:$R$961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CD-4201-B598-ABC5D0087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10344"/>
        <c:axId val="1"/>
      </c:scatterChart>
      <c:valAx>
        <c:axId val="7787103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40952457343504"/>
              <c:y val="0.86865671641791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10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47725804223538"/>
          <c:y val="0.92238805970149251"/>
          <c:w val="0.7691008827631690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17</xdr:col>
      <xdr:colOff>180974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FF1564F-5C2A-FE05-EA4B-DB9EC99D6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0</xdr:rowOff>
    </xdr:from>
    <xdr:to>
      <xdr:col>27</xdr:col>
      <xdr:colOff>0</xdr:colOff>
      <xdr:row>18</xdr:row>
      <xdr:rowOff>133350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FC95A13-38C2-DC7C-F533-2F5488A68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" customWidth="1"/>
    <col min="2" max="2" width="3.7109375" style="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80</v>
      </c>
      <c r="B1" s="3"/>
      <c r="C1" s="4"/>
    </row>
    <row r="2" spans="1:6" s="10" customFormat="1" ht="12.95" customHeight="1" x14ac:dyDescent="0.2">
      <c r="A2" s="10" t="s">
        <v>27</v>
      </c>
      <c r="B2" s="11" t="s">
        <v>79</v>
      </c>
    </row>
    <row r="3" spans="1:6" s="10" customFormat="1" ht="12.95" customHeight="1" x14ac:dyDescent="0.2">
      <c r="B3" s="12"/>
    </row>
    <row r="4" spans="1:6" s="10" customFormat="1" ht="12.95" customHeight="1" thickTop="1" thickBot="1" x14ac:dyDescent="0.25">
      <c r="A4" s="13" t="s">
        <v>3</v>
      </c>
      <c r="B4" s="12"/>
      <c r="C4" s="14">
        <v>38448.406300000002</v>
      </c>
      <c r="D4" s="15">
        <v>1.81147536</v>
      </c>
    </row>
    <row r="5" spans="1:6" s="10" customFormat="1" ht="12.95" customHeight="1" thickTop="1" x14ac:dyDescent="0.2">
      <c r="A5" s="16" t="s">
        <v>81</v>
      </c>
      <c r="C5" s="17">
        <v>-9.5</v>
      </c>
      <c r="D5" s="10" t="s">
        <v>82</v>
      </c>
    </row>
    <row r="6" spans="1:6" s="10" customFormat="1" ht="12.95" customHeight="1" x14ac:dyDescent="0.2">
      <c r="A6" s="13" t="s">
        <v>4</v>
      </c>
      <c r="B6" s="12"/>
    </row>
    <row r="7" spans="1:6" s="10" customFormat="1" ht="12.95" customHeight="1" x14ac:dyDescent="0.2">
      <c r="A7" s="10" t="s">
        <v>5</v>
      </c>
      <c r="B7" s="12"/>
      <c r="C7" s="10">
        <f>+C4</f>
        <v>38448.406300000002</v>
      </c>
    </row>
    <row r="8" spans="1:6" s="10" customFormat="1" ht="12.95" customHeight="1" x14ac:dyDescent="0.2">
      <c r="A8" s="10" t="s">
        <v>6</v>
      </c>
      <c r="B8" s="12"/>
      <c r="C8" s="10">
        <f>+D4</f>
        <v>1.81147536</v>
      </c>
    </row>
    <row r="9" spans="1:6" s="10" customFormat="1" ht="12.95" customHeight="1" x14ac:dyDescent="0.2">
      <c r="A9" s="18" t="s">
        <v>89</v>
      </c>
      <c r="B9" s="19">
        <v>21</v>
      </c>
      <c r="C9" s="20" t="str">
        <f>"F"&amp;B9</f>
        <v>F21</v>
      </c>
      <c r="D9" s="21" t="str">
        <f>"G"&amp;B9</f>
        <v>G21</v>
      </c>
    </row>
    <row r="10" spans="1:6" s="10" customFormat="1" ht="12.95" customHeight="1" thickBot="1" x14ac:dyDescent="0.25">
      <c r="C10" s="22" t="s">
        <v>23</v>
      </c>
      <c r="D10" s="22" t="s">
        <v>24</v>
      </c>
    </row>
    <row r="11" spans="1:6" s="10" customFormat="1" ht="12.95" customHeight="1" x14ac:dyDescent="0.2">
      <c r="A11" s="10" t="s">
        <v>19</v>
      </c>
      <c r="C11" s="21">
        <f ca="1">INTERCEPT(INDIRECT($D$9):G962,INDIRECT($C$9):F962)</f>
        <v>-2.2259823887725485E-4</v>
      </c>
      <c r="D11" s="12"/>
    </row>
    <row r="12" spans="1:6" s="10" customFormat="1" ht="12.95" customHeight="1" x14ac:dyDescent="0.2">
      <c r="A12" s="10" t="s">
        <v>20</v>
      </c>
      <c r="C12" s="21">
        <f ca="1">SLOPE(INDIRECT($D$9):G962,INDIRECT($C$9):F962)</f>
        <v>-7.8953447727942615E-7</v>
      </c>
      <c r="D12" s="12"/>
    </row>
    <row r="13" spans="1:6" s="10" customFormat="1" ht="12.95" customHeight="1" x14ac:dyDescent="0.2">
      <c r="A13" s="10" t="s">
        <v>22</v>
      </c>
      <c r="C13" s="12" t="s">
        <v>17</v>
      </c>
    </row>
    <row r="14" spans="1:6" s="10" customFormat="1" ht="12.95" customHeight="1" x14ac:dyDescent="0.2"/>
    <row r="15" spans="1:6" s="10" customFormat="1" ht="12.95" customHeight="1" x14ac:dyDescent="0.2">
      <c r="A15" s="23" t="s">
        <v>21</v>
      </c>
      <c r="C15" s="24">
        <f ca="1">(C7+C11)+(C8+C12)*INT(MAX(F21:F3503))</f>
        <v>57800.388913684947</v>
      </c>
      <c r="E15" s="25" t="s">
        <v>97</v>
      </c>
      <c r="F15" s="17">
        <v>1</v>
      </c>
    </row>
    <row r="16" spans="1:6" s="10" customFormat="1" ht="12.95" customHeight="1" x14ac:dyDescent="0.2">
      <c r="A16" s="13" t="s">
        <v>7</v>
      </c>
      <c r="C16" s="26">
        <f ca="1">+C8+C12</f>
        <v>1.8114745704655226</v>
      </c>
      <c r="E16" s="25" t="s">
        <v>83</v>
      </c>
      <c r="F16" s="27">
        <f ca="1">NOW()+15018.5+$C$5/24</f>
        <v>60322.807255902779</v>
      </c>
    </row>
    <row r="17" spans="1:34" s="10" customFormat="1" ht="12.95" customHeight="1" thickBot="1" x14ac:dyDescent="0.25">
      <c r="A17" s="25" t="s">
        <v>85</v>
      </c>
      <c r="C17" s="10">
        <f>COUNT(C21:C2161)</f>
        <v>175</v>
      </c>
      <c r="E17" s="25" t="s">
        <v>98</v>
      </c>
      <c r="F17" s="27">
        <f ca="1">ROUND(2*(F16-$C$7)/$C$8,0)/2+F15</f>
        <v>12076.5</v>
      </c>
    </row>
    <row r="18" spans="1:34" s="10" customFormat="1" ht="12.95" customHeight="1" thickTop="1" thickBot="1" x14ac:dyDescent="0.25">
      <c r="A18" s="13" t="s">
        <v>8</v>
      </c>
      <c r="C18" s="14">
        <f ca="1">+C15</f>
        <v>57800.388913684947</v>
      </c>
      <c r="D18" s="15">
        <f ca="1">+C16</f>
        <v>1.8114745704655226</v>
      </c>
      <c r="E18" s="25" t="s">
        <v>84</v>
      </c>
      <c r="F18" s="21">
        <f ca="1">ROUND(2*(F16-$C$15)/$C$16,0)/2+F15</f>
        <v>1393.5</v>
      </c>
    </row>
    <row r="19" spans="1:34" s="10" customFormat="1" ht="12.95" customHeight="1" thickTop="1" x14ac:dyDescent="0.2">
      <c r="B19" s="12"/>
      <c r="E19" s="25" t="s">
        <v>86</v>
      </c>
      <c r="F19" s="28">
        <f ca="1">+$C$15+$C$16*F18-15018.5-$C$5/24</f>
        <v>45306.574560961984</v>
      </c>
    </row>
    <row r="20" spans="1:34" s="10" customFormat="1" ht="12.95" customHeight="1" thickBot="1" x14ac:dyDescent="0.25">
      <c r="A20" s="22" t="s">
        <v>9</v>
      </c>
      <c r="B20" s="22" t="s">
        <v>10</v>
      </c>
      <c r="C20" s="22" t="s">
        <v>11</v>
      </c>
      <c r="D20" s="22" t="s">
        <v>16</v>
      </c>
      <c r="E20" s="22" t="s">
        <v>12</v>
      </c>
      <c r="F20" s="22" t="s">
        <v>13</v>
      </c>
      <c r="G20" s="22" t="s">
        <v>14</v>
      </c>
      <c r="H20" s="29" t="s">
        <v>44</v>
      </c>
      <c r="I20" s="29" t="s">
        <v>107</v>
      </c>
      <c r="J20" s="29" t="s">
        <v>108</v>
      </c>
      <c r="K20" s="29" t="s">
        <v>109</v>
      </c>
      <c r="L20" s="29" t="s">
        <v>28</v>
      </c>
      <c r="M20" s="29" t="s">
        <v>29</v>
      </c>
      <c r="N20" s="29" t="s">
        <v>30</v>
      </c>
      <c r="O20" s="29" t="s">
        <v>26</v>
      </c>
      <c r="P20" s="30" t="s">
        <v>25</v>
      </c>
      <c r="Q20" s="22" t="s">
        <v>18</v>
      </c>
      <c r="R20" s="31"/>
    </row>
    <row r="21" spans="1:34" s="10" customFormat="1" ht="12.95" customHeight="1" x14ac:dyDescent="0.2">
      <c r="A21" s="5" t="s">
        <v>15</v>
      </c>
      <c r="B21" s="7"/>
      <c r="C21" s="6">
        <v>38448.406300000002</v>
      </c>
      <c r="D21" s="6" t="s">
        <v>17</v>
      </c>
      <c r="E21" s="32">
        <f t="shared" ref="E21:E52" si="0">+(C21-C$7)/C$8</f>
        <v>0</v>
      </c>
      <c r="F21" s="32">
        <f t="shared" ref="F21:F52" si="1">ROUND(2*E21,0)/2</f>
        <v>0</v>
      </c>
      <c r="G21" s="32">
        <f t="shared" ref="G21:G49" si="2">+C21-(C$7+F21*C$8)</f>
        <v>0</v>
      </c>
      <c r="H21" s="32"/>
      <c r="I21" s="32"/>
      <c r="J21" s="32">
        <f t="shared" ref="J21:J28" si="3">G21</f>
        <v>0</v>
      </c>
      <c r="K21" s="32"/>
      <c r="L21" s="32"/>
      <c r="M21" s="32"/>
      <c r="N21" s="32"/>
      <c r="O21" s="32">
        <f t="shared" ref="O21:O52" ca="1" si="4">+C$11+C$12*F21</f>
        <v>-2.2259823887725485E-4</v>
      </c>
      <c r="P21" s="32"/>
      <c r="Q21" s="33">
        <f t="shared" ref="Q21:Q52" si="5">+C21-15018.5</f>
        <v>23429.906300000002</v>
      </c>
      <c r="R21" s="32"/>
      <c r="S21" s="32"/>
      <c r="T21" s="32"/>
    </row>
    <row r="22" spans="1:34" s="10" customFormat="1" ht="12.95" customHeight="1" x14ac:dyDescent="0.2">
      <c r="A22" s="5" t="s">
        <v>34</v>
      </c>
      <c r="B22" s="7"/>
      <c r="C22" s="6">
        <v>43424.524899999997</v>
      </c>
      <c r="D22" s="6"/>
      <c r="E22" s="32">
        <f t="shared" si="0"/>
        <v>2746.9976737635529</v>
      </c>
      <c r="F22" s="32">
        <f t="shared" si="1"/>
        <v>2747</v>
      </c>
      <c r="G22" s="32">
        <f t="shared" si="2"/>
        <v>-4.2139200086239725E-3</v>
      </c>
      <c r="H22" s="32"/>
      <c r="I22" s="32"/>
      <c r="J22" s="32">
        <f t="shared" si="3"/>
        <v>-4.2139200086239725E-3</v>
      </c>
      <c r="K22" s="32"/>
      <c r="L22" s="32"/>
      <c r="M22" s="32"/>
      <c r="N22" s="32"/>
      <c r="O22" s="32">
        <f t="shared" ca="1" si="4"/>
        <v>-2.3914494479638387E-3</v>
      </c>
      <c r="P22" s="32"/>
      <c r="Q22" s="33">
        <f t="shared" si="5"/>
        <v>28406.024899999997</v>
      </c>
      <c r="R22" s="32"/>
      <c r="S22" s="32"/>
      <c r="T22" s="32"/>
      <c r="AA22" s="10" t="s">
        <v>31</v>
      </c>
      <c r="AB22" s="10" t="s">
        <v>32</v>
      </c>
      <c r="AE22" s="10" t="s">
        <v>33</v>
      </c>
      <c r="AH22" s="10" t="s">
        <v>35</v>
      </c>
    </row>
    <row r="23" spans="1:34" s="10" customFormat="1" ht="12.95" customHeight="1" x14ac:dyDescent="0.2">
      <c r="A23" s="5" t="s">
        <v>34</v>
      </c>
      <c r="B23" s="7"/>
      <c r="C23" s="6">
        <v>43424.525300000001</v>
      </c>
      <c r="D23" s="6"/>
      <c r="E23" s="32">
        <f t="shared" si="0"/>
        <v>2746.9978945780408</v>
      </c>
      <c r="F23" s="32">
        <f t="shared" si="1"/>
        <v>2747</v>
      </c>
      <c r="G23" s="32">
        <f t="shared" si="2"/>
        <v>-3.8139200041769072E-3</v>
      </c>
      <c r="H23" s="32"/>
      <c r="I23" s="32"/>
      <c r="J23" s="32">
        <f t="shared" si="3"/>
        <v>-3.8139200041769072E-3</v>
      </c>
      <c r="K23" s="32"/>
      <c r="L23" s="32"/>
      <c r="M23" s="32"/>
      <c r="N23" s="32"/>
      <c r="O23" s="32">
        <f t="shared" ca="1" si="4"/>
        <v>-2.3914494479638387E-3</v>
      </c>
      <c r="P23" s="32"/>
      <c r="Q23" s="33">
        <f t="shared" si="5"/>
        <v>28406.025300000001</v>
      </c>
      <c r="R23" s="32"/>
      <c r="S23" s="32"/>
      <c r="T23" s="32"/>
      <c r="AA23" s="10" t="s">
        <v>31</v>
      </c>
      <c r="AB23" s="10" t="s">
        <v>36</v>
      </c>
      <c r="AE23" s="10" t="s">
        <v>33</v>
      </c>
      <c r="AH23" s="10" t="s">
        <v>35</v>
      </c>
    </row>
    <row r="24" spans="1:34" s="10" customFormat="1" ht="12.95" customHeight="1" x14ac:dyDescent="0.2">
      <c r="A24" s="5" t="s">
        <v>34</v>
      </c>
      <c r="B24" s="7"/>
      <c r="C24" s="6">
        <v>43580.311600000001</v>
      </c>
      <c r="D24" s="6"/>
      <c r="E24" s="32">
        <f t="shared" si="0"/>
        <v>2832.9975738670819</v>
      </c>
      <c r="F24" s="32">
        <f t="shared" si="1"/>
        <v>2833</v>
      </c>
      <c r="G24" s="32">
        <f t="shared" si="2"/>
        <v>-4.394880001200363E-3</v>
      </c>
      <c r="H24" s="32"/>
      <c r="I24" s="32"/>
      <c r="J24" s="32">
        <f t="shared" si="3"/>
        <v>-4.394880001200363E-3</v>
      </c>
      <c r="K24" s="32"/>
      <c r="L24" s="32"/>
      <c r="M24" s="32"/>
      <c r="N24" s="32"/>
      <c r="O24" s="32">
        <f t="shared" ca="1" si="4"/>
        <v>-2.4593494130098694E-3</v>
      </c>
      <c r="P24" s="32"/>
      <c r="Q24" s="33">
        <f t="shared" si="5"/>
        <v>28561.811600000001</v>
      </c>
      <c r="R24" s="32"/>
      <c r="S24" s="32"/>
      <c r="T24" s="32"/>
      <c r="AA24" s="10" t="s">
        <v>31</v>
      </c>
      <c r="AB24" s="10" t="s">
        <v>36</v>
      </c>
      <c r="AE24" s="10" t="s">
        <v>33</v>
      </c>
      <c r="AH24" s="10" t="s">
        <v>35</v>
      </c>
    </row>
    <row r="25" spans="1:34" s="10" customFormat="1" ht="12.95" customHeight="1" x14ac:dyDescent="0.2">
      <c r="A25" s="5" t="s">
        <v>34</v>
      </c>
      <c r="B25" s="7"/>
      <c r="C25" s="6">
        <v>43580.311600000001</v>
      </c>
      <c r="D25" s="6"/>
      <c r="E25" s="32">
        <f t="shared" si="0"/>
        <v>2832.9975738670819</v>
      </c>
      <c r="F25" s="32">
        <f t="shared" si="1"/>
        <v>2833</v>
      </c>
      <c r="G25" s="32">
        <f t="shared" si="2"/>
        <v>-4.394880001200363E-3</v>
      </c>
      <c r="H25" s="32"/>
      <c r="I25" s="32"/>
      <c r="J25" s="32">
        <f t="shared" si="3"/>
        <v>-4.394880001200363E-3</v>
      </c>
      <c r="K25" s="32"/>
      <c r="L25" s="32"/>
      <c r="M25" s="32"/>
      <c r="N25" s="32"/>
      <c r="O25" s="32">
        <f t="shared" ca="1" si="4"/>
        <v>-2.4593494130098694E-3</v>
      </c>
      <c r="P25" s="32"/>
      <c r="Q25" s="33">
        <f t="shared" si="5"/>
        <v>28561.811600000001</v>
      </c>
      <c r="R25" s="32"/>
      <c r="S25" s="32"/>
      <c r="T25" s="32"/>
      <c r="AA25" s="10" t="s">
        <v>31</v>
      </c>
      <c r="AB25" s="10" t="s">
        <v>37</v>
      </c>
      <c r="AE25" s="10" t="s">
        <v>33</v>
      </c>
      <c r="AH25" s="10" t="s">
        <v>35</v>
      </c>
    </row>
    <row r="26" spans="1:34" s="10" customFormat="1" ht="12.95" customHeight="1" x14ac:dyDescent="0.2">
      <c r="A26" s="5" t="s">
        <v>34</v>
      </c>
      <c r="B26" s="7"/>
      <c r="C26" s="6">
        <v>43599.338499999998</v>
      </c>
      <c r="D26" s="6"/>
      <c r="E26" s="32">
        <f t="shared" si="0"/>
        <v>2843.5011117126073</v>
      </c>
      <c r="F26" s="32">
        <f t="shared" si="1"/>
        <v>2843.5</v>
      </c>
      <c r="G26" s="32">
        <f t="shared" si="2"/>
        <v>2.0138399995630607E-3</v>
      </c>
      <c r="H26" s="32"/>
      <c r="I26" s="32"/>
      <c r="J26" s="32">
        <f t="shared" si="3"/>
        <v>2.0138399995630607E-3</v>
      </c>
      <c r="K26" s="32"/>
      <c r="L26" s="32"/>
      <c r="M26" s="32"/>
      <c r="N26" s="32"/>
      <c r="O26" s="32">
        <f t="shared" ca="1" si="4"/>
        <v>-2.4676395250213031E-3</v>
      </c>
      <c r="P26" s="32"/>
      <c r="Q26" s="33">
        <f t="shared" si="5"/>
        <v>28580.838499999998</v>
      </c>
      <c r="R26" s="32"/>
      <c r="S26" s="32"/>
      <c r="T26" s="32"/>
      <c r="AA26" s="10" t="s">
        <v>31</v>
      </c>
      <c r="AE26" s="10" t="s">
        <v>33</v>
      </c>
      <c r="AH26" s="10" t="s">
        <v>35</v>
      </c>
    </row>
    <row r="27" spans="1:34" s="10" customFormat="1" ht="12.95" customHeight="1" x14ac:dyDescent="0.2">
      <c r="A27" s="32" t="s">
        <v>38</v>
      </c>
      <c r="B27" s="34" t="s">
        <v>69</v>
      </c>
      <c r="C27" s="35">
        <v>43807.648200000003</v>
      </c>
      <c r="D27" s="35"/>
      <c r="E27" s="32">
        <f t="shared" si="0"/>
        <v>2958.4956098988841</v>
      </c>
      <c r="F27" s="32">
        <f t="shared" si="1"/>
        <v>2958.5</v>
      </c>
      <c r="G27" s="32">
        <f t="shared" si="2"/>
        <v>-7.9525600012857467E-3</v>
      </c>
      <c r="H27" s="32"/>
      <c r="I27" s="32"/>
      <c r="J27" s="32">
        <f t="shared" si="3"/>
        <v>-7.9525600012857467E-3</v>
      </c>
      <c r="K27" s="32"/>
      <c r="L27" s="32"/>
      <c r="M27" s="32"/>
      <c r="N27" s="32"/>
      <c r="O27" s="32">
        <f t="shared" ca="1" si="4"/>
        <v>-2.5584359899084373E-3</v>
      </c>
      <c r="P27" s="32"/>
      <c r="Q27" s="33">
        <f t="shared" si="5"/>
        <v>28789.148200000003</v>
      </c>
      <c r="R27" s="32"/>
      <c r="S27" s="32"/>
      <c r="T27" s="32"/>
      <c r="AA27" s="10" t="s">
        <v>31</v>
      </c>
      <c r="AH27" s="10" t="s">
        <v>35</v>
      </c>
    </row>
    <row r="28" spans="1:34" s="10" customFormat="1" ht="12.95" customHeight="1" x14ac:dyDescent="0.2">
      <c r="A28" s="32" t="s">
        <v>38</v>
      </c>
      <c r="B28" s="34"/>
      <c r="C28" s="35">
        <v>43810.3675</v>
      </c>
      <c r="D28" s="35"/>
      <c r="E28" s="32">
        <f t="shared" si="0"/>
        <v>2959.9967619763802</v>
      </c>
      <c r="F28" s="32">
        <f t="shared" si="1"/>
        <v>2960</v>
      </c>
      <c r="G28" s="32">
        <f t="shared" si="2"/>
        <v>-5.8656000037444755E-3</v>
      </c>
      <c r="H28" s="32"/>
      <c r="I28" s="32"/>
      <c r="J28" s="32">
        <f t="shared" si="3"/>
        <v>-5.8656000037444755E-3</v>
      </c>
      <c r="K28" s="32"/>
      <c r="L28" s="32"/>
      <c r="M28" s="32"/>
      <c r="N28" s="32"/>
      <c r="O28" s="32">
        <f t="shared" ca="1" si="4"/>
        <v>-2.5596202916243565E-3</v>
      </c>
      <c r="P28" s="32"/>
      <c r="Q28" s="33">
        <f t="shared" si="5"/>
        <v>28791.8675</v>
      </c>
      <c r="R28" s="32"/>
      <c r="S28" s="32"/>
      <c r="T28" s="32"/>
      <c r="AA28" s="10" t="s">
        <v>31</v>
      </c>
      <c r="AH28" s="10" t="s">
        <v>35</v>
      </c>
    </row>
    <row r="29" spans="1:34" s="10" customFormat="1" ht="12.95" customHeight="1" x14ac:dyDescent="0.2">
      <c r="A29" s="32" t="s">
        <v>40</v>
      </c>
      <c r="B29" s="34"/>
      <c r="C29" s="35">
        <v>43819.432999999997</v>
      </c>
      <c r="D29" s="35"/>
      <c r="E29" s="32">
        <f t="shared" si="0"/>
        <v>2965.0012462769546</v>
      </c>
      <c r="F29" s="32">
        <f t="shared" si="1"/>
        <v>2965</v>
      </c>
      <c r="G29" s="32">
        <f t="shared" si="2"/>
        <v>2.2575999973923899E-3</v>
      </c>
      <c r="H29" s="32"/>
      <c r="I29" s="32">
        <f>G29</f>
        <v>2.2575999973923899E-3</v>
      </c>
      <c r="K29" s="32"/>
      <c r="L29" s="32"/>
      <c r="M29" s="32"/>
      <c r="N29" s="32"/>
      <c r="O29" s="32">
        <f t="shared" ca="1" si="4"/>
        <v>-2.5635679640107533E-3</v>
      </c>
      <c r="P29" s="32"/>
      <c r="Q29" s="33">
        <f t="shared" si="5"/>
        <v>28800.932999999997</v>
      </c>
      <c r="R29" s="32"/>
      <c r="S29" s="32"/>
      <c r="T29" s="32"/>
      <c r="AA29" s="10" t="s">
        <v>39</v>
      </c>
      <c r="AH29" s="10" t="s">
        <v>35</v>
      </c>
    </row>
    <row r="30" spans="1:34" s="10" customFormat="1" ht="12.95" customHeight="1" x14ac:dyDescent="0.2">
      <c r="A30" s="5" t="s">
        <v>41</v>
      </c>
      <c r="B30" s="7"/>
      <c r="C30" s="6">
        <v>43853.843999999997</v>
      </c>
      <c r="D30" s="6"/>
      <c r="E30" s="32">
        <f t="shared" si="0"/>
        <v>2983.9973644466218</v>
      </c>
      <c r="F30" s="32">
        <f t="shared" si="1"/>
        <v>2984</v>
      </c>
      <c r="G30" s="32">
        <f t="shared" si="2"/>
        <v>-4.7742400056449696E-3</v>
      </c>
      <c r="H30" s="32"/>
      <c r="I30" s="32"/>
      <c r="J30" s="32">
        <f>G30</f>
        <v>-4.7742400056449696E-3</v>
      </c>
      <c r="L30" s="32"/>
      <c r="M30" s="32"/>
      <c r="N30" s="32"/>
      <c r="O30" s="32">
        <f t="shared" ca="1" si="4"/>
        <v>-2.5785691190790623E-3</v>
      </c>
      <c r="P30" s="32"/>
      <c r="Q30" s="33">
        <f t="shared" si="5"/>
        <v>28835.343999999997</v>
      </c>
      <c r="R30" s="32"/>
      <c r="S30" s="32"/>
      <c r="T30" s="32"/>
      <c r="AA30" s="10" t="s">
        <v>31</v>
      </c>
      <c r="AH30" s="10" t="s">
        <v>35</v>
      </c>
    </row>
    <row r="31" spans="1:34" s="10" customFormat="1" ht="12.95" customHeight="1" x14ac:dyDescent="0.2">
      <c r="A31" s="5" t="s">
        <v>42</v>
      </c>
      <c r="B31" s="7"/>
      <c r="C31" s="6">
        <v>44924.455999999998</v>
      </c>
      <c r="D31" s="6"/>
      <c r="E31" s="32">
        <f t="shared" si="0"/>
        <v>3575.0139598917845</v>
      </c>
      <c r="F31" s="32">
        <f t="shared" si="1"/>
        <v>3575</v>
      </c>
      <c r="G31" s="32">
        <f t="shared" si="2"/>
        <v>2.5287999997090083E-2</v>
      </c>
      <c r="H31" s="32"/>
      <c r="I31" s="32">
        <f>G31</f>
        <v>2.5287999997090083E-2</v>
      </c>
      <c r="J31" s="32"/>
      <c r="K31" s="32"/>
      <c r="L31" s="32"/>
      <c r="M31" s="32"/>
      <c r="N31" s="32"/>
      <c r="O31" s="32">
        <f t="shared" ca="1" si="4"/>
        <v>-3.0451839951512035E-3</v>
      </c>
      <c r="P31" s="32"/>
      <c r="Q31" s="33">
        <f t="shared" si="5"/>
        <v>29905.955999999998</v>
      </c>
      <c r="R31" s="32"/>
      <c r="S31" s="32"/>
      <c r="T31" s="32"/>
      <c r="AA31" s="10" t="s">
        <v>39</v>
      </c>
      <c r="AH31" s="10" t="s">
        <v>35</v>
      </c>
    </row>
    <row r="32" spans="1:34" s="10" customFormat="1" ht="12.95" customHeight="1" x14ac:dyDescent="0.2">
      <c r="A32" s="5" t="s">
        <v>42</v>
      </c>
      <c r="B32" s="7"/>
      <c r="C32" s="6">
        <v>44933.487999999998</v>
      </c>
      <c r="D32" s="6"/>
      <c r="E32" s="32">
        <f t="shared" si="0"/>
        <v>3579.9999509791814</v>
      </c>
      <c r="F32" s="32">
        <f t="shared" si="1"/>
        <v>3580</v>
      </c>
      <c r="G32" s="32">
        <f t="shared" si="2"/>
        <v>-8.8800006778910756E-5</v>
      </c>
      <c r="H32" s="32"/>
      <c r="I32" s="32">
        <f>G32</f>
        <v>-8.8800006778910756E-5</v>
      </c>
      <c r="J32" s="32"/>
      <c r="K32" s="32"/>
      <c r="L32" s="32"/>
      <c r="M32" s="32"/>
      <c r="N32" s="32"/>
      <c r="O32" s="32">
        <f t="shared" ca="1" si="4"/>
        <v>-3.0491316675376003E-3</v>
      </c>
      <c r="P32" s="32"/>
      <c r="Q32" s="33">
        <f t="shared" si="5"/>
        <v>29914.987999999998</v>
      </c>
      <c r="R32" s="32"/>
      <c r="S32" s="32"/>
      <c r="T32" s="32"/>
      <c r="AA32" s="10" t="s">
        <v>39</v>
      </c>
      <c r="AH32" s="10" t="s">
        <v>35</v>
      </c>
    </row>
    <row r="33" spans="1:34" s="10" customFormat="1" ht="12.95" customHeight="1" x14ac:dyDescent="0.2">
      <c r="A33" s="5" t="s">
        <v>43</v>
      </c>
      <c r="B33" s="7" t="s">
        <v>69</v>
      </c>
      <c r="C33" s="6">
        <v>44983.294000000002</v>
      </c>
      <c r="D33" s="6"/>
      <c r="E33" s="32">
        <f t="shared" si="0"/>
        <v>3607.4946666677261</v>
      </c>
      <c r="F33" s="32">
        <f t="shared" si="1"/>
        <v>3607.5</v>
      </c>
      <c r="G33" s="32">
        <f t="shared" si="2"/>
        <v>-9.6611999979359098E-3</v>
      </c>
      <c r="H33" s="32"/>
      <c r="I33" s="32">
        <f>G33</f>
        <v>-9.6611999979359098E-3</v>
      </c>
      <c r="J33" s="32"/>
      <c r="K33" s="32"/>
      <c r="L33" s="32"/>
      <c r="M33" s="32"/>
      <c r="N33" s="32"/>
      <c r="O33" s="32">
        <f t="shared" ca="1" si="4"/>
        <v>-3.0708438656627847E-3</v>
      </c>
      <c r="P33" s="32"/>
      <c r="Q33" s="33">
        <f t="shared" si="5"/>
        <v>29964.794000000002</v>
      </c>
      <c r="R33" s="32"/>
      <c r="S33" s="32"/>
      <c r="T33" s="32"/>
      <c r="AA33" s="10" t="s">
        <v>39</v>
      </c>
      <c r="AH33" s="10" t="s">
        <v>35</v>
      </c>
    </row>
    <row r="34" spans="1:34" s="10" customFormat="1" ht="12.95" customHeight="1" x14ac:dyDescent="0.2">
      <c r="A34" s="5" t="s">
        <v>43</v>
      </c>
      <c r="B34" s="7"/>
      <c r="C34" s="6">
        <v>45011.37</v>
      </c>
      <c r="D34" s="6"/>
      <c r="E34" s="32">
        <f t="shared" si="0"/>
        <v>3622.9936354199158</v>
      </c>
      <c r="F34" s="32">
        <f t="shared" si="1"/>
        <v>3623</v>
      </c>
      <c r="G34" s="32">
        <f t="shared" si="2"/>
        <v>-1.1529279996466357E-2</v>
      </c>
      <c r="H34" s="32"/>
      <c r="I34" s="32">
        <f>G34</f>
        <v>-1.1529279996466357E-2</v>
      </c>
      <c r="J34" s="32"/>
      <c r="K34" s="32"/>
      <c r="L34" s="32"/>
      <c r="M34" s="32"/>
      <c r="N34" s="32"/>
      <c r="O34" s="32">
        <f t="shared" ca="1" si="4"/>
        <v>-3.0830816500606157E-3</v>
      </c>
      <c r="P34" s="32"/>
      <c r="Q34" s="33">
        <f t="shared" si="5"/>
        <v>29992.870000000003</v>
      </c>
      <c r="R34" s="32"/>
      <c r="S34" s="32"/>
      <c r="T34" s="32"/>
      <c r="AA34" s="10" t="s">
        <v>44</v>
      </c>
      <c r="AH34" s="10" t="s">
        <v>35</v>
      </c>
    </row>
    <row r="35" spans="1:34" s="10" customFormat="1" ht="12.95" customHeight="1" x14ac:dyDescent="0.2">
      <c r="A35" s="5" t="s">
        <v>42</v>
      </c>
      <c r="B35" s="7" t="s">
        <v>69</v>
      </c>
      <c r="C35" s="6">
        <v>45021.337399999997</v>
      </c>
      <c r="D35" s="6"/>
      <c r="E35" s="32">
        <f t="shared" si="0"/>
        <v>3628.4960011821495</v>
      </c>
      <c r="F35" s="32">
        <f t="shared" si="1"/>
        <v>3628.5</v>
      </c>
      <c r="G35" s="32">
        <f t="shared" si="2"/>
        <v>-7.2437600028933957E-3</v>
      </c>
      <c r="H35" s="32"/>
      <c r="I35" s="32"/>
      <c r="J35" s="32">
        <f>G35</f>
        <v>-7.2437600028933957E-3</v>
      </c>
      <c r="K35" s="32"/>
      <c r="L35" s="32"/>
      <c r="M35" s="32"/>
      <c r="N35" s="32"/>
      <c r="O35" s="32">
        <f t="shared" ca="1" si="4"/>
        <v>-3.0874240896856526E-3</v>
      </c>
      <c r="P35" s="32"/>
      <c r="Q35" s="33">
        <f t="shared" si="5"/>
        <v>30002.837399999997</v>
      </c>
      <c r="R35" s="32"/>
      <c r="S35" s="32"/>
      <c r="T35" s="32"/>
      <c r="AA35" s="10" t="s">
        <v>31</v>
      </c>
      <c r="AB35" s="10" t="s">
        <v>37</v>
      </c>
      <c r="AH35" s="10" t="s">
        <v>35</v>
      </c>
    </row>
    <row r="36" spans="1:34" s="10" customFormat="1" ht="12.95" customHeight="1" x14ac:dyDescent="0.2">
      <c r="A36" s="5" t="s">
        <v>45</v>
      </c>
      <c r="B36" s="7" t="s">
        <v>69</v>
      </c>
      <c r="C36" s="6">
        <v>45240.527099999999</v>
      </c>
      <c r="D36" s="6"/>
      <c r="E36" s="32">
        <f t="shared" si="0"/>
        <v>3749.4966533798156</v>
      </c>
      <c r="F36" s="32">
        <f t="shared" si="1"/>
        <v>3749.5</v>
      </c>
      <c r="G36" s="32">
        <f t="shared" si="2"/>
        <v>-6.0623200042755343E-3</v>
      </c>
      <c r="H36" s="32"/>
      <c r="I36" s="32"/>
      <c r="J36" s="32">
        <f>G36</f>
        <v>-6.0623200042755343E-3</v>
      </c>
      <c r="L36" s="32"/>
      <c r="M36" s="32"/>
      <c r="N36" s="32"/>
      <c r="O36" s="32">
        <f t="shared" ca="1" si="4"/>
        <v>-3.1829577614364631E-3</v>
      </c>
      <c r="P36" s="32"/>
      <c r="Q36" s="33">
        <f t="shared" si="5"/>
        <v>30222.027099999999</v>
      </c>
      <c r="R36" s="32"/>
      <c r="S36" s="32"/>
      <c r="T36" s="32"/>
      <c r="AA36" s="10" t="s">
        <v>31</v>
      </c>
      <c r="AH36" s="10" t="s">
        <v>35</v>
      </c>
    </row>
    <row r="37" spans="1:34" s="10" customFormat="1" ht="12.95" customHeight="1" x14ac:dyDescent="0.2">
      <c r="A37" s="5" t="s">
        <v>45</v>
      </c>
      <c r="B37" s="7" t="s">
        <v>69</v>
      </c>
      <c r="C37" s="6">
        <v>45240.527099999999</v>
      </c>
      <c r="D37" s="6">
        <v>1E-3</v>
      </c>
      <c r="E37" s="32">
        <f t="shared" si="0"/>
        <v>3749.4966533798156</v>
      </c>
      <c r="F37" s="32">
        <f t="shared" si="1"/>
        <v>3749.5</v>
      </c>
      <c r="G37" s="32">
        <f t="shared" si="2"/>
        <v>-6.0623200042755343E-3</v>
      </c>
      <c r="H37" s="32"/>
      <c r="I37" s="32"/>
      <c r="J37" s="32">
        <f>G37</f>
        <v>-6.0623200042755343E-3</v>
      </c>
      <c r="L37" s="32"/>
      <c r="M37" s="32"/>
      <c r="N37" s="32"/>
      <c r="O37" s="32">
        <f t="shared" ca="1" si="4"/>
        <v>-3.1829577614364631E-3</v>
      </c>
      <c r="P37" s="32"/>
      <c r="Q37" s="33">
        <f t="shared" si="5"/>
        <v>30222.027099999999</v>
      </c>
      <c r="R37" s="32"/>
      <c r="S37" s="32"/>
      <c r="T37" s="32"/>
    </row>
    <row r="38" spans="1:34" s="10" customFormat="1" ht="12.95" customHeight="1" x14ac:dyDescent="0.2">
      <c r="A38" s="5" t="s">
        <v>45</v>
      </c>
      <c r="B38" s="7"/>
      <c r="C38" s="6">
        <v>45337.4421</v>
      </c>
      <c r="D38" s="6"/>
      <c r="E38" s="32">
        <f t="shared" si="0"/>
        <v>3802.9972430869821</v>
      </c>
      <c r="F38" s="32">
        <f t="shared" si="1"/>
        <v>3803</v>
      </c>
      <c r="G38" s="32">
        <f t="shared" si="2"/>
        <v>-4.9940800017793663E-3</v>
      </c>
      <c r="H38" s="32"/>
      <c r="I38" s="32"/>
      <c r="J38" s="32">
        <f>G38</f>
        <v>-4.9940800017793663E-3</v>
      </c>
      <c r="L38" s="32"/>
      <c r="M38" s="32"/>
      <c r="N38" s="32"/>
      <c r="O38" s="32">
        <f t="shared" ca="1" si="4"/>
        <v>-3.2251978559709126E-3</v>
      </c>
      <c r="P38" s="32"/>
      <c r="Q38" s="33">
        <f t="shared" si="5"/>
        <v>30318.9421</v>
      </c>
      <c r="R38" s="32"/>
      <c r="S38" s="32"/>
      <c r="T38" s="32"/>
      <c r="AA38" s="10" t="s">
        <v>31</v>
      </c>
      <c r="AH38" s="10" t="s">
        <v>35</v>
      </c>
    </row>
    <row r="39" spans="1:34" s="10" customFormat="1" ht="12.95" customHeight="1" x14ac:dyDescent="0.2">
      <c r="A39" s="5" t="s">
        <v>45</v>
      </c>
      <c r="B39" s="7" t="s">
        <v>71</v>
      </c>
      <c r="C39" s="6">
        <v>45337.4421</v>
      </c>
      <c r="D39" s="6">
        <v>5.9999999999999995E-4</v>
      </c>
      <c r="E39" s="32">
        <f t="shared" si="0"/>
        <v>3802.9972430869821</v>
      </c>
      <c r="F39" s="32">
        <f t="shared" si="1"/>
        <v>3803</v>
      </c>
      <c r="G39" s="32">
        <f t="shared" si="2"/>
        <v>-4.9940800017793663E-3</v>
      </c>
      <c r="H39" s="32"/>
      <c r="I39" s="32"/>
      <c r="J39" s="32">
        <f>G39</f>
        <v>-4.9940800017793663E-3</v>
      </c>
      <c r="L39" s="32"/>
      <c r="M39" s="32"/>
      <c r="N39" s="32"/>
      <c r="O39" s="32">
        <f t="shared" ca="1" si="4"/>
        <v>-3.2251978559709126E-3</v>
      </c>
      <c r="P39" s="32"/>
      <c r="Q39" s="33">
        <f t="shared" si="5"/>
        <v>30318.9421</v>
      </c>
      <c r="R39" s="32"/>
      <c r="S39" s="32"/>
      <c r="T39" s="32"/>
    </row>
    <row r="40" spans="1:34" s="10" customFormat="1" ht="12.95" customHeight="1" x14ac:dyDescent="0.2">
      <c r="A40" s="5" t="s">
        <v>46</v>
      </c>
      <c r="B40" s="7"/>
      <c r="C40" s="6">
        <v>45674.381999999998</v>
      </c>
      <c r="D40" s="6"/>
      <c r="E40" s="32">
        <f t="shared" si="0"/>
        <v>3989.0002699236247</v>
      </c>
      <c r="F40" s="32">
        <f t="shared" si="1"/>
        <v>3989</v>
      </c>
      <c r="G40" s="32">
        <f t="shared" si="2"/>
        <v>4.8895999498199672E-4</v>
      </c>
      <c r="H40" s="32"/>
      <c r="I40" s="32">
        <f>G40</f>
        <v>4.8895999498199672E-4</v>
      </c>
      <c r="J40" s="32"/>
      <c r="K40" s="32"/>
      <c r="L40" s="32"/>
      <c r="M40" s="32"/>
      <c r="N40" s="32"/>
      <c r="O40" s="32">
        <f t="shared" ca="1" si="4"/>
        <v>-3.3720512687448858E-3</v>
      </c>
      <c r="P40" s="32"/>
      <c r="Q40" s="33">
        <f t="shared" si="5"/>
        <v>30655.881999999998</v>
      </c>
      <c r="R40" s="32"/>
      <c r="S40" s="32"/>
      <c r="T40" s="32"/>
      <c r="AA40" s="10" t="s">
        <v>39</v>
      </c>
      <c r="AH40" s="10" t="s">
        <v>35</v>
      </c>
    </row>
    <row r="41" spans="1:34" s="10" customFormat="1" ht="12.95" customHeight="1" x14ac:dyDescent="0.2">
      <c r="A41" s="5" t="s">
        <v>47</v>
      </c>
      <c r="B41" s="7"/>
      <c r="C41" s="6">
        <v>45721.474999999999</v>
      </c>
      <c r="D41" s="6"/>
      <c r="E41" s="32">
        <f t="shared" si="0"/>
        <v>4014.9973113628198</v>
      </c>
      <c r="F41" s="32">
        <f t="shared" si="1"/>
        <v>4015</v>
      </c>
      <c r="G41" s="32">
        <f t="shared" si="2"/>
        <v>-4.87040000007255E-3</v>
      </c>
      <c r="H41" s="32"/>
      <c r="I41" s="32">
        <f>G41</f>
        <v>-4.87040000007255E-3</v>
      </c>
      <c r="J41" s="32"/>
      <c r="K41" s="32"/>
      <c r="L41" s="32"/>
      <c r="M41" s="32"/>
      <c r="N41" s="32"/>
      <c r="O41" s="32">
        <f t="shared" ca="1" si="4"/>
        <v>-3.3925791651541509E-3</v>
      </c>
      <c r="P41" s="32"/>
      <c r="Q41" s="33">
        <f t="shared" si="5"/>
        <v>30702.974999999999</v>
      </c>
      <c r="R41" s="32"/>
      <c r="S41" s="32"/>
      <c r="T41" s="32"/>
      <c r="AA41" s="10" t="s">
        <v>39</v>
      </c>
      <c r="AH41" s="10" t="s">
        <v>35</v>
      </c>
    </row>
    <row r="42" spans="1:34" s="10" customFormat="1" ht="12.95" customHeight="1" x14ac:dyDescent="0.2">
      <c r="A42" s="5" t="s">
        <v>46</v>
      </c>
      <c r="B42" s="7"/>
      <c r="C42" s="6">
        <v>45721.478999999999</v>
      </c>
      <c r="D42" s="6"/>
      <c r="E42" s="32">
        <f t="shared" si="0"/>
        <v>4014.9995195076776</v>
      </c>
      <c r="F42" s="32">
        <f t="shared" si="1"/>
        <v>4015</v>
      </c>
      <c r="G42" s="32">
        <f t="shared" si="2"/>
        <v>-8.7039999925764278E-4</v>
      </c>
      <c r="H42" s="32"/>
      <c r="I42" s="32">
        <f>G42</f>
        <v>-8.7039999925764278E-4</v>
      </c>
      <c r="J42" s="32"/>
      <c r="K42" s="32"/>
      <c r="L42" s="32"/>
      <c r="M42" s="32"/>
      <c r="N42" s="32"/>
      <c r="O42" s="32">
        <f t="shared" ca="1" si="4"/>
        <v>-3.3925791651541509E-3</v>
      </c>
      <c r="P42" s="32"/>
      <c r="Q42" s="33">
        <f t="shared" si="5"/>
        <v>30702.978999999999</v>
      </c>
      <c r="R42" s="32"/>
      <c r="S42" s="32"/>
      <c r="T42" s="32"/>
      <c r="AA42" s="10" t="s">
        <v>39</v>
      </c>
      <c r="AH42" s="10" t="s">
        <v>35</v>
      </c>
    </row>
    <row r="43" spans="1:34" s="10" customFormat="1" ht="12.95" customHeight="1" x14ac:dyDescent="0.2">
      <c r="A43" s="5" t="s">
        <v>46</v>
      </c>
      <c r="B43" s="7"/>
      <c r="C43" s="6">
        <v>45761.345000000001</v>
      </c>
      <c r="D43" s="6"/>
      <c r="E43" s="32">
        <f t="shared" si="0"/>
        <v>4037.0069952262552</v>
      </c>
      <c r="F43" s="32">
        <f t="shared" si="1"/>
        <v>4037</v>
      </c>
      <c r="G43" s="32">
        <f t="shared" si="2"/>
        <v>1.2671680000494234E-2</v>
      </c>
      <c r="H43" s="32"/>
      <c r="I43" s="32">
        <f>G43</f>
        <v>1.2671680000494234E-2</v>
      </c>
      <c r="J43" s="32"/>
      <c r="K43" s="32"/>
      <c r="L43" s="32"/>
      <c r="M43" s="32"/>
      <c r="N43" s="32"/>
      <c r="O43" s="32">
        <f t="shared" ca="1" si="4"/>
        <v>-3.4099489236542983E-3</v>
      </c>
      <c r="P43" s="32"/>
      <c r="Q43" s="33">
        <f t="shared" si="5"/>
        <v>30742.845000000001</v>
      </c>
      <c r="R43" s="32"/>
      <c r="S43" s="32"/>
      <c r="T43" s="32"/>
      <c r="AA43" s="10" t="s">
        <v>39</v>
      </c>
      <c r="AH43" s="10" t="s">
        <v>35</v>
      </c>
    </row>
    <row r="44" spans="1:34" s="10" customFormat="1" ht="12.95" customHeight="1" x14ac:dyDescent="0.2">
      <c r="A44" s="32" t="s">
        <v>48</v>
      </c>
      <c r="B44" s="34"/>
      <c r="C44" s="35">
        <v>46043.9202</v>
      </c>
      <c r="D44" s="35"/>
      <c r="E44" s="32">
        <f t="shared" si="0"/>
        <v>4192.9987388843083</v>
      </c>
      <c r="F44" s="32">
        <f t="shared" si="1"/>
        <v>4193</v>
      </c>
      <c r="G44" s="32">
        <f t="shared" si="2"/>
        <v>-2.2844800041639246E-3</v>
      </c>
      <c r="H44" s="32"/>
      <c r="I44" s="32"/>
      <c r="J44" s="32">
        <f>G44</f>
        <v>-2.2844800041639246E-3</v>
      </c>
      <c r="K44" s="32"/>
      <c r="L44" s="32"/>
      <c r="M44" s="32"/>
      <c r="N44" s="32"/>
      <c r="O44" s="32">
        <f t="shared" ca="1" si="4"/>
        <v>-3.5331163021098885E-3</v>
      </c>
      <c r="P44" s="32"/>
      <c r="Q44" s="33">
        <f t="shared" si="5"/>
        <v>31025.4202</v>
      </c>
      <c r="R44" s="32"/>
      <c r="S44" s="32"/>
      <c r="T44" s="32"/>
      <c r="AA44" s="10" t="s">
        <v>31</v>
      </c>
      <c r="AH44" s="10" t="s">
        <v>35</v>
      </c>
    </row>
    <row r="45" spans="1:34" s="10" customFormat="1" ht="12.95" customHeight="1" x14ac:dyDescent="0.2">
      <c r="A45" s="32" t="s">
        <v>49</v>
      </c>
      <c r="B45" s="34" t="s">
        <v>69</v>
      </c>
      <c r="C45" s="35">
        <v>46044.825900000003</v>
      </c>
      <c r="D45" s="35"/>
      <c r="E45" s="32">
        <f t="shared" si="0"/>
        <v>4193.4987180835851</v>
      </c>
      <c r="F45" s="32">
        <f t="shared" si="1"/>
        <v>4193.5</v>
      </c>
      <c r="G45" s="32">
        <f t="shared" si="2"/>
        <v>-2.3221599985845387E-3</v>
      </c>
      <c r="H45" s="32"/>
      <c r="I45" s="32"/>
      <c r="J45" s="32">
        <f>G45</f>
        <v>-2.3221599985845387E-3</v>
      </c>
      <c r="K45" s="32"/>
      <c r="L45" s="32"/>
      <c r="M45" s="32"/>
      <c r="N45" s="32"/>
      <c r="O45" s="32">
        <f t="shared" ca="1" si="4"/>
        <v>-3.5335110693485283E-3</v>
      </c>
      <c r="P45" s="32"/>
      <c r="Q45" s="33">
        <f t="shared" si="5"/>
        <v>31026.325900000003</v>
      </c>
      <c r="R45" s="32"/>
      <c r="S45" s="32"/>
      <c r="T45" s="32"/>
      <c r="AA45" s="10" t="s">
        <v>31</v>
      </c>
      <c r="AH45" s="10" t="s">
        <v>35</v>
      </c>
    </row>
    <row r="46" spans="1:34" s="10" customFormat="1" ht="12.95" customHeight="1" x14ac:dyDescent="0.2">
      <c r="A46" s="32" t="s">
        <v>51</v>
      </c>
      <c r="B46" s="34"/>
      <c r="C46" s="35">
        <v>46183.398999999998</v>
      </c>
      <c r="D46" s="35" t="s">
        <v>50</v>
      </c>
      <c r="E46" s="32">
        <f t="shared" si="0"/>
        <v>4269.9960876089399</v>
      </c>
      <c r="F46" s="32">
        <f t="shared" si="1"/>
        <v>4270</v>
      </c>
      <c r="G46" s="32">
        <f t="shared" si="2"/>
        <v>-7.0872000069357455E-3</v>
      </c>
      <c r="H46" s="32"/>
      <c r="I46" s="32">
        <f>G46</f>
        <v>-7.0872000069357455E-3</v>
      </c>
      <c r="K46" s="32"/>
      <c r="L46" s="32"/>
      <c r="M46" s="32"/>
      <c r="N46" s="32"/>
      <c r="O46" s="32">
        <f t="shared" ca="1" si="4"/>
        <v>-3.5939104568604046E-3</v>
      </c>
      <c r="P46" s="32"/>
      <c r="Q46" s="33">
        <f t="shared" si="5"/>
        <v>31164.898999999998</v>
      </c>
      <c r="R46" s="32"/>
      <c r="S46" s="32"/>
      <c r="T46" s="32"/>
      <c r="AA46" s="10" t="s">
        <v>39</v>
      </c>
      <c r="AH46" s="10" t="s">
        <v>35</v>
      </c>
    </row>
    <row r="47" spans="1:34" s="10" customFormat="1" ht="12.95" customHeight="1" x14ac:dyDescent="0.2">
      <c r="A47" s="32" t="s">
        <v>52</v>
      </c>
      <c r="B47" s="34"/>
      <c r="C47" s="35">
        <v>46471.421300000002</v>
      </c>
      <c r="D47" s="35"/>
      <c r="E47" s="32">
        <f t="shared" si="0"/>
        <v>4428.9948277298117</v>
      </c>
      <c r="F47" s="32">
        <f t="shared" si="1"/>
        <v>4429</v>
      </c>
      <c r="G47" s="32">
        <f t="shared" si="2"/>
        <v>-9.3694399984087795E-3</v>
      </c>
      <c r="H47" s="32"/>
      <c r="I47" s="32"/>
      <c r="J47" s="32">
        <f>G47</f>
        <v>-9.3694399984087795E-3</v>
      </c>
      <c r="K47" s="32"/>
      <c r="L47" s="32"/>
      <c r="M47" s="32"/>
      <c r="N47" s="32"/>
      <c r="O47" s="32">
        <f t="shared" ca="1" si="4"/>
        <v>-3.7194464387478332E-3</v>
      </c>
      <c r="P47" s="32"/>
      <c r="Q47" s="33">
        <f t="shared" si="5"/>
        <v>31452.921300000002</v>
      </c>
      <c r="R47" s="32"/>
      <c r="S47" s="32"/>
      <c r="T47" s="32"/>
      <c r="AA47" s="10" t="s">
        <v>31</v>
      </c>
      <c r="AH47" s="10" t="s">
        <v>35</v>
      </c>
    </row>
    <row r="48" spans="1:34" s="10" customFormat="1" ht="12.95" customHeight="1" x14ac:dyDescent="0.2">
      <c r="A48" s="5" t="s">
        <v>52</v>
      </c>
      <c r="B48" s="7"/>
      <c r="C48" s="6">
        <v>46491.35</v>
      </c>
      <c r="D48" s="6"/>
      <c r="E48" s="32">
        <f t="shared" si="0"/>
        <v>4439.9961918333775</v>
      </c>
      <c r="F48" s="32">
        <f t="shared" si="1"/>
        <v>4440</v>
      </c>
      <c r="G48" s="32">
        <f t="shared" si="2"/>
        <v>-6.8984000026830472E-3</v>
      </c>
      <c r="H48" s="32"/>
      <c r="I48" s="32">
        <f>G48</f>
        <v>-6.8984000026830472E-3</v>
      </c>
      <c r="K48" s="32"/>
      <c r="L48" s="32"/>
      <c r="M48" s="32"/>
      <c r="N48" s="32"/>
      <c r="O48" s="32">
        <f t="shared" ca="1" si="4"/>
        <v>-3.7281313179979071E-3</v>
      </c>
      <c r="P48" s="32"/>
      <c r="Q48" s="33">
        <f t="shared" si="5"/>
        <v>31472.85</v>
      </c>
      <c r="R48" s="32"/>
      <c r="S48" s="32"/>
      <c r="T48" s="32"/>
      <c r="AA48" s="10" t="s">
        <v>39</v>
      </c>
      <c r="AH48" s="10" t="s">
        <v>35</v>
      </c>
    </row>
    <row r="49" spans="1:34" s="10" customFormat="1" ht="12.95" customHeight="1" x14ac:dyDescent="0.2">
      <c r="A49" s="5" t="s">
        <v>47</v>
      </c>
      <c r="B49" s="7"/>
      <c r="C49" s="6">
        <v>46817.425000000003</v>
      </c>
      <c r="D49" s="6"/>
      <c r="E49" s="32">
        <f t="shared" si="0"/>
        <v>4620.0014004054683</v>
      </c>
      <c r="F49" s="32">
        <f t="shared" si="1"/>
        <v>4620</v>
      </c>
      <c r="G49" s="32">
        <f t="shared" si="2"/>
        <v>2.5367999987793155E-3</v>
      </c>
      <c r="H49" s="32"/>
      <c r="I49" s="32">
        <f>G49</f>
        <v>2.5367999987793155E-3</v>
      </c>
      <c r="J49" s="32"/>
      <c r="K49" s="32"/>
      <c r="L49" s="32"/>
      <c r="M49" s="32"/>
      <c r="N49" s="32"/>
      <c r="O49" s="32">
        <f t="shared" ca="1" si="4"/>
        <v>-3.8702475239082035E-3</v>
      </c>
      <c r="P49" s="32"/>
      <c r="Q49" s="33">
        <f t="shared" si="5"/>
        <v>31798.925000000003</v>
      </c>
      <c r="R49" s="32"/>
      <c r="S49" s="32"/>
      <c r="T49" s="32"/>
      <c r="AA49" s="10" t="s">
        <v>39</v>
      </c>
      <c r="AH49" s="10" t="s">
        <v>35</v>
      </c>
    </row>
    <row r="50" spans="1:34" s="10" customFormat="1" ht="12.95" customHeight="1" x14ac:dyDescent="0.2">
      <c r="A50" s="5" t="s">
        <v>53</v>
      </c>
      <c r="B50" s="7"/>
      <c r="C50" s="6">
        <v>46847.364000000001</v>
      </c>
      <c r="D50" s="6"/>
      <c r="E50" s="32">
        <f t="shared" si="0"/>
        <v>4636.5288126248643</v>
      </c>
      <c r="F50" s="32">
        <f t="shared" si="1"/>
        <v>4636.5</v>
      </c>
      <c r="G50" s="32"/>
      <c r="H50" s="32"/>
      <c r="I50" s="32">
        <f>G50</f>
        <v>0</v>
      </c>
      <c r="K50" s="32"/>
      <c r="L50" s="32"/>
      <c r="M50" s="32"/>
      <c r="N50" s="27"/>
      <c r="O50" s="32">
        <f t="shared" ca="1" si="4"/>
        <v>-3.8832748427833144E-3</v>
      </c>
      <c r="P50" s="32"/>
      <c r="Q50" s="33">
        <f t="shared" si="5"/>
        <v>31828.864000000001</v>
      </c>
      <c r="R50" s="32"/>
      <c r="S50" s="32"/>
      <c r="T50" s="32"/>
      <c r="AA50" s="10" t="s">
        <v>39</v>
      </c>
      <c r="AH50" s="10" t="s">
        <v>35</v>
      </c>
    </row>
    <row r="51" spans="1:34" s="10" customFormat="1" ht="12.95" customHeight="1" x14ac:dyDescent="0.2">
      <c r="A51" s="5" t="s">
        <v>54</v>
      </c>
      <c r="B51" s="7"/>
      <c r="C51" s="6">
        <v>47156.166799999999</v>
      </c>
      <c r="D51" s="6"/>
      <c r="E51" s="32">
        <f t="shared" si="0"/>
        <v>4806.9991412966265</v>
      </c>
      <c r="F51" s="32">
        <f t="shared" si="1"/>
        <v>4807</v>
      </c>
      <c r="G51" s="32">
        <f t="shared" ref="G51:G82" si="6">+C51-(C$7+F51*C$8)</f>
        <v>-1.5555200006929226E-3</v>
      </c>
      <c r="H51" s="32"/>
      <c r="I51" s="32"/>
      <c r="J51" s="32">
        <f>G51</f>
        <v>-1.5555200006929226E-3</v>
      </c>
      <c r="L51" s="32"/>
      <c r="M51" s="32"/>
      <c r="N51" s="32"/>
      <c r="O51" s="32">
        <f t="shared" ca="1" si="4"/>
        <v>-4.0178904711594566E-3</v>
      </c>
      <c r="P51" s="32"/>
      <c r="Q51" s="33">
        <f t="shared" si="5"/>
        <v>32137.666799999999</v>
      </c>
      <c r="R51" s="32"/>
      <c r="S51" s="32"/>
      <c r="T51" s="32"/>
      <c r="AA51" s="10" t="s">
        <v>31</v>
      </c>
      <c r="AH51" s="10" t="s">
        <v>35</v>
      </c>
    </row>
    <row r="52" spans="1:34" s="10" customFormat="1" ht="12.95" customHeight="1" x14ac:dyDescent="0.2">
      <c r="A52" s="5" t="s">
        <v>54</v>
      </c>
      <c r="B52" s="7" t="s">
        <v>71</v>
      </c>
      <c r="C52" s="6">
        <v>47156.168799999999</v>
      </c>
      <c r="D52" s="6"/>
      <c r="E52" s="32">
        <f t="shared" si="0"/>
        <v>4807.0002453690549</v>
      </c>
      <c r="F52" s="32">
        <f t="shared" si="1"/>
        <v>4807</v>
      </c>
      <c r="G52" s="32">
        <f t="shared" si="6"/>
        <v>4.44479999714531E-4</v>
      </c>
      <c r="H52" s="32"/>
      <c r="I52" s="32"/>
      <c r="J52" s="32">
        <f>G52</f>
        <v>4.44479999714531E-4</v>
      </c>
      <c r="L52" s="32"/>
      <c r="M52" s="32"/>
      <c r="N52" s="32"/>
      <c r="O52" s="32">
        <f t="shared" ca="1" si="4"/>
        <v>-4.0178904711594566E-3</v>
      </c>
      <c r="P52" s="32"/>
      <c r="Q52" s="33">
        <f t="shared" si="5"/>
        <v>32137.668799999999</v>
      </c>
      <c r="R52" s="32"/>
      <c r="S52" s="32"/>
      <c r="T52" s="32"/>
    </row>
    <row r="53" spans="1:34" s="10" customFormat="1" ht="12.95" customHeight="1" x14ac:dyDescent="0.2">
      <c r="A53" s="5" t="s">
        <v>54</v>
      </c>
      <c r="B53" s="7"/>
      <c r="C53" s="6">
        <v>47167.036899999999</v>
      </c>
      <c r="D53" s="6"/>
      <c r="E53" s="32">
        <f t="shared" ref="E53:E84" si="7">+(C53-C$7)/C$8</f>
        <v>4812.9998301494961</v>
      </c>
      <c r="F53" s="32">
        <f t="shared" ref="F53:F84" si="8">ROUND(2*E53,0)/2</f>
        <v>4813</v>
      </c>
      <c r="G53" s="32">
        <f t="shared" si="6"/>
        <v>-3.0768000578973442E-4</v>
      </c>
      <c r="H53" s="32"/>
      <c r="I53" s="32"/>
      <c r="J53" s="32">
        <f>G53</f>
        <v>-3.0768000578973442E-4</v>
      </c>
      <c r="L53" s="32"/>
      <c r="M53" s="32"/>
      <c r="N53" s="32"/>
      <c r="O53" s="32">
        <f t="shared" ref="O53:O84" ca="1" si="9">+C$11+C$12*F53</f>
        <v>-4.0226276780231333E-3</v>
      </c>
      <c r="P53" s="32"/>
      <c r="Q53" s="33">
        <f t="shared" ref="Q53:Q84" si="10">+C53-15018.5</f>
        <v>32148.536899999999</v>
      </c>
      <c r="R53" s="32"/>
      <c r="S53" s="32"/>
      <c r="T53" s="32"/>
      <c r="AA53" s="10" t="s">
        <v>31</v>
      </c>
      <c r="AH53" s="10" t="s">
        <v>35</v>
      </c>
    </row>
    <row r="54" spans="1:34" s="10" customFormat="1" ht="12.95" customHeight="1" x14ac:dyDescent="0.2">
      <c r="A54" s="5" t="s">
        <v>54</v>
      </c>
      <c r="B54" s="7" t="s">
        <v>71</v>
      </c>
      <c r="C54" s="6">
        <v>47167.036899999999</v>
      </c>
      <c r="D54" s="6"/>
      <c r="E54" s="32">
        <f t="shared" si="7"/>
        <v>4812.9998301494961</v>
      </c>
      <c r="F54" s="32">
        <f t="shared" si="8"/>
        <v>4813</v>
      </c>
      <c r="G54" s="32">
        <f t="shared" si="6"/>
        <v>-3.0768000578973442E-4</v>
      </c>
      <c r="H54" s="32"/>
      <c r="I54" s="32"/>
      <c r="J54" s="32">
        <f>G54</f>
        <v>-3.0768000578973442E-4</v>
      </c>
      <c r="L54" s="32"/>
      <c r="M54" s="32"/>
      <c r="N54" s="32"/>
      <c r="O54" s="32">
        <f t="shared" ca="1" si="9"/>
        <v>-4.0226276780231333E-3</v>
      </c>
      <c r="P54" s="32"/>
      <c r="Q54" s="33">
        <f t="shared" si="10"/>
        <v>32148.536899999999</v>
      </c>
      <c r="R54" s="32"/>
      <c r="S54" s="32"/>
      <c r="T54" s="32"/>
    </row>
    <row r="55" spans="1:34" s="10" customFormat="1" ht="12.95" customHeight="1" x14ac:dyDescent="0.2">
      <c r="A55" s="5" t="s">
        <v>55</v>
      </c>
      <c r="B55" s="7" t="s">
        <v>69</v>
      </c>
      <c r="C55" s="6">
        <v>47173.36</v>
      </c>
      <c r="D55" s="6"/>
      <c r="E55" s="32">
        <f t="shared" si="7"/>
        <v>4816.490410336025</v>
      </c>
      <c r="F55" s="32">
        <f t="shared" si="8"/>
        <v>4816.5</v>
      </c>
      <c r="G55" s="32">
        <f t="shared" si="6"/>
        <v>-1.7371440000715666E-2</v>
      </c>
      <c r="H55" s="32"/>
      <c r="I55" s="32">
        <f>G55</f>
        <v>-1.7371440000715666E-2</v>
      </c>
      <c r="J55" s="32"/>
      <c r="K55" s="32"/>
      <c r="L55" s="32"/>
      <c r="M55" s="32"/>
      <c r="N55" s="32"/>
      <c r="O55" s="32">
        <f t="shared" ca="1" si="9"/>
        <v>-4.0253910486936113E-3</v>
      </c>
      <c r="P55" s="32"/>
      <c r="Q55" s="33">
        <f t="shared" si="10"/>
        <v>32154.86</v>
      </c>
      <c r="R55" s="32"/>
      <c r="S55" s="32"/>
      <c r="T55" s="32"/>
      <c r="AA55" s="10" t="s">
        <v>39</v>
      </c>
      <c r="AH55" s="10" t="s">
        <v>35</v>
      </c>
    </row>
    <row r="56" spans="1:34" s="10" customFormat="1" ht="12.95" customHeight="1" x14ac:dyDescent="0.2">
      <c r="A56" s="5" t="s">
        <v>55</v>
      </c>
      <c r="B56" s="7"/>
      <c r="C56" s="6">
        <v>47174.290999999997</v>
      </c>
      <c r="D56" s="6"/>
      <c r="E56" s="32">
        <f t="shared" si="7"/>
        <v>4817.0043560515196</v>
      </c>
      <c r="F56" s="32">
        <f t="shared" si="8"/>
        <v>4817</v>
      </c>
      <c r="G56" s="32">
        <f t="shared" si="6"/>
        <v>7.8908799914643168E-3</v>
      </c>
      <c r="H56" s="32"/>
      <c r="I56" s="32">
        <f>G56</f>
        <v>7.8908799914643168E-3</v>
      </c>
      <c r="J56" s="32"/>
      <c r="K56" s="32"/>
      <c r="L56" s="32"/>
      <c r="M56" s="32"/>
      <c r="N56" s="32"/>
      <c r="O56" s="32">
        <f t="shared" ca="1" si="9"/>
        <v>-4.0257858159322511E-3</v>
      </c>
      <c r="P56" s="32"/>
      <c r="Q56" s="33">
        <f t="shared" si="10"/>
        <v>32155.790999999997</v>
      </c>
      <c r="R56" s="32"/>
      <c r="S56" s="32"/>
      <c r="T56" s="32"/>
      <c r="AA56" s="10" t="s">
        <v>39</v>
      </c>
      <c r="AH56" s="10" t="s">
        <v>35</v>
      </c>
    </row>
    <row r="57" spans="1:34" s="10" customFormat="1" ht="12.95" customHeight="1" x14ac:dyDescent="0.2">
      <c r="A57" s="5" t="s">
        <v>56</v>
      </c>
      <c r="B57" s="7"/>
      <c r="C57" s="6">
        <v>47469.553500000002</v>
      </c>
      <c r="D57" s="6"/>
      <c r="E57" s="32">
        <f t="shared" si="7"/>
        <v>4979.9999487710393</v>
      </c>
      <c r="F57" s="32">
        <f t="shared" si="8"/>
        <v>4980</v>
      </c>
      <c r="G57" s="32">
        <f t="shared" si="6"/>
        <v>-9.2800000857096165E-5</v>
      </c>
      <c r="H57" s="32"/>
      <c r="I57" s="32"/>
      <c r="J57" s="32">
        <f>G57</f>
        <v>-9.2800000857096165E-5</v>
      </c>
      <c r="K57" s="32"/>
      <c r="L57" s="32"/>
      <c r="M57" s="32"/>
      <c r="N57" s="32"/>
      <c r="O57" s="32">
        <f t="shared" ca="1" si="9"/>
        <v>-4.1544799357287974E-3</v>
      </c>
      <c r="P57" s="32"/>
      <c r="Q57" s="33">
        <f t="shared" si="10"/>
        <v>32451.053500000002</v>
      </c>
      <c r="R57" s="32"/>
      <c r="S57" s="32"/>
      <c r="T57" s="32"/>
      <c r="AA57" s="10" t="s">
        <v>31</v>
      </c>
      <c r="AH57" s="10" t="s">
        <v>35</v>
      </c>
    </row>
    <row r="58" spans="1:34" s="10" customFormat="1" ht="12.95" customHeight="1" x14ac:dyDescent="0.2">
      <c r="A58" s="5" t="s">
        <v>58</v>
      </c>
      <c r="B58" s="7"/>
      <c r="C58" s="6">
        <v>47538.409</v>
      </c>
      <c r="D58" s="6"/>
      <c r="E58" s="32">
        <f t="shared" si="7"/>
        <v>5018.0106783235506</v>
      </c>
      <c r="F58" s="32">
        <f t="shared" si="8"/>
        <v>5018</v>
      </c>
      <c r="G58" s="32">
        <f t="shared" si="6"/>
        <v>1.9343519998074044E-2</v>
      </c>
      <c r="H58" s="32"/>
      <c r="I58" s="32">
        <f>G58</f>
        <v>1.9343519998074044E-2</v>
      </c>
      <c r="K58" s="32"/>
      <c r="L58" s="32"/>
      <c r="M58" s="32"/>
      <c r="N58" s="32"/>
      <c r="O58" s="32">
        <f t="shared" ca="1" si="9"/>
        <v>-4.1844822458654155E-3</v>
      </c>
      <c r="P58" s="32"/>
      <c r="Q58" s="33">
        <f t="shared" si="10"/>
        <v>32519.909</v>
      </c>
      <c r="R58" s="32"/>
      <c r="S58" s="32"/>
      <c r="T58" s="32"/>
      <c r="AA58" s="10" t="s">
        <v>31</v>
      </c>
      <c r="AB58" s="10" t="s">
        <v>36</v>
      </c>
      <c r="AC58" s="10">
        <v>7</v>
      </c>
      <c r="AE58" s="10" t="s">
        <v>57</v>
      </c>
      <c r="AH58" s="10" t="s">
        <v>36</v>
      </c>
    </row>
    <row r="59" spans="1:34" s="10" customFormat="1" ht="12.95" customHeight="1" x14ac:dyDescent="0.2">
      <c r="A59" s="5" t="s">
        <v>55</v>
      </c>
      <c r="B59" s="7"/>
      <c r="C59" s="6">
        <v>47596.343000000001</v>
      </c>
      <c r="D59" s="6"/>
      <c r="E59" s="32">
        <f t="shared" si="7"/>
        <v>5049.9923443617799</v>
      </c>
      <c r="F59" s="32">
        <f t="shared" si="8"/>
        <v>5050</v>
      </c>
      <c r="G59" s="32">
        <f t="shared" si="6"/>
        <v>-1.3868000001821201E-2</v>
      </c>
      <c r="H59" s="32"/>
      <c r="I59" s="32">
        <f>G59</f>
        <v>-1.3868000001821201E-2</v>
      </c>
      <c r="J59" s="32"/>
      <c r="K59" s="32"/>
      <c r="L59" s="32"/>
      <c r="M59" s="32"/>
      <c r="N59" s="32"/>
      <c r="O59" s="32">
        <f t="shared" ca="1" si="9"/>
        <v>-4.2097473491383569E-3</v>
      </c>
      <c r="P59" s="32"/>
      <c r="Q59" s="33">
        <f t="shared" si="10"/>
        <v>32577.843000000001</v>
      </c>
      <c r="R59" s="32"/>
      <c r="S59" s="32"/>
      <c r="T59" s="32"/>
      <c r="AA59" s="10" t="s">
        <v>31</v>
      </c>
      <c r="AH59" s="10" t="s">
        <v>35</v>
      </c>
    </row>
    <row r="60" spans="1:34" s="10" customFormat="1" ht="12.95" customHeight="1" x14ac:dyDescent="0.2">
      <c r="A60" s="5" t="s">
        <v>59</v>
      </c>
      <c r="B60" s="7"/>
      <c r="C60" s="6">
        <v>47897.057500000003</v>
      </c>
      <c r="D60" s="6"/>
      <c r="E60" s="32">
        <f t="shared" si="7"/>
        <v>5215.9976385215641</v>
      </c>
      <c r="F60" s="32">
        <f t="shared" si="8"/>
        <v>5216</v>
      </c>
      <c r="G60" s="32">
        <f t="shared" si="6"/>
        <v>-4.2777599956025369E-3</v>
      </c>
      <c r="H60" s="32"/>
      <c r="I60" s="32"/>
      <c r="J60" s="32">
        <f>G60</f>
        <v>-4.2777599956025369E-3</v>
      </c>
      <c r="L60" s="32"/>
      <c r="M60" s="32"/>
      <c r="N60" s="32"/>
      <c r="O60" s="32">
        <f t="shared" ca="1" si="9"/>
        <v>-4.3408100723667416E-3</v>
      </c>
      <c r="P60" s="32"/>
      <c r="Q60" s="33">
        <f t="shared" si="10"/>
        <v>32878.557500000003</v>
      </c>
      <c r="R60" s="32"/>
      <c r="S60" s="32"/>
      <c r="T60" s="32"/>
      <c r="AA60" s="10" t="s">
        <v>31</v>
      </c>
      <c r="AH60" s="10" t="s">
        <v>35</v>
      </c>
    </row>
    <row r="61" spans="1:34" s="10" customFormat="1" ht="12.95" customHeight="1" x14ac:dyDescent="0.2">
      <c r="A61" s="5" t="s">
        <v>60</v>
      </c>
      <c r="B61" s="7" t="s">
        <v>69</v>
      </c>
      <c r="C61" s="6">
        <v>48151.565600000002</v>
      </c>
      <c r="D61" s="6"/>
      <c r="E61" s="32">
        <f t="shared" si="7"/>
        <v>5356.4953265497352</v>
      </c>
      <c r="F61" s="32">
        <f t="shared" si="8"/>
        <v>5356.5</v>
      </c>
      <c r="G61" s="32">
        <f t="shared" si="6"/>
        <v>-8.4658400010084733E-3</v>
      </c>
      <c r="H61" s="32"/>
      <c r="I61" s="32"/>
      <c r="J61" s="32">
        <f>G61</f>
        <v>-8.4658400010084733E-3</v>
      </c>
      <c r="K61" s="32"/>
      <c r="L61" s="32"/>
      <c r="M61" s="32"/>
      <c r="N61" s="32"/>
      <c r="O61" s="32">
        <f t="shared" ca="1" si="9"/>
        <v>-4.4517396664245012E-3</v>
      </c>
      <c r="P61" s="32"/>
      <c r="Q61" s="33">
        <f t="shared" si="10"/>
        <v>33133.065600000002</v>
      </c>
      <c r="R61" s="32"/>
      <c r="S61" s="32"/>
      <c r="T61" s="32"/>
      <c r="AA61" s="10" t="s">
        <v>31</v>
      </c>
      <c r="AB61" s="10" t="s">
        <v>36</v>
      </c>
      <c r="AH61" s="10" t="s">
        <v>35</v>
      </c>
    </row>
    <row r="62" spans="1:34" s="10" customFormat="1" ht="12.95" customHeight="1" x14ac:dyDescent="0.2">
      <c r="A62" s="5" t="s">
        <v>60</v>
      </c>
      <c r="B62" s="7" t="s">
        <v>69</v>
      </c>
      <c r="C62" s="6">
        <v>48151.568099999997</v>
      </c>
      <c r="D62" s="6"/>
      <c r="E62" s="32">
        <f t="shared" si="7"/>
        <v>5356.4967066402687</v>
      </c>
      <c r="F62" s="32">
        <f t="shared" si="8"/>
        <v>5356.5</v>
      </c>
      <c r="G62" s="32">
        <f t="shared" si="6"/>
        <v>-5.9658400059561245E-3</v>
      </c>
      <c r="H62" s="32"/>
      <c r="I62" s="32"/>
      <c r="J62" s="32">
        <f>G62</f>
        <v>-5.9658400059561245E-3</v>
      </c>
      <c r="K62" s="32"/>
      <c r="L62" s="32"/>
      <c r="M62" s="32"/>
      <c r="N62" s="32"/>
      <c r="O62" s="32">
        <f t="shared" ca="1" si="9"/>
        <v>-4.4517396664245012E-3</v>
      </c>
      <c r="P62" s="32"/>
      <c r="Q62" s="33">
        <f t="shared" si="10"/>
        <v>33133.068099999997</v>
      </c>
      <c r="R62" s="32"/>
      <c r="S62" s="32"/>
      <c r="T62" s="32"/>
      <c r="AA62" s="10" t="s">
        <v>31</v>
      </c>
      <c r="AB62" s="10" t="s">
        <v>37</v>
      </c>
      <c r="AH62" s="10" t="s">
        <v>35</v>
      </c>
    </row>
    <row r="63" spans="1:34" s="10" customFormat="1" ht="12.95" customHeight="1" x14ac:dyDescent="0.2">
      <c r="A63" s="5" t="s">
        <v>60</v>
      </c>
      <c r="B63" s="7" t="s">
        <v>69</v>
      </c>
      <c r="C63" s="6">
        <v>48189.603799999997</v>
      </c>
      <c r="D63" s="6"/>
      <c r="E63" s="32">
        <f t="shared" si="7"/>
        <v>5377.4937904758444</v>
      </c>
      <c r="F63" s="32">
        <f t="shared" si="8"/>
        <v>5377.5</v>
      </c>
      <c r="G63" s="32">
        <f t="shared" si="6"/>
        <v>-1.1248400005570147E-2</v>
      </c>
      <c r="H63" s="32"/>
      <c r="J63" s="32">
        <f>G63</f>
        <v>-1.1248400005570147E-2</v>
      </c>
      <c r="K63" s="32"/>
      <c r="L63" s="32"/>
      <c r="M63" s="32"/>
      <c r="N63" s="32"/>
      <c r="O63" s="32">
        <f t="shared" ca="1" si="9"/>
        <v>-4.4683198904473687E-3</v>
      </c>
      <c r="P63" s="32"/>
      <c r="Q63" s="33">
        <f t="shared" si="10"/>
        <v>33171.103799999997</v>
      </c>
      <c r="R63" s="32"/>
      <c r="S63" s="32"/>
      <c r="T63" s="32"/>
      <c r="AA63" s="10" t="s">
        <v>31</v>
      </c>
      <c r="AB63" s="10" t="s">
        <v>36</v>
      </c>
      <c r="AH63" s="10" t="s">
        <v>35</v>
      </c>
    </row>
    <row r="64" spans="1:34" s="10" customFormat="1" ht="12.95" customHeight="1" x14ac:dyDescent="0.2">
      <c r="A64" s="5" t="s">
        <v>60</v>
      </c>
      <c r="B64" s="7" t="s">
        <v>69</v>
      </c>
      <c r="C64" s="6">
        <v>48189.605199999998</v>
      </c>
      <c r="D64" s="6"/>
      <c r="E64" s="32">
        <f t="shared" si="7"/>
        <v>5377.4945633265452</v>
      </c>
      <c r="F64" s="32">
        <f t="shared" si="8"/>
        <v>5377.5</v>
      </c>
      <c r="G64" s="32">
        <f t="shared" si="6"/>
        <v>-9.8484000045573339E-3</v>
      </c>
      <c r="H64" s="32"/>
      <c r="I64" s="32"/>
      <c r="J64" s="32">
        <f>G64</f>
        <v>-9.8484000045573339E-3</v>
      </c>
      <c r="K64" s="32"/>
      <c r="L64" s="32"/>
      <c r="M64" s="32"/>
      <c r="N64" s="32"/>
      <c r="O64" s="32">
        <f t="shared" ca="1" si="9"/>
        <v>-4.4683198904473687E-3</v>
      </c>
      <c r="P64" s="32"/>
      <c r="Q64" s="33">
        <f t="shared" si="10"/>
        <v>33171.105199999998</v>
      </c>
      <c r="R64" s="32"/>
      <c r="S64" s="32"/>
      <c r="T64" s="32"/>
      <c r="AA64" s="10" t="s">
        <v>31</v>
      </c>
      <c r="AB64" s="10" t="s">
        <v>37</v>
      </c>
      <c r="AH64" s="10" t="s">
        <v>35</v>
      </c>
    </row>
    <row r="65" spans="1:34" s="10" customFormat="1" ht="12.95" customHeight="1" x14ac:dyDescent="0.2">
      <c r="A65" s="5" t="s">
        <v>60</v>
      </c>
      <c r="B65" s="7"/>
      <c r="C65" s="6">
        <v>48326.373</v>
      </c>
      <c r="D65" s="6"/>
      <c r="E65" s="32">
        <f t="shared" si="7"/>
        <v>5452.9953418742598</v>
      </c>
      <c r="F65" s="32">
        <f t="shared" si="8"/>
        <v>5453</v>
      </c>
      <c r="G65" s="32">
        <f t="shared" si="6"/>
        <v>-8.4380800035432912E-3</v>
      </c>
      <c r="H65" s="32"/>
      <c r="I65" s="32">
        <f>G65</f>
        <v>-8.4380800035432912E-3</v>
      </c>
      <c r="K65" s="32"/>
      <c r="L65" s="32"/>
      <c r="M65" s="32"/>
      <c r="N65" s="32"/>
      <c r="O65" s="32">
        <f t="shared" ca="1" si="9"/>
        <v>-4.5279297434819661E-3</v>
      </c>
      <c r="P65" s="32"/>
      <c r="Q65" s="33">
        <f t="shared" si="10"/>
        <v>33307.873</v>
      </c>
      <c r="R65" s="32"/>
      <c r="S65" s="32"/>
      <c r="T65" s="32"/>
      <c r="AA65" s="10" t="s">
        <v>39</v>
      </c>
      <c r="AH65" s="10" t="s">
        <v>35</v>
      </c>
    </row>
    <row r="66" spans="1:34" s="10" customFormat="1" ht="12.95" customHeight="1" x14ac:dyDescent="0.2">
      <c r="A66" s="5" t="s">
        <v>61</v>
      </c>
      <c r="B66" s="7" t="s">
        <v>69</v>
      </c>
      <c r="C66" s="6">
        <v>48526.539199999999</v>
      </c>
      <c r="D66" s="6">
        <v>1.4E-3</v>
      </c>
      <c r="E66" s="32">
        <f t="shared" si="7"/>
        <v>5563.494333149526</v>
      </c>
      <c r="F66" s="32">
        <f t="shared" si="8"/>
        <v>5563.5</v>
      </c>
      <c r="G66" s="32">
        <f t="shared" si="6"/>
        <v>-1.0265360004268587E-2</v>
      </c>
      <c r="H66" s="32"/>
      <c r="I66" s="32"/>
      <c r="J66" s="32">
        <f>G66</f>
        <v>-1.0265360004268587E-2</v>
      </c>
      <c r="K66" s="32"/>
      <c r="L66" s="32"/>
      <c r="M66" s="32"/>
      <c r="N66" s="32"/>
      <c r="O66" s="32">
        <f t="shared" ca="1" si="9"/>
        <v>-4.6151733032213423E-3</v>
      </c>
      <c r="P66" s="32"/>
      <c r="Q66" s="33">
        <f t="shared" si="10"/>
        <v>33508.039199999999</v>
      </c>
      <c r="R66" s="32"/>
      <c r="S66" s="32"/>
      <c r="T66" s="32"/>
      <c r="AA66" s="10" t="s">
        <v>31</v>
      </c>
      <c r="AH66" s="10" t="s">
        <v>35</v>
      </c>
    </row>
    <row r="67" spans="1:34" s="10" customFormat="1" ht="12.95" customHeight="1" x14ac:dyDescent="0.2">
      <c r="A67" s="5" t="s">
        <v>63</v>
      </c>
      <c r="B67" s="7" t="s">
        <v>69</v>
      </c>
      <c r="C67" s="6">
        <v>48682.342799999999</v>
      </c>
      <c r="D67" s="6">
        <v>1.6000000000000001E-3</v>
      </c>
      <c r="E67" s="32">
        <f t="shared" si="7"/>
        <v>5649.5035626650733</v>
      </c>
      <c r="F67" s="32">
        <f t="shared" si="8"/>
        <v>5649.5</v>
      </c>
      <c r="G67" s="32">
        <f t="shared" si="6"/>
        <v>6.4536799982306547E-3</v>
      </c>
      <c r="H67" s="32"/>
      <c r="I67" s="32"/>
      <c r="J67" s="32">
        <f>G67</f>
        <v>6.4536799982306547E-3</v>
      </c>
      <c r="K67" s="32"/>
      <c r="L67" s="32"/>
      <c r="M67" s="32"/>
      <c r="N67" s="32"/>
      <c r="O67" s="32">
        <f t="shared" ca="1" si="9"/>
        <v>-4.683073268267373E-3</v>
      </c>
      <c r="P67" s="32"/>
      <c r="Q67" s="33">
        <f t="shared" si="10"/>
        <v>33663.842799999999</v>
      </c>
      <c r="R67" s="32"/>
      <c r="S67" s="32"/>
      <c r="T67" s="32"/>
      <c r="AA67" s="10" t="s">
        <v>31</v>
      </c>
      <c r="AC67" s="10">
        <v>22</v>
      </c>
      <c r="AE67" s="10" t="s">
        <v>62</v>
      </c>
      <c r="AH67" s="10" t="s">
        <v>36</v>
      </c>
    </row>
    <row r="68" spans="1:34" s="10" customFormat="1" ht="12.95" customHeight="1" x14ac:dyDescent="0.2">
      <c r="A68" s="5" t="s">
        <v>64</v>
      </c>
      <c r="B68" s="7" t="s">
        <v>69</v>
      </c>
      <c r="C68" s="6">
        <v>49066.36</v>
      </c>
      <c r="D68" s="6">
        <v>5.0000000000000001E-3</v>
      </c>
      <c r="E68" s="32">
        <f t="shared" si="7"/>
        <v>5861.4949639723491</v>
      </c>
      <c r="F68" s="32">
        <f t="shared" si="8"/>
        <v>5861.5</v>
      </c>
      <c r="G68" s="32">
        <f t="shared" si="6"/>
        <v>-9.1226400036248378E-3</v>
      </c>
      <c r="H68" s="32"/>
      <c r="I68" s="32">
        <f>G68</f>
        <v>-9.1226400036248378E-3</v>
      </c>
      <c r="K68" s="32"/>
      <c r="L68" s="32"/>
      <c r="M68" s="32"/>
      <c r="N68" s="32"/>
      <c r="O68" s="32">
        <f t="shared" ca="1" si="9"/>
        <v>-4.8504545774506113E-3</v>
      </c>
      <c r="P68" s="32"/>
      <c r="Q68" s="33">
        <f t="shared" si="10"/>
        <v>34047.86</v>
      </c>
      <c r="R68" s="32"/>
      <c r="S68" s="32"/>
      <c r="T68" s="32"/>
      <c r="AA68" s="10" t="s">
        <v>31</v>
      </c>
      <c r="AB68" s="10" t="s">
        <v>36</v>
      </c>
      <c r="AC68" s="10">
        <v>16</v>
      </c>
      <c r="AE68" s="10" t="s">
        <v>57</v>
      </c>
      <c r="AH68" s="10" t="s">
        <v>36</v>
      </c>
    </row>
    <row r="69" spans="1:34" s="10" customFormat="1" ht="12.95" customHeight="1" x14ac:dyDescent="0.2">
      <c r="A69" s="5" t="s">
        <v>61</v>
      </c>
      <c r="B69" s="7" t="s">
        <v>69</v>
      </c>
      <c r="C69" s="6">
        <v>49403.292000000001</v>
      </c>
      <c r="D69" s="6">
        <v>1E-3</v>
      </c>
      <c r="E69" s="32">
        <f t="shared" si="7"/>
        <v>6047.4936297229015</v>
      </c>
      <c r="F69" s="32">
        <f t="shared" si="8"/>
        <v>6047.5</v>
      </c>
      <c r="G69" s="32">
        <f t="shared" si="6"/>
        <v>-1.1539600003743544E-2</v>
      </c>
      <c r="H69" s="32"/>
      <c r="I69" s="32"/>
      <c r="J69" s="32">
        <f t="shared" ref="J69:J75" si="11">G69</f>
        <v>-1.1539600003743544E-2</v>
      </c>
      <c r="K69" s="32"/>
      <c r="L69" s="32"/>
      <c r="M69" s="32"/>
      <c r="N69" s="32"/>
      <c r="O69" s="32">
        <f t="shared" ca="1" si="9"/>
        <v>-4.9973079902245849E-3</v>
      </c>
      <c r="P69" s="32"/>
      <c r="Q69" s="33">
        <f t="shared" si="10"/>
        <v>34384.792000000001</v>
      </c>
      <c r="R69" s="32"/>
      <c r="S69" s="32"/>
      <c r="T69" s="32"/>
      <c r="AA69" s="10" t="s">
        <v>31</v>
      </c>
      <c r="AH69" s="10" t="s">
        <v>35</v>
      </c>
    </row>
    <row r="70" spans="1:34" s="10" customFormat="1" ht="12.95" customHeight="1" x14ac:dyDescent="0.2">
      <c r="A70" s="5" t="s">
        <v>65</v>
      </c>
      <c r="B70" s="7"/>
      <c r="C70" s="6">
        <v>49766.504200000003</v>
      </c>
      <c r="D70" s="6"/>
      <c r="E70" s="32">
        <f t="shared" si="7"/>
        <v>6247.9999175920348</v>
      </c>
      <c r="F70" s="32">
        <f t="shared" si="8"/>
        <v>6248</v>
      </c>
      <c r="G70" s="32">
        <f t="shared" si="6"/>
        <v>-1.4928000018699095E-4</v>
      </c>
      <c r="H70" s="32"/>
      <c r="I70" s="32"/>
      <c r="J70" s="32">
        <f t="shared" si="11"/>
        <v>-1.4928000018699095E-4</v>
      </c>
      <c r="K70" s="32"/>
      <c r="L70" s="32"/>
      <c r="M70" s="32"/>
      <c r="N70" s="32"/>
      <c r="O70" s="32">
        <f t="shared" ca="1" si="9"/>
        <v>-5.1556096529191096E-3</v>
      </c>
      <c r="P70" s="32"/>
      <c r="Q70" s="33">
        <f t="shared" si="10"/>
        <v>34748.004200000003</v>
      </c>
      <c r="R70" s="32"/>
      <c r="S70" s="32"/>
      <c r="T70" s="32"/>
      <c r="AA70" s="10" t="s">
        <v>31</v>
      </c>
      <c r="AH70" s="10" t="s">
        <v>35</v>
      </c>
    </row>
    <row r="71" spans="1:34" s="10" customFormat="1" ht="12.95" customHeight="1" x14ac:dyDescent="0.2">
      <c r="A71" s="5" t="s">
        <v>66</v>
      </c>
      <c r="B71" s="7"/>
      <c r="C71" s="6">
        <v>49777.371800000001</v>
      </c>
      <c r="D71" s="6">
        <v>1.6000000000000001E-3</v>
      </c>
      <c r="E71" s="32">
        <f t="shared" si="7"/>
        <v>6253.9992263543672</v>
      </c>
      <c r="F71" s="32">
        <f t="shared" si="8"/>
        <v>6254</v>
      </c>
      <c r="G71" s="32">
        <f t="shared" si="6"/>
        <v>-1.4014400003361516E-3</v>
      </c>
      <c r="H71" s="32"/>
      <c r="I71" s="32"/>
      <c r="J71" s="32">
        <f t="shared" si="11"/>
        <v>-1.4014400003361516E-3</v>
      </c>
      <c r="K71" s="32"/>
      <c r="L71" s="32"/>
      <c r="M71" s="32"/>
      <c r="N71" s="32"/>
      <c r="O71" s="32">
        <f t="shared" ca="1" si="9"/>
        <v>-5.1603468597827863E-3</v>
      </c>
      <c r="P71" s="32"/>
      <c r="Q71" s="33">
        <f t="shared" si="10"/>
        <v>34758.871800000001</v>
      </c>
      <c r="R71" s="32"/>
      <c r="S71" s="32"/>
      <c r="T71" s="32"/>
      <c r="AA71" s="10" t="s">
        <v>31</v>
      </c>
      <c r="AB71" s="10" t="s">
        <v>36</v>
      </c>
      <c r="AC71" s="10">
        <v>16</v>
      </c>
      <c r="AE71" s="10" t="s">
        <v>57</v>
      </c>
      <c r="AH71" s="10" t="s">
        <v>36</v>
      </c>
    </row>
    <row r="72" spans="1:34" s="10" customFormat="1" ht="12.95" customHeight="1" x14ac:dyDescent="0.2">
      <c r="A72" s="5" t="s">
        <v>75</v>
      </c>
      <c r="B72" s="36" t="s">
        <v>69</v>
      </c>
      <c r="C72" s="37">
        <v>50381.498899999999</v>
      </c>
      <c r="D72" s="37">
        <v>5.0000000000000001E-4</v>
      </c>
      <c r="E72" s="32">
        <f t="shared" si="7"/>
        <v>6587.4992635836879</v>
      </c>
      <c r="F72" s="32">
        <f t="shared" si="8"/>
        <v>6587.5</v>
      </c>
      <c r="G72" s="32">
        <f t="shared" si="6"/>
        <v>-1.3340000077732839E-3</v>
      </c>
      <c r="H72" s="38"/>
      <c r="I72" s="38"/>
      <c r="J72" s="39">
        <f t="shared" si="11"/>
        <v>-1.3340000077732839E-3</v>
      </c>
      <c r="L72" s="38"/>
      <c r="M72" s="32"/>
      <c r="N72" s="32"/>
      <c r="O72" s="32">
        <f t="shared" ca="1" si="9"/>
        <v>-5.4236566079554748E-3</v>
      </c>
      <c r="P72" s="32"/>
      <c r="Q72" s="33">
        <f t="shared" si="10"/>
        <v>35362.998899999999</v>
      </c>
      <c r="R72" s="32"/>
      <c r="S72" s="32"/>
      <c r="T72" s="32"/>
    </row>
    <row r="73" spans="1:34" s="10" customFormat="1" ht="12.95" customHeight="1" x14ac:dyDescent="0.2">
      <c r="A73" s="5" t="s">
        <v>67</v>
      </c>
      <c r="B73" s="7" t="s">
        <v>69</v>
      </c>
      <c r="C73" s="6">
        <v>50381.498899999999</v>
      </c>
      <c r="D73" s="6"/>
      <c r="E73" s="32">
        <f t="shared" si="7"/>
        <v>6587.4992635836879</v>
      </c>
      <c r="F73" s="32">
        <f t="shared" si="8"/>
        <v>6587.5</v>
      </c>
      <c r="G73" s="32">
        <f t="shared" si="6"/>
        <v>-1.3340000077732839E-3</v>
      </c>
      <c r="H73" s="32"/>
      <c r="I73" s="32"/>
      <c r="J73" s="32">
        <f t="shared" si="11"/>
        <v>-1.3340000077732839E-3</v>
      </c>
      <c r="L73" s="32"/>
      <c r="M73" s="32"/>
      <c r="N73" s="32"/>
      <c r="O73" s="32">
        <f t="shared" ca="1" si="9"/>
        <v>-5.4236566079554748E-3</v>
      </c>
      <c r="P73" s="32"/>
      <c r="Q73" s="33">
        <f t="shared" si="10"/>
        <v>35362.998899999999</v>
      </c>
      <c r="R73" s="32"/>
      <c r="S73" s="32"/>
      <c r="T73" s="32"/>
      <c r="AA73" s="10" t="s">
        <v>31</v>
      </c>
      <c r="AB73" s="10" t="s">
        <v>37</v>
      </c>
      <c r="AH73" s="10" t="s">
        <v>35</v>
      </c>
    </row>
    <row r="74" spans="1:34" s="10" customFormat="1" ht="12.95" customHeight="1" x14ac:dyDescent="0.2">
      <c r="A74" s="5" t="s">
        <v>75</v>
      </c>
      <c r="B74" s="36" t="s">
        <v>69</v>
      </c>
      <c r="C74" s="37">
        <v>50381.499799999998</v>
      </c>
      <c r="D74" s="37">
        <v>8.9999999999999998E-4</v>
      </c>
      <c r="E74" s="32">
        <f t="shared" si="7"/>
        <v>6587.4997604162809</v>
      </c>
      <c r="F74" s="32">
        <f t="shared" si="8"/>
        <v>6587.5</v>
      </c>
      <c r="G74" s="32">
        <f t="shared" si="6"/>
        <v>-4.3400000868132338E-4</v>
      </c>
      <c r="H74" s="38"/>
      <c r="I74" s="38"/>
      <c r="J74" s="39">
        <f t="shared" si="11"/>
        <v>-4.3400000868132338E-4</v>
      </c>
      <c r="L74" s="38"/>
      <c r="M74" s="32"/>
      <c r="N74" s="32"/>
      <c r="O74" s="32">
        <f t="shared" ca="1" si="9"/>
        <v>-5.4236566079554748E-3</v>
      </c>
      <c r="P74" s="32"/>
      <c r="Q74" s="33">
        <f t="shared" si="10"/>
        <v>35362.999799999998</v>
      </c>
      <c r="R74" s="32"/>
      <c r="S74" s="32"/>
      <c r="T74" s="32"/>
    </row>
    <row r="75" spans="1:34" s="10" customFormat="1" ht="12.95" customHeight="1" x14ac:dyDescent="0.2">
      <c r="A75" s="5" t="s">
        <v>67</v>
      </c>
      <c r="B75" s="7" t="s">
        <v>69</v>
      </c>
      <c r="C75" s="6">
        <v>50381.499799999998</v>
      </c>
      <c r="D75" s="6"/>
      <c r="E75" s="32">
        <f t="shared" si="7"/>
        <v>6587.4997604162809</v>
      </c>
      <c r="F75" s="32">
        <f t="shared" si="8"/>
        <v>6587.5</v>
      </c>
      <c r="G75" s="32">
        <f t="shared" si="6"/>
        <v>-4.3400000868132338E-4</v>
      </c>
      <c r="H75" s="32"/>
      <c r="I75" s="32"/>
      <c r="J75" s="32">
        <f t="shared" si="11"/>
        <v>-4.3400000868132338E-4</v>
      </c>
      <c r="L75" s="32"/>
      <c r="M75" s="32"/>
      <c r="N75" s="32"/>
      <c r="O75" s="32">
        <f t="shared" ca="1" si="9"/>
        <v>-5.4236566079554748E-3</v>
      </c>
      <c r="P75" s="32"/>
      <c r="Q75" s="33">
        <f t="shared" si="10"/>
        <v>35362.999799999998</v>
      </c>
      <c r="R75" s="32"/>
      <c r="S75" s="32"/>
      <c r="T75" s="32"/>
      <c r="AA75" s="10" t="s">
        <v>31</v>
      </c>
      <c r="AB75" s="10" t="s">
        <v>36</v>
      </c>
      <c r="AH75" s="10" t="s">
        <v>35</v>
      </c>
    </row>
    <row r="76" spans="1:34" s="10" customFormat="1" ht="12.95" customHeight="1" x14ac:dyDescent="0.2">
      <c r="A76" s="5" t="s">
        <v>68</v>
      </c>
      <c r="B76" s="7" t="s">
        <v>69</v>
      </c>
      <c r="C76" s="6">
        <v>50546.339</v>
      </c>
      <c r="D76" s="6"/>
      <c r="E76" s="32">
        <f t="shared" si="7"/>
        <v>6678.4969683495983</v>
      </c>
      <c r="F76" s="32">
        <f t="shared" si="8"/>
        <v>6678.5</v>
      </c>
      <c r="G76" s="32">
        <f t="shared" si="6"/>
        <v>-5.4917599991313182E-3</v>
      </c>
      <c r="H76" s="32"/>
      <c r="I76" s="32">
        <f>G76</f>
        <v>-5.4917599991313182E-3</v>
      </c>
      <c r="K76" s="32"/>
      <c r="L76" s="32"/>
      <c r="M76" s="32"/>
      <c r="N76" s="32"/>
      <c r="O76" s="32">
        <f t="shared" ca="1" si="9"/>
        <v>-5.4955042453879027E-3</v>
      </c>
      <c r="P76" s="32"/>
      <c r="Q76" s="33">
        <f t="shared" si="10"/>
        <v>35527.839</v>
      </c>
      <c r="R76" s="32"/>
      <c r="S76" s="32"/>
      <c r="T76" s="32"/>
      <c r="AA76" s="10" t="s">
        <v>39</v>
      </c>
      <c r="AH76" s="10" t="s">
        <v>35</v>
      </c>
    </row>
    <row r="77" spans="1:34" s="10" customFormat="1" ht="12.95" customHeight="1" x14ac:dyDescent="0.2">
      <c r="A77" s="5" t="s">
        <v>70</v>
      </c>
      <c r="B77" s="36" t="s">
        <v>71</v>
      </c>
      <c r="C77" s="37">
        <v>50737.451500000003</v>
      </c>
      <c r="D77" s="37">
        <v>5.0000000000000001E-4</v>
      </c>
      <c r="E77" s="32">
        <f t="shared" si="7"/>
        <v>6783.9979893516193</v>
      </c>
      <c r="F77" s="32">
        <f t="shared" si="8"/>
        <v>6784</v>
      </c>
      <c r="G77" s="32">
        <f t="shared" si="6"/>
        <v>-3.6422400007722899E-3</v>
      </c>
      <c r="H77" s="40"/>
      <c r="I77" s="32"/>
      <c r="J77" s="32">
        <f>G77</f>
        <v>-3.6422400007722899E-3</v>
      </c>
      <c r="L77" s="32"/>
      <c r="M77" s="32"/>
      <c r="N77" s="32"/>
      <c r="O77" s="32">
        <f t="shared" ca="1" si="9"/>
        <v>-5.5788001327408817E-3</v>
      </c>
      <c r="P77" s="32"/>
      <c r="Q77" s="33">
        <f t="shared" si="10"/>
        <v>35718.951500000003</v>
      </c>
      <c r="R77" s="32"/>
      <c r="S77" s="32"/>
      <c r="T77" s="32"/>
    </row>
    <row r="78" spans="1:34" s="10" customFormat="1" ht="12.95" customHeight="1" x14ac:dyDescent="0.2">
      <c r="A78" s="5" t="s">
        <v>70</v>
      </c>
      <c r="B78" s="36" t="s">
        <v>69</v>
      </c>
      <c r="C78" s="37">
        <v>50872.390099999997</v>
      </c>
      <c r="D78" s="37">
        <v>5.9999999999999995E-4</v>
      </c>
      <c r="E78" s="32">
        <f t="shared" si="7"/>
        <v>6858.4889832561648</v>
      </c>
      <c r="F78" s="32">
        <f t="shared" si="8"/>
        <v>6858.5</v>
      </c>
      <c r="G78" s="32">
        <f t="shared" si="6"/>
        <v>-1.9956560005084611E-2</v>
      </c>
      <c r="H78" s="40"/>
      <c r="I78" s="32"/>
      <c r="J78" s="32">
        <f>G78</f>
        <v>-1.9956560005084611E-2</v>
      </c>
      <c r="L78" s="32"/>
      <c r="M78" s="32"/>
      <c r="N78" s="32"/>
      <c r="O78" s="32">
        <f t="shared" ca="1" si="9"/>
        <v>-5.6376204512981988E-3</v>
      </c>
      <c r="P78" s="32"/>
      <c r="Q78" s="33">
        <f t="shared" si="10"/>
        <v>35853.890099999997</v>
      </c>
      <c r="R78" s="32"/>
      <c r="S78" s="32"/>
      <c r="T78" s="32"/>
    </row>
    <row r="79" spans="1:34" s="10" customFormat="1" ht="12.95" customHeight="1" x14ac:dyDescent="0.2">
      <c r="A79" s="5" t="s">
        <v>73</v>
      </c>
      <c r="B79" s="36" t="s">
        <v>69</v>
      </c>
      <c r="C79" s="37">
        <v>52533.519</v>
      </c>
      <c r="D79" s="37">
        <v>4.0000000000000001E-3</v>
      </c>
      <c r="E79" s="32">
        <f t="shared" si="7"/>
        <v>7775.4922926470263</v>
      </c>
      <c r="F79" s="32">
        <f t="shared" si="8"/>
        <v>7775.5</v>
      </c>
      <c r="G79" s="32">
        <f t="shared" si="6"/>
        <v>-1.3961680000647902E-2</v>
      </c>
      <c r="H79" s="40"/>
      <c r="I79" s="32"/>
      <c r="J79" s="32"/>
      <c r="K79" s="32">
        <f t="shared" ref="K79:K88" si="12">G79</f>
        <v>-1.3961680000647902E-2</v>
      </c>
      <c r="L79" s="32"/>
      <c r="M79" s="32"/>
      <c r="N79" s="32"/>
      <c r="O79" s="32">
        <f t="shared" ca="1" si="9"/>
        <v>-6.3616235669634331E-3</v>
      </c>
      <c r="P79" s="32"/>
      <c r="Q79" s="33">
        <f t="shared" si="10"/>
        <v>37515.019</v>
      </c>
      <c r="R79" s="32"/>
      <c r="S79" s="32"/>
      <c r="T79" s="32"/>
    </row>
    <row r="80" spans="1:34" s="10" customFormat="1" ht="12.95" customHeight="1" x14ac:dyDescent="0.2">
      <c r="A80" s="5" t="s">
        <v>73</v>
      </c>
      <c r="B80" s="36" t="s">
        <v>69</v>
      </c>
      <c r="C80" s="37">
        <v>52553.451000000001</v>
      </c>
      <c r="D80" s="37">
        <v>3.0000000000000001E-3</v>
      </c>
      <c r="E80" s="32">
        <f t="shared" si="7"/>
        <v>7786.4954784701013</v>
      </c>
      <c r="F80" s="32">
        <f t="shared" si="8"/>
        <v>7786.5</v>
      </c>
      <c r="G80" s="32">
        <f t="shared" si="6"/>
        <v>-8.1906400009756908E-3</v>
      </c>
      <c r="H80" s="40"/>
      <c r="I80" s="32"/>
      <c r="J80" s="32"/>
      <c r="K80" s="32">
        <f t="shared" si="12"/>
        <v>-8.1906400009756908E-3</v>
      </c>
      <c r="L80" s="32"/>
      <c r="M80" s="32"/>
      <c r="N80" s="32"/>
      <c r="O80" s="32">
        <f t="shared" ca="1" si="9"/>
        <v>-6.370308446213507E-3</v>
      </c>
      <c r="P80" s="32"/>
      <c r="Q80" s="33">
        <f t="shared" si="10"/>
        <v>37534.951000000001</v>
      </c>
      <c r="R80" s="32"/>
      <c r="S80" s="32"/>
      <c r="T80" s="32"/>
    </row>
    <row r="81" spans="1:20" s="10" customFormat="1" ht="12.95" customHeight="1" x14ac:dyDescent="0.2">
      <c r="A81" s="5" t="s">
        <v>73</v>
      </c>
      <c r="B81" s="36" t="s">
        <v>71</v>
      </c>
      <c r="C81" s="37">
        <v>52572.469899999996</v>
      </c>
      <c r="D81" s="37">
        <v>8.9999999999999998E-4</v>
      </c>
      <c r="E81" s="32">
        <f t="shared" si="7"/>
        <v>7796.9946000259115</v>
      </c>
      <c r="F81" s="32">
        <f t="shared" si="8"/>
        <v>7797</v>
      </c>
      <c r="G81" s="32">
        <f t="shared" si="6"/>
        <v>-9.7819200018420815E-3</v>
      </c>
      <c r="H81" s="40"/>
      <c r="I81" s="32"/>
      <c r="J81" s="32"/>
      <c r="K81" s="32">
        <f t="shared" si="12"/>
        <v>-9.7819200018420815E-3</v>
      </c>
      <c r="L81" s="32"/>
      <c r="M81" s="32"/>
      <c r="N81" s="32"/>
      <c r="O81" s="32">
        <f t="shared" ca="1" si="9"/>
        <v>-6.3785985582249403E-3</v>
      </c>
      <c r="P81" s="32"/>
      <c r="Q81" s="33">
        <f t="shared" si="10"/>
        <v>37553.969899999996</v>
      </c>
      <c r="R81" s="32"/>
      <c r="S81" s="32"/>
      <c r="T81" s="32"/>
    </row>
    <row r="82" spans="1:20" s="10" customFormat="1" ht="12.95" customHeight="1" x14ac:dyDescent="0.2">
      <c r="A82" s="5" t="s">
        <v>73</v>
      </c>
      <c r="B82" s="36" t="s">
        <v>71</v>
      </c>
      <c r="C82" s="37">
        <v>52572.47</v>
      </c>
      <c r="D82" s="37">
        <v>8.9999999999999998E-4</v>
      </c>
      <c r="E82" s="32">
        <f t="shared" si="7"/>
        <v>7796.994655229536</v>
      </c>
      <c r="F82" s="32">
        <f t="shared" si="8"/>
        <v>7797</v>
      </c>
      <c r="G82" s="32">
        <f t="shared" si="6"/>
        <v>-9.6819199970923364E-3</v>
      </c>
      <c r="H82" s="40"/>
      <c r="I82" s="32"/>
      <c r="J82" s="32"/>
      <c r="K82" s="32">
        <f t="shared" si="12"/>
        <v>-9.6819199970923364E-3</v>
      </c>
      <c r="L82" s="32"/>
      <c r="M82" s="32"/>
      <c r="N82" s="32"/>
      <c r="O82" s="32">
        <f t="shared" ca="1" si="9"/>
        <v>-6.3785985582249403E-3</v>
      </c>
      <c r="P82" s="32"/>
      <c r="Q82" s="33">
        <f t="shared" si="10"/>
        <v>37553.97</v>
      </c>
      <c r="R82" s="32"/>
      <c r="S82" s="32"/>
      <c r="T82" s="32"/>
    </row>
    <row r="83" spans="1:20" s="10" customFormat="1" ht="12.95" customHeight="1" x14ac:dyDescent="0.2">
      <c r="A83" s="5" t="s">
        <v>73</v>
      </c>
      <c r="B83" s="36" t="s">
        <v>71</v>
      </c>
      <c r="C83" s="37">
        <v>52572.470600000001</v>
      </c>
      <c r="D83" s="37">
        <v>2.0000000000000001E-4</v>
      </c>
      <c r="E83" s="32">
        <f t="shared" si="7"/>
        <v>7796.9949864512637</v>
      </c>
      <c r="F83" s="32">
        <f t="shared" si="8"/>
        <v>7797</v>
      </c>
      <c r="G83" s="32">
        <f t="shared" ref="G83:G114" si="13">+C83-(C$7+F83*C$8)</f>
        <v>-9.0819199976976961E-3</v>
      </c>
      <c r="H83" s="40"/>
      <c r="I83" s="32"/>
      <c r="J83" s="32"/>
      <c r="K83" s="32">
        <f t="shared" si="12"/>
        <v>-9.0819199976976961E-3</v>
      </c>
      <c r="L83" s="32"/>
      <c r="M83" s="32"/>
      <c r="N83" s="32"/>
      <c r="O83" s="32">
        <f t="shared" ca="1" si="9"/>
        <v>-6.3785985582249403E-3</v>
      </c>
      <c r="P83" s="32"/>
      <c r="Q83" s="33">
        <f t="shared" si="10"/>
        <v>37553.970600000001</v>
      </c>
      <c r="R83" s="32"/>
      <c r="S83" s="32"/>
      <c r="T83" s="32"/>
    </row>
    <row r="84" spans="1:20" s="10" customFormat="1" ht="12.95" customHeight="1" x14ac:dyDescent="0.2">
      <c r="A84" s="5" t="s">
        <v>73</v>
      </c>
      <c r="B84" s="36" t="s">
        <v>69</v>
      </c>
      <c r="C84" s="37">
        <v>52602.356099999997</v>
      </c>
      <c r="D84" s="37">
        <v>1.6999999999999999E-3</v>
      </c>
      <c r="E84" s="32">
        <f t="shared" si="7"/>
        <v>7813.4928647331944</v>
      </c>
      <c r="F84" s="32">
        <f t="shared" si="8"/>
        <v>7813.5</v>
      </c>
      <c r="G84" s="32">
        <f t="shared" si="13"/>
        <v>-1.2925360002554953E-2</v>
      </c>
      <c r="H84" s="40"/>
      <c r="I84" s="32"/>
      <c r="J84" s="32"/>
      <c r="K84" s="32">
        <f t="shared" si="12"/>
        <v>-1.2925360002554953E-2</v>
      </c>
      <c r="L84" s="32"/>
      <c r="M84" s="32"/>
      <c r="N84" s="32"/>
      <c r="O84" s="32">
        <f t="shared" ca="1" si="9"/>
        <v>-6.3916258771000512E-3</v>
      </c>
      <c r="P84" s="32"/>
      <c r="Q84" s="33">
        <f t="shared" si="10"/>
        <v>37583.856099999997</v>
      </c>
      <c r="R84" s="32"/>
      <c r="S84" s="32"/>
      <c r="T84" s="32"/>
    </row>
    <row r="85" spans="1:20" s="10" customFormat="1" ht="12.95" customHeight="1" x14ac:dyDescent="0.2">
      <c r="A85" s="5" t="s">
        <v>73</v>
      </c>
      <c r="B85" s="36" t="s">
        <v>71</v>
      </c>
      <c r="C85" s="37">
        <v>52619.565000000002</v>
      </c>
      <c r="D85" s="37">
        <v>4.0000000000000001E-3</v>
      </c>
      <c r="E85" s="32">
        <f t="shared" ref="E85:E116" si="14">+(C85-C$7)/C$8</f>
        <v>7822.992800741159</v>
      </c>
      <c r="F85" s="32">
        <f t="shared" ref="F85:F116" si="15">ROUND(2*E85,0)/2</f>
        <v>7823</v>
      </c>
      <c r="G85" s="32">
        <f t="shared" si="13"/>
        <v>-1.3041279999015387E-2</v>
      </c>
      <c r="H85" s="40"/>
      <c r="I85" s="32"/>
      <c r="J85" s="32"/>
      <c r="K85" s="32">
        <f t="shared" si="12"/>
        <v>-1.3041279999015387E-2</v>
      </c>
      <c r="L85" s="32"/>
      <c r="M85" s="32"/>
      <c r="N85" s="32"/>
      <c r="O85" s="32">
        <f t="shared" ref="O85:O116" ca="1" si="16">+C$11+C$12*F85</f>
        <v>-6.3991264546342059E-3</v>
      </c>
      <c r="P85" s="32"/>
      <c r="Q85" s="33">
        <f t="shared" ref="Q85:Q116" si="17">+C85-15018.5</f>
        <v>37601.065000000002</v>
      </c>
      <c r="R85" s="32"/>
      <c r="S85" s="32"/>
      <c r="T85" s="32"/>
    </row>
    <row r="86" spans="1:20" s="10" customFormat="1" ht="12.95" customHeight="1" x14ac:dyDescent="0.2">
      <c r="A86" s="5" t="s">
        <v>73</v>
      </c>
      <c r="B86" s="36" t="s">
        <v>71</v>
      </c>
      <c r="C86" s="37">
        <v>52641.303200000002</v>
      </c>
      <c r="D86" s="37">
        <v>2.0000000000000001E-4</v>
      </c>
      <c r="E86" s="32">
        <f t="shared" si="14"/>
        <v>7834.9930743744699</v>
      </c>
      <c r="F86" s="32">
        <f t="shared" si="15"/>
        <v>7835</v>
      </c>
      <c r="G86" s="32">
        <f t="shared" si="13"/>
        <v>-1.2545600002340507E-2</v>
      </c>
      <c r="H86" s="40"/>
      <c r="I86" s="32"/>
      <c r="J86" s="32"/>
      <c r="K86" s="32">
        <f t="shared" si="12"/>
        <v>-1.2545600002340507E-2</v>
      </c>
      <c r="L86" s="32"/>
      <c r="M86" s="32"/>
      <c r="N86" s="32"/>
      <c r="O86" s="32">
        <f t="shared" ca="1" si="16"/>
        <v>-6.4086008683615584E-3</v>
      </c>
      <c r="P86" s="32"/>
      <c r="Q86" s="33">
        <f t="shared" si="17"/>
        <v>37622.803200000002</v>
      </c>
      <c r="R86" s="32"/>
      <c r="S86" s="32"/>
      <c r="T86" s="32"/>
    </row>
    <row r="87" spans="1:20" s="10" customFormat="1" ht="12.95" customHeight="1" x14ac:dyDescent="0.2">
      <c r="A87" s="5" t="s">
        <v>73</v>
      </c>
      <c r="B87" s="36" t="s">
        <v>69</v>
      </c>
      <c r="C87" s="37">
        <v>52651.266000000003</v>
      </c>
      <c r="D87" s="37">
        <v>1E-3</v>
      </c>
      <c r="E87" s="32">
        <f t="shared" si="14"/>
        <v>7840.4929007701221</v>
      </c>
      <c r="F87" s="32">
        <f t="shared" si="15"/>
        <v>7840.5</v>
      </c>
      <c r="G87" s="32">
        <f t="shared" si="13"/>
        <v>-1.2860079994425178E-2</v>
      </c>
      <c r="H87" s="40"/>
      <c r="I87" s="32"/>
      <c r="J87" s="32"/>
      <c r="K87" s="32">
        <f t="shared" si="12"/>
        <v>-1.2860079994425178E-2</v>
      </c>
      <c r="L87" s="32"/>
      <c r="M87" s="32"/>
      <c r="N87" s="32"/>
      <c r="O87" s="32">
        <f t="shared" ca="1" si="16"/>
        <v>-6.4129433079865954E-3</v>
      </c>
      <c r="P87" s="32"/>
      <c r="Q87" s="33">
        <f t="shared" si="17"/>
        <v>37632.766000000003</v>
      </c>
      <c r="R87" s="32"/>
      <c r="S87" s="32"/>
      <c r="T87" s="32"/>
    </row>
    <row r="88" spans="1:20" s="10" customFormat="1" ht="12.95" customHeight="1" x14ac:dyDescent="0.2">
      <c r="A88" s="5" t="s">
        <v>73</v>
      </c>
      <c r="B88" s="36" t="s">
        <v>69</v>
      </c>
      <c r="C88" s="37">
        <v>52669.380299999997</v>
      </c>
      <c r="D88" s="37">
        <v>5.0000000000000001E-4</v>
      </c>
      <c r="E88" s="32">
        <f t="shared" si="14"/>
        <v>7850.4926503664919</v>
      </c>
      <c r="F88" s="32">
        <f t="shared" si="15"/>
        <v>7850.5</v>
      </c>
      <c r="G88" s="32">
        <f t="shared" si="13"/>
        <v>-1.3313680006831419E-2</v>
      </c>
      <c r="H88" s="40"/>
      <c r="I88" s="32"/>
      <c r="J88" s="32"/>
      <c r="K88" s="32">
        <f t="shared" si="12"/>
        <v>-1.3313680006831419E-2</v>
      </c>
      <c r="L88" s="32"/>
      <c r="M88" s="32"/>
      <c r="N88" s="32"/>
      <c r="O88" s="32">
        <f t="shared" ca="1" si="16"/>
        <v>-6.4208386527593898E-3</v>
      </c>
      <c r="P88" s="32"/>
      <c r="Q88" s="33">
        <f t="shared" si="17"/>
        <v>37650.880299999997</v>
      </c>
      <c r="R88" s="32"/>
      <c r="S88" s="32"/>
      <c r="T88" s="32"/>
    </row>
    <row r="89" spans="1:20" s="10" customFormat="1" ht="12.95" customHeight="1" x14ac:dyDescent="0.2">
      <c r="A89" s="5" t="s">
        <v>74</v>
      </c>
      <c r="B89" s="7" t="s">
        <v>71</v>
      </c>
      <c r="C89" s="6">
        <v>52688.404499999997</v>
      </c>
      <c r="D89" s="6">
        <v>5.0000000000000001E-4</v>
      </c>
      <c r="E89" s="32">
        <f t="shared" si="14"/>
        <v>7860.9946977142399</v>
      </c>
      <c r="F89" s="32">
        <f t="shared" si="15"/>
        <v>7861</v>
      </c>
      <c r="G89" s="32">
        <f t="shared" si="13"/>
        <v>-9.6049600033438765E-3</v>
      </c>
      <c r="H89" s="35"/>
      <c r="I89" s="40"/>
      <c r="J89" s="32">
        <f>G89</f>
        <v>-9.6049600033438765E-3</v>
      </c>
      <c r="L89" s="32"/>
      <c r="M89" s="32"/>
      <c r="N89" s="32"/>
      <c r="O89" s="32">
        <f t="shared" ca="1" si="16"/>
        <v>-6.429128764770824E-3</v>
      </c>
      <c r="P89" s="32"/>
      <c r="Q89" s="33">
        <f t="shared" si="17"/>
        <v>37669.904499999997</v>
      </c>
      <c r="R89" s="32"/>
      <c r="S89" s="32"/>
      <c r="T89" s="32"/>
    </row>
    <row r="90" spans="1:20" s="10" customFormat="1" ht="12.95" customHeight="1" x14ac:dyDescent="0.2">
      <c r="A90" s="5" t="s">
        <v>77</v>
      </c>
      <c r="B90" s="7" t="s">
        <v>69</v>
      </c>
      <c r="C90" s="6">
        <v>52689.311999999998</v>
      </c>
      <c r="D90" s="6">
        <v>1E-3</v>
      </c>
      <c r="E90" s="32">
        <f t="shared" si="14"/>
        <v>7861.4956705787017</v>
      </c>
      <c r="F90" s="32">
        <f t="shared" si="15"/>
        <v>7861.5</v>
      </c>
      <c r="G90" s="32">
        <f t="shared" si="13"/>
        <v>-7.8426400068565272E-3</v>
      </c>
      <c r="H90" s="40"/>
      <c r="I90" s="32"/>
      <c r="J90" s="32">
        <f>G90</f>
        <v>-7.8426400068565272E-3</v>
      </c>
      <c r="L90" s="32"/>
      <c r="M90" s="32"/>
      <c r="N90" s="32"/>
      <c r="O90" s="32">
        <f t="shared" ca="1" si="16"/>
        <v>-6.4295235320094637E-3</v>
      </c>
      <c r="P90" s="32"/>
      <c r="Q90" s="33">
        <f t="shared" si="17"/>
        <v>37670.811999999998</v>
      </c>
      <c r="R90" s="32"/>
      <c r="S90" s="32"/>
      <c r="T90" s="32"/>
    </row>
    <row r="91" spans="1:20" s="10" customFormat="1" ht="12.95" customHeight="1" x14ac:dyDescent="0.2">
      <c r="A91" s="5" t="s">
        <v>74</v>
      </c>
      <c r="B91" s="7" t="s">
        <v>71</v>
      </c>
      <c r="C91" s="6">
        <v>52697.4643</v>
      </c>
      <c r="D91" s="6">
        <v>5.0000000000000001E-4</v>
      </c>
      <c r="E91" s="32">
        <f t="shared" si="14"/>
        <v>7865.996035408396</v>
      </c>
      <c r="F91" s="32">
        <f t="shared" si="15"/>
        <v>7866</v>
      </c>
      <c r="G91" s="32">
        <f t="shared" si="13"/>
        <v>-7.1817600037320517E-3</v>
      </c>
      <c r="H91" s="35"/>
      <c r="I91" s="40"/>
      <c r="J91" s="32">
        <f>G91</f>
        <v>-7.1817600037320517E-3</v>
      </c>
      <c r="L91" s="32"/>
      <c r="M91" s="32"/>
      <c r="N91" s="32"/>
      <c r="O91" s="32">
        <f t="shared" ca="1" si="16"/>
        <v>-6.4330764371572213E-3</v>
      </c>
      <c r="P91" s="32"/>
      <c r="Q91" s="33">
        <f t="shared" si="17"/>
        <v>37678.9643</v>
      </c>
      <c r="R91" s="32"/>
      <c r="S91" s="32"/>
      <c r="T91" s="32"/>
    </row>
    <row r="92" spans="1:20" s="10" customFormat="1" ht="12.95" customHeight="1" x14ac:dyDescent="0.2">
      <c r="A92" s="5" t="s">
        <v>73</v>
      </c>
      <c r="B92" s="36" t="s">
        <v>71</v>
      </c>
      <c r="C92" s="37">
        <v>52697.466</v>
      </c>
      <c r="D92" s="37">
        <v>1.2999999999999999E-3</v>
      </c>
      <c r="E92" s="32">
        <f t="shared" si="14"/>
        <v>7865.996973869961</v>
      </c>
      <c r="F92" s="32">
        <f t="shared" si="15"/>
        <v>7866</v>
      </c>
      <c r="G92" s="32">
        <f t="shared" si="13"/>
        <v>-5.4817600030219182E-3</v>
      </c>
      <c r="H92" s="40"/>
      <c r="I92" s="32"/>
      <c r="J92" s="32"/>
      <c r="K92" s="32">
        <f>G92</f>
        <v>-5.4817600030219182E-3</v>
      </c>
      <c r="L92" s="32"/>
      <c r="M92" s="32"/>
      <c r="N92" s="32"/>
      <c r="O92" s="32">
        <f t="shared" ca="1" si="16"/>
        <v>-6.4330764371572213E-3</v>
      </c>
      <c r="P92" s="32"/>
      <c r="Q92" s="33">
        <f t="shared" si="17"/>
        <v>37678.966</v>
      </c>
      <c r="R92" s="32"/>
      <c r="S92" s="32"/>
      <c r="T92" s="32"/>
    </row>
    <row r="93" spans="1:20" s="10" customFormat="1" ht="12.95" customHeight="1" x14ac:dyDescent="0.2">
      <c r="A93" s="5" t="s">
        <v>74</v>
      </c>
      <c r="B93" s="36" t="s">
        <v>69</v>
      </c>
      <c r="C93" s="6">
        <v>52698.369200000001</v>
      </c>
      <c r="D93" s="6">
        <v>1E-3</v>
      </c>
      <c r="E93" s="32">
        <f t="shared" si="14"/>
        <v>7866.4955729787007</v>
      </c>
      <c r="F93" s="32">
        <f t="shared" si="15"/>
        <v>7866.5</v>
      </c>
      <c r="G93" s="32">
        <f t="shared" si="13"/>
        <v>-8.0194399997708388E-3</v>
      </c>
      <c r="H93" s="35"/>
      <c r="I93" s="40"/>
      <c r="J93" s="32">
        <f>G93</f>
        <v>-8.0194399997708388E-3</v>
      </c>
      <c r="L93" s="32"/>
      <c r="M93" s="32"/>
      <c r="N93" s="32"/>
      <c r="O93" s="32">
        <f t="shared" ca="1" si="16"/>
        <v>-6.433471204395861E-3</v>
      </c>
      <c r="P93" s="32"/>
      <c r="Q93" s="33">
        <f t="shared" si="17"/>
        <v>37679.869200000001</v>
      </c>
      <c r="R93" s="32"/>
      <c r="S93" s="32"/>
      <c r="T93" s="32"/>
    </row>
    <row r="94" spans="1:20" s="10" customFormat="1" ht="12.95" customHeight="1" x14ac:dyDescent="0.2">
      <c r="A94" s="5" t="s">
        <v>73</v>
      </c>
      <c r="B94" s="36" t="s">
        <v>69</v>
      </c>
      <c r="C94" s="37">
        <v>52698.372499999998</v>
      </c>
      <c r="D94" s="37">
        <v>8.0000000000000004E-4</v>
      </c>
      <c r="E94" s="32">
        <f t="shared" si="14"/>
        <v>7866.4973946982063</v>
      </c>
      <c r="F94" s="32">
        <f t="shared" si="15"/>
        <v>7866.5</v>
      </c>
      <c r="G94" s="32">
        <f t="shared" si="13"/>
        <v>-4.719440003100317E-3</v>
      </c>
      <c r="H94" s="40"/>
      <c r="I94" s="32"/>
      <c r="J94" s="32"/>
      <c r="K94" s="32">
        <f t="shared" ref="K94:K114" si="18">G94</f>
        <v>-4.719440003100317E-3</v>
      </c>
      <c r="L94" s="32"/>
      <c r="M94" s="32"/>
      <c r="N94" s="32"/>
      <c r="O94" s="32">
        <f t="shared" ca="1" si="16"/>
        <v>-6.433471204395861E-3</v>
      </c>
      <c r="P94" s="32"/>
      <c r="Q94" s="33">
        <f t="shared" si="17"/>
        <v>37679.872499999998</v>
      </c>
      <c r="R94" s="32"/>
      <c r="S94" s="32"/>
      <c r="T94" s="32"/>
    </row>
    <row r="95" spans="1:20" s="10" customFormat="1" ht="12.95" customHeight="1" x14ac:dyDescent="0.2">
      <c r="A95" s="5" t="s">
        <v>72</v>
      </c>
      <c r="B95" s="36" t="s">
        <v>69</v>
      </c>
      <c r="C95" s="37">
        <v>52698.374799999998</v>
      </c>
      <c r="D95" s="37">
        <v>6.9999999999999999E-4</v>
      </c>
      <c r="E95" s="32">
        <f t="shared" si="14"/>
        <v>7866.4986643814991</v>
      </c>
      <c r="F95" s="32">
        <f t="shared" si="15"/>
        <v>7866.5</v>
      </c>
      <c r="G95" s="32">
        <f t="shared" si="13"/>
        <v>-2.4194400029955432E-3</v>
      </c>
      <c r="H95" s="40"/>
      <c r="I95" s="32"/>
      <c r="J95" s="32"/>
      <c r="K95" s="32">
        <f t="shared" si="18"/>
        <v>-2.4194400029955432E-3</v>
      </c>
      <c r="L95" s="32"/>
      <c r="M95" s="32"/>
      <c r="N95" s="32"/>
      <c r="O95" s="32">
        <f t="shared" ca="1" si="16"/>
        <v>-6.433471204395861E-3</v>
      </c>
      <c r="P95" s="32"/>
      <c r="Q95" s="33">
        <f t="shared" si="17"/>
        <v>37679.874799999998</v>
      </c>
      <c r="R95" s="32"/>
      <c r="S95" s="32"/>
      <c r="T95" s="32"/>
    </row>
    <row r="96" spans="1:20" s="10" customFormat="1" ht="12.95" customHeight="1" x14ac:dyDescent="0.2">
      <c r="A96" s="5" t="s">
        <v>72</v>
      </c>
      <c r="B96" s="36" t="s">
        <v>71</v>
      </c>
      <c r="C96" s="37">
        <v>52699.273699999998</v>
      </c>
      <c r="D96" s="37">
        <v>2.0000000000000001E-4</v>
      </c>
      <c r="E96" s="32">
        <f t="shared" si="14"/>
        <v>7866.9948897345175</v>
      </c>
      <c r="F96" s="32">
        <f t="shared" si="15"/>
        <v>7867</v>
      </c>
      <c r="G96" s="32">
        <f t="shared" si="13"/>
        <v>-9.2571200002566911E-3</v>
      </c>
      <c r="H96" s="40"/>
      <c r="I96" s="32"/>
      <c r="J96" s="32"/>
      <c r="K96" s="32">
        <f t="shared" si="18"/>
        <v>-9.2571200002566911E-3</v>
      </c>
      <c r="L96" s="32"/>
      <c r="M96" s="32"/>
      <c r="N96" s="32"/>
      <c r="O96" s="32">
        <f t="shared" ca="1" si="16"/>
        <v>-6.4338659716345007E-3</v>
      </c>
      <c r="P96" s="32"/>
      <c r="Q96" s="33">
        <f t="shared" si="17"/>
        <v>37680.773699999998</v>
      </c>
      <c r="R96" s="32"/>
      <c r="S96" s="32"/>
      <c r="T96" s="32"/>
    </row>
    <row r="97" spans="1:20" s="10" customFormat="1" ht="12.95" customHeight="1" x14ac:dyDescent="0.2">
      <c r="A97" s="5" t="s">
        <v>76</v>
      </c>
      <c r="B97" s="36" t="s">
        <v>69</v>
      </c>
      <c r="C97" s="37">
        <v>52926.6129</v>
      </c>
      <c r="D97" s="41">
        <v>4.0000000000000002E-4</v>
      </c>
      <c r="E97" s="32">
        <f t="shared" si="14"/>
        <v>7992.4943610604769</v>
      </c>
      <c r="F97" s="32">
        <f t="shared" si="15"/>
        <v>7992.5</v>
      </c>
      <c r="G97" s="32">
        <f t="shared" si="13"/>
        <v>-1.0214800000539981E-2</v>
      </c>
      <c r="H97" s="40"/>
      <c r="I97" s="32"/>
      <c r="J97" s="32"/>
      <c r="K97" s="32">
        <f t="shared" si="18"/>
        <v>-1.0214800000539981E-2</v>
      </c>
      <c r="L97" s="32"/>
      <c r="M97" s="32"/>
      <c r="N97" s="32"/>
      <c r="O97" s="32">
        <f t="shared" ca="1" si="16"/>
        <v>-6.5329525485330686E-3</v>
      </c>
      <c r="P97" s="32"/>
      <c r="Q97" s="33">
        <f t="shared" si="17"/>
        <v>37908.1129</v>
      </c>
      <c r="R97" s="32"/>
      <c r="S97" s="32"/>
      <c r="T97" s="32"/>
    </row>
    <row r="98" spans="1:20" s="10" customFormat="1" ht="12.95" customHeight="1" x14ac:dyDescent="0.2">
      <c r="A98" s="5" t="s">
        <v>78</v>
      </c>
      <c r="B98" s="36" t="s">
        <v>71</v>
      </c>
      <c r="C98" s="37">
        <v>52927.516100000001</v>
      </c>
      <c r="D98" s="42">
        <v>4.0000000000000002E-4</v>
      </c>
      <c r="E98" s="32">
        <f t="shared" si="14"/>
        <v>7992.9929601692174</v>
      </c>
      <c r="F98" s="32">
        <f t="shared" si="15"/>
        <v>7993</v>
      </c>
      <c r="G98" s="32">
        <f t="shared" si="13"/>
        <v>-1.2752479997288901E-2</v>
      </c>
      <c r="H98" s="40"/>
      <c r="I98" s="32"/>
      <c r="J98" s="32"/>
      <c r="K98" s="32">
        <f t="shared" si="18"/>
        <v>-1.2752479997288901E-2</v>
      </c>
      <c r="L98" s="32"/>
      <c r="M98" s="32"/>
      <c r="N98" s="32"/>
      <c r="O98" s="32">
        <f t="shared" ca="1" si="16"/>
        <v>-6.5333473157717084E-3</v>
      </c>
      <c r="P98" s="32"/>
      <c r="Q98" s="33">
        <f t="shared" si="17"/>
        <v>37909.016100000001</v>
      </c>
      <c r="R98" s="32"/>
      <c r="S98" s="32"/>
      <c r="T98" s="32"/>
    </row>
    <row r="99" spans="1:20" s="10" customFormat="1" ht="12.95" customHeight="1" x14ac:dyDescent="0.2">
      <c r="A99" s="5" t="s">
        <v>76</v>
      </c>
      <c r="B99" s="36" t="s">
        <v>71</v>
      </c>
      <c r="C99" s="37">
        <v>52947.442300000002</v>
      </c>
      <c r="D99" s="41">
        <v>4.0000000000000002E-4</v>
      </c>
      <c r="E99" s="32">
        <f t="shared" si="14"/>
        <v>8003.9929441822496</v>
      </c>
      <c r="F99" s="32">
        <f t="shared" si="15"/>
        <v>8004</v>
      </c>
      <c r="G99" s="32">
        <f t="shared" si="13"/>
        <v>-1.2781439996615518E-2</v>
      </c>
      <c r="H99" s="40"/>
      <c r="I99" s="32"/>
      <c r="J99" s="32"/>
      <c r="K99" s="32">
        <f t="shared" si="18"/>
        <v>-1.2781439996615518E-2</v>
      </c>
      <c r="L99" s="32"/>
      <c r="M99" s="32"/>
      <c r="N99" s="32"/>
      <c r="O99" s="32">
        <f t="shared" ca="1" si="16"/>
        <v>-6.5420321950217814E-3</v>
      </c>
      <c r="P99" s="32"/>
      <c r="Q99" s="33">
        <f t="shared" si="17"/>
        <v>37928.942300000002</v>
      </c>
      <c r="R99" s="32"/>
      <c r="S99" s="32"/>
      <c r="T99" s="32"/>
    </row>
    <row r="100" spans="1:20" s="10" customFormat="1" ht="12.95" customHeight="1" x14ac:dyDescent="0.2">
      <c r="A100" s="5" t="s">
        <v>76</v>
      </c>
      <c r="B100" s="36" t="s">
        <v>69</v>
      </c>
      <c r="C100" s="37">
        <v>52948.351000000002</v>
      </c>
      <c r="D100" s="41"/>
      <c r="E100" s="32">
        <f t="shared" si="14"/>
        <v>8004.4945794901678</v>
      </c>
      <c r="F100" s="32">
        <f t="shared" si="15"/>
        <v>8004.5</v>
      </c>
      <c r="G100" s="32">
        <f t="shared" si="13"/>
        <v>-9.819120001338888E-3</v>
      </c>
      <c r="H100" s="40"/>
      <c r="I100" s="32"/>
      <c r="J100" s="32"/>
      <c r="K100" s="32">
        <f t="shared" si="18"/>
        <v>-9.819120001338888E-3</v>
      </c>
      <c r="L100" s="32"/>
      <c r="M100" s="32"/>
      <c r="N100" s="32"/>
      <c r="O100" s="32">
        <f t="shared" ca="1" si="16"/>
        <v>-6.5424269622604211E-3</v>
      </c>
      <c r="P100" s="32"/>
      <c r="Q100" s="33">
        <f t="shared" si="17"/>
        <v>37929.851000000002</v>
      </c>
      <c r="R100" s="32"/>
      <c r="S100" s="32"/>
      <c r="T100" s="32"/>
    </row>
    <row r="101" spans="1:20" s="10" customFormat="1" ht="12.95" customHeight="1" x14ac:dyDescent="0.2">
      <c r="A101" s="5" t="s">
        <v>87</v>
      </c>
      <c r="B101" s="36" t="s">
        <v>69</v>
      </c>
      <c r="C101" s="37">
        <v>52957.409500000002</v>
      </c>
      <c r="D101" s="42">
        <v>1.1999999999999999E-3</v>
      </c>
      <c r="E101" s="32">
        <f t="shared" si="14"/>
        <v>8009.495199537243</v>
      </c>
      <c r="F101" s="32">
        <f t="shared" si="15"/>
        <v>8009.5</v>
      </c>
      <c r="G101" s="32">
        <f t="shared" si="13"/>
        <v>-8.6959199979901314E-3</v>
      </c>
      <c r="H101" s="40"/>
      <c r="I101" s="32"/>
      <c r="J101" s="32"/>
      <c r="K101" s="32">
        <f t="shared" si="18"/>
        <v>-8.6959199979901314E-3</v>
      </c>
      <c r="L101" s="32"/>
      <c r="M101" s="32"/>
      <c r="N101" s="32"/>
      <c r="O101" s="32">
        <f t="shared" ca="1" si="16"/>
        <v>-6.5463746346468184E-3</v>
      </c>
      <c r="P101" s="32"/>
      <c r="Q101" s="33">
        <f t="shared" si="17"/>
        <v>37938.909500000002</v>
      </c>
      <c r="R101" s="32"/>
      <c r="S101" s="32"/>
      <c r="T101" s="32"/>
    </row>
    <row r="102" spans="1:20" s="10" customFormat="1" ht="12.95" customHeight="1" x14ac:dyDescent="0.2">
      <c r="A102" s="5" t="s">
        <v>76</v>
      </c>
      <c r="B102" s="36" t="s">
        <v>69</v>
      </c>
      <c r="C102" s="37">
        <v>52975.523500000003</v>
      </c>
      <c r="D102" s="41">
        <v>1.5E-3</v>
      </c>
      <c r="E102" s="32">
        <f t="shared" si="14"/>
        <v>8019.4947835227531</v>
      </c>
      <c r="F102" s="32">
        <f t="shared" si="15"/>
        <v>8019.5</v>
      </c>
      <c r="G102" s="32">
        <f t="shared" si="13"/>
        <v>-9.4495199955417775E-3</v>
      </c>
      <c r="H102" s="40"/>
      <c r="I102" s="32"/>
      <c r="J102" s="32"/>
      <c r="K102" s="32">
        <f t="shared" si="18"/>
        <v>-9.4495199955417775E-3</v>
      </c>
      <c r="L102" s="32"/>
      <c r="M102" s="32"/>
      <c r="N102" s="32"/>
      <c r="O102" s="32">
        <f t="shared" ca="1" si="16"/>
        <v>-6.5542699794196128E-3</v>
      </c>
      <c r="P102" s="32"/>
      <c r="Q102" s="33">
        <f t="shared" si="17"/>
        <v>37957.023500000003</v>
      </c>
      <c r="R102" s="32"/>
      <c r="S102" s="32"/>
      <c r="T102" s="32"/>
    </row>
    <row r="103" spans="1:20" s="10" customFormat="1" ht="12.95" customHeight="1" x14ac:dyDescent="0.2">
      <c r="A103" s="5" t="s">
        <v>76</v>
      </c>
      <c r="B103" s="36" t="s">
        <v>71</v>
      </c>
      <c r="C103" s="37">
        <v>52976.4277</v>
      </c>
      <c r="D103" s="41">
        <v>1.2999999999999999E-3</v>
      </c>
      <c r="E103" s="32">
        <f t="shared" si="14"/>
        <v>8019.9939346677056</v>
      </c>
      <c r="F103" s="32">
        <f t="shared" si="15"/>
        <v>8020</v>
      </c>
      <c r="G103" s="32">
        <f t="shared" si="13"/>
        <v>-1.0987200003000908E-2</v>
      </c>
      <c r="H103" s="40"/>
      <c r="I103" s="32"/>
      <c r="J103" s="32"/>
      <c r="K103" s="32">
        <f t="shared" si="18"/>
        <v>-1.0987200003000908E-2</v>
      </c>
      <c r="L103" s="32"/>
      <c r="M103" s="32"/>
      <c r="N103" s="32"/>
      <c r="O103" s="32">
        <f t="shared" ca="1" si="16"/>
        <v>-6.5546647466582526E-3</v>
      </c>
      <c r="P103" s="32"/>
      <c r="Q103" s="33">
        <f t="shared" si="17"/>
        <v>37957.9277</v>
      </c>
      <c r="R103" s="32"/>
      <c r="S103" s="32"/>
      <c r="T103" s="32"/>
    </row>
    <row r="104" spans="1:20" s="10" customFormat="1" ht="12.95" customHeight="1" x14ac:dyDescent="0.2">
      <c r="A104" s="5" t="s">
        <v>76</v>
      </c>
      <c r="B104" s="36" t="s">
        <v>71</v>
      </c>
      <c r="C104" s="37">
        <v>52994.548699999999</v>
      </c>
      <c r="D104" s="41">
        <v>2.0000000000000001E-4</v>
      </c>
      <c r="E104" s="32">
        <f t="shared" si="14"/>
        <v>8029.9973829067139</v>
      </c>
      <c r="F104" s="32">
        <f t="shared" si="15"/>
        <v>8030</v>
      </c>
      <c r="G104" s="32">
        <f t="shared" si="13"/>
        <v>-4.7408000027644448E-3</v>
      </c>
      <c r="H104" s="40"/>
      <c r="I104" s="32"/>
      <c r="J104" s="32"/>
      <c r="K104" s="32">
        <f t="shared" si="18"/>
        <v>-4.7408000027644448E-3</v>
      </c>
      <c r="L104" s="32"/>
      <c r="M104" s="32"/>
      <c r="N104" s="32"/>
      <c r="O104" s="32">
        <f t="shared" ca="1" si="16"/>
        <v>-6.562560091431047E-3</v>
      </c>
      <c r="P104" s="32"/>
      <c r="Q104" s="33">
        <f t="shared" si="17"/>
        <v>37976.048699999999</v>
      </c>
      <c r="R104" s="32"/>
      <c r="S104" s="32"/>
      <c r="T104" s="32"/>
    </row>
    <row r="105" spans="1:20" s="10" customFormat="1" ht="12.95" customHeight="1" x14ac:dyDescent="0.2">
      <c r="A105" s="5" t="s">
        <v>78</v>
      </c>
      <c r="B105" s="36" t="s">
        <v>69</v>
      </c>
      <c r="C105" s="37">
        <v>53026.2503</v>
      </c>
      <c r="D105" s="42">
        <v>2.9999999999999997E-4</v>
      </c>
      <c r="E105" s="32">
        <f t="shared" si="14"/>
        <v>8047.4978141574047</v>
      </c>
      <c r="F105" s="32">
        <f t="shared" si="15"/>
        <v>8047.5</v>
      </c>
      <c r="G105" s="32">
        <f t="shared" si="13"/>
        <v>-3.9595999987795949E-3</v>
      </c>
      <c r="H105" s="40"/>
      <c r="I105" s="32"/>
      <c r="J105" s="32"/>
      <c r="K105" s="32">
        <f t="shared" si="18"/>
        <v>-3.9595999987795949E-3</v>
      </c>
      <c r="L105" s="32"/>
      <c r="M105" s="32"/>
      <c r="N105" s="32"/>
      <c r="O105" s="32">
        <f t="shared" ca="1" si="16"/>
        <v>-6.5763769447834365E-3</v>
      </c>
      <c r="P105" s="32"/>
      <c r="Q105" s="33">
        <f t="shared" si="17"/>
        <v>38007.7503</v>
      </c>
      <c r="R105" s="32"/>
      <c r="S105" s="32"/>
      <c r="T105" s="32"/>
    </row>
    <row r="106" spans="1:20" s="10" customFormat="1" ht="12.95" customHeight="1" x14ac:dyDescent="0.2">
      <c r="A106" s="5" t="s">
        <v>78</v>
      </c>
      <c r="B106" s="36" t="s">
        <v>69</v>
      </c>
      <c r="C106" s="37">
        <v>53026.251400000001</v>
      </c>
      <c r="D106" s="42">
        <v>4.0000000000000002E-4</v>
      </c>
      <c r="E106" s="32">
        <f t="shared" si="14"/>
        <v>8047.4984213972411</v>
      </c>
      <c r="F106" s="32">
        <f t="shared" si="15"/>
        <v>8047.5</v>
      </c>
      <c r="G106" s="32">
        <f t="shared" si="13"/>
        <v>-2.8595999974641018E-3</v>
      </c>
      <c r="H106" s="40"/>
      <c r="I106" s="32"/>
      <c r="J106" s="32"/>
      <c r="K106" s="32">
        <f t="shared" si="18"/>
        <v>-2.8595999974641018E-3</v>
      </c>
      <c r="L106" s="32"/>
      <c r="M106" s="32"/>
      <c r="N106" s="32"/>
      <c r="O106" s="32">
        <f t="shared" ca="1" si="16"/>
        <v>-6.5763769447834365E-3</v>
      </c>
      <c r="P106" s="32"/>
      <c r="Q106" s="33">
        <f t="shared" si="17"/>
        <v>38007.751400000001</v>
      </c>
      <c r="R106" s="32"/>
      <c r="S106" s="32"/>
      <c r="T106" s="32"/>
    </row>
    <row r="107" spans="1:20" s="10" customFormat="1" ht="12.95" customHeight="1" x14ac:dyDescent="0.2">
      <c r="A107" s="5" t="s">
        <v>76</v>
      </c>
      <c r="B107" s="36" t="s">
        <v>71</v>
      </c>
      <c r="C107" s="37">
        <v>53034.400500000003</v>
      </c>
      <c r="D107" s="41">
        <v>5.9999999999999995E-4</v>
      </c>
      <c r="E107" s="32">
        <f t="shared" si="14"/>
        <v>8051.9970197110497</v>
      </c>
      <c r="F107" s="32">
        <f t="shared" si="15"/>
        <v>8052</v>
      </c>
      <c r="G107" s="32">
        <f t="shared" si="13"/>
        <v>-5.3987200008123182E-3</v>
      </c>
      <c r="H107" s="40"/>
      <c r="I107" s="32"/>
      <c r="J107" s="32"/>
      <c r="K107" s="32">
        <f t="shared" si="18"/>
        <v>-5.3987200008123182E-3</v>
      </c>
      <c r="L107" s="32"/>
      <c r="M107" s="32"/>
      <c r="N107" s="32"/>
      <c r="O107" s="32">
        <f t="shared" ca="1" si="16"/>
        <v>-6.579929849931194E-3</v>
      </c>
      <c r="P107" s="32"/>
      <c r="Q107" s="33">
        <f t="shared" si="17"/>
        <v>38015.900500000003</v>
      </c>
      <c r="R107" s="32"/>
      <c r="S107" s="32"/>
      <c r="T107" s="32"/>
    </row>
    <row r="108" spans="1:20" s="10" customFormat="1" ht="12.95" customHeight="1" x14ac:dyDescent="0.2">
      <c r="A108" s="5" t="s">
        <v>76</v>
      </c>
      <c r="B108" s="36" t="s">
        <v>71</v>
      </c>
      <c r="C108" s="37">
        <v>53034.402499999997</v>
      </c>
      <c r="D108" s="41">
        <v>1E-3</v>
      </c>
      <c r="E108" s="32">
        <f t="shared" si="14"/>
        <v>8051.9981237834745</v>
      </c>
      <c r="F108" s="32">
        <f t="shared" si="15"/>
        <v>8052</v>
      </c>
      <c r="G108" s="32">
        <f t="shared" si="13"/>
        <v>-3.3987200076808222E-3</v>
      </c>
      <c r="H108" s="40"/>
      <c r="I108" s="32"/>
      <c r="J108" s="32"/>
      <c r="K108" s="32">
        <f t="shared" si="18"/>
        <v>-3.3987200076808222E-3</v>
      </c>
      <c r="L108" s="32"/>
      <c r="M108" s="32"/>
      <c r="N108" s="32"/>
      <c r="O108" s="32">
        <f t="shared" ca="1" si="16"/>
        <v>-6.579929849931194E-3</v>
      </c>
      <c r="P108" s="32"/>
      <c r="Q108" s="33">
        <f t="shared" si="17"/>
        <v>38015.902499999997</v>
      </c>
      <c r="R108" s="32"/>
      <c r="S108" s="32"/>
      <c r="T108" s="32"/>
    </row>
    <row r="109" spans="1:20" s="10" customFormat="1" ht="12.95" customHeight="1" x14ac:dyDescent="0.2">
      <c r="A109" s="5" t="s">
        <v>87</v>
      </c>
      <c r="B109" s="36" t="s">
        <v>69</v>
      </c>
      <c r="C109" s="37">
        <v>53035.306299999997</v>
      </c>
      <c r="D109" s="42">
        <v>1.5E-3</v>
      </c>
      <c r="E109" s="32">
        <f t="shared" si="14"/>
        <v>8052.4970541139428</v>
      </c>
      <c r="F109" s="32">
        <f t="shared" si="15"/>
        <v>8052.5</v>
      </c>
      <c r="G109" s="32">
        <f t="shared" si="13"/>
        <v>-5.3364000050351024E-3</v>
      </c>
      <c r="H109" s="40"/>
      <c r="I109" s="32"/>
      <c r="J109" s="32"/>
      <c r="K109" s="32">
        <f t="shared" si="18"/>
        <v>-5.3364000050351024E-3</v>
      </c>
      <c r="L109" s="32"/>
      <c r="M109" s="32"/>
      <c r="N109" s="32"/>
      <c r="O109" s="32">
        <f t="shared" ca="1" si="16"/>
        <v>-6.5803246171698337E-3</v>
      </c>
      <c r="P109" s="32"/>
      <c r="Q109" s="33">
        <f t="shared" si="17"/>
        <v>38016.806299999997</v>
      </c>
      <c r="R109" s="32"/>
      <c r="S109" s="32"/>
      <c r="T109" s="32"/>
    </row>
    <row r="110" spans="1:20" s="10" customFormat="1" ht="12.95" customHeight="1" x14ac:dyDescent="0.2">
      <c r="A110" s="5" t="s">
        <v>78</v>
      </c>
      <c r="B110" s="36" t="s">
        <v>69</v>
      </c>
      <c r="C110" s="37">
        <v>53053.421699999999</v>
      </c>
      <c r="D110" s="42">
        <v>1.6999999999999999E-3</v>
      </c>
      <c r="E110" s="32">
        <f t="shared" si="14"/>
        <v>8062.4974109501536</v>
      </c>
      <c r="F110" s="32">
        <f t="shared" si="15"/>
        <v>8062.5</v>
      </c>
      <c r="G110" s="32">
        <f t="shared" si="13"/>
        <v>-4.6900000015739352E-3</v>
      </c>
      <c r="H110" s="40"/>
      <c r="I110" s="32"/>
      <c r="J110" s="32"/>
      <c r="K110" s="32">
        <f t="shared" si="18"/>
        <v>-4.6900000015739352E-3</v>
      </c>
      <c r="L110" s="32"/>
      <c r="M110" s="32"/>
      <c r="N110" s="32"/>
      <c r="O110" s="32">
        <f t="shared" ca="1" si="16"/>
        <v>-6.5882199619426282E-3</v>
      </c>
      <c r="P110" s="32"/>
      <c r="Q110" s="33">
        <f t="shared" si="17"/>
        <v>38034.921699999999</v>
      </c>
      <c r="R110" s="32"/>
      <c r="S110" s="32"/>
      <c r="T110" s="32"/>
    </row>
    <row r="111" spans="1:20" s="10" customFormat="1" ht="12.95" customHeight="1" x14ac:dyDescent="0.2">
      <c r="A111" s="5" t="s">
        <v>78</v>
      </c>
      <c r="B111" s="36" t="s">
        <v>71</v>
      </c>
      <c r="C111" s="37">
        <v>53360.467199999999</v>
      </c>
      <c r="D111" s="42">
        <v>2.0000000000000001E-4</v>
      </c>
      <c r="E111" s="32">
        <f t="shared" si="14"/>
        <v>8231.9976463825587</v>
      </c>
      <c r="F111" s="32">
        <f t="shared" si="15"/>
        <v>8232</v>
      </c>
      <c r="G111" s="32">
        <f t="shared" si="13"/>
        <v>-4.2635200006770901E-3</v>
      </c>
      <c r="H111" s="40"/>
      <c r="I111" s="32"/>
      <c r="J111" s="32"/>
      <c r="K111" s="32">
        <f t="shared" si="18"/>
        <v>-4.2635200006770901E-3</v>
      </c>
      <c r="L111" s="32"/>
      <c r="M111" s="32"/>
      <c r="N111" s="32"/>
      <c r="O111" s="32">
        <f t="shared" ca="1" si="16"/>
        <v>-6.7220460558414909E-3</v>
      </c>
      <c r="P111" s="32"/>
      <c r="Q111" s="33">
        <f t="shared" si="17"/>
        <v>38341.967199999999</v>
      </c>
      <c r="R111" s="32"/>
      <c r="S111" s="32"/>
      <c r="T111" s="32"/>
    </row>
    <row r="112" spans="1:20" s="10" customFormat="1" ht="12.95" customHeight="1" x14ac:dyDescent="0.2">
      <c r="A112" s="5" t="s">
        <v>78</v>
      </c>
      <c r="B112" s="36" t="s">
        <v>69</v>
      </c>
      <c r="C112" s="37">
        <v>53379.485999999997</v>
      </c>
      <c r="D112" s="42">
        <v>1E-3</v>
      </c>
      <c r="E112" s="32">
        <f t="shared" si="14"/>
        <v>8242.4967127347481</v>
      </c>
      <c r="F112" s="32">
        <f t="shared" si="15"/>
        <v>8242.5</v>
      </c>
      <c r="G112" s="32">
        <f t="shared" si="13"/>
        <v>-5.954800006293226E-3</v>
      </c>
      <c r="H112" s="40"/>
      <c r="I112" s="32"/>
      <c r="J112" s="32"/>
      <c r="K112" s="32">
        <f t="shared" si="18"/>
        <v>-5.954800006293226E-3</v>
      </c>
      <c r="L112" s="32"/>
      <c r="M112" s="32"/>
      <c r="N112" s="32"/>
      <c r="O112" s="32">
        <f t="shared" ca="1" si="16"/>
        <v>-6.7303361678529251E-3</v>
      </c>
      <c r="P112" s="32"/>
      <c r="Q112" s="33">
        <f t="shared" si="17"/>
        <v>38360.985999999997</v>
      </c>
      <c r="R112" s="32"/>
      <c r="S112" s="32"/>
      <c r="T112" s="32"/>
    </row>
    <row r="113" spans="1:20" s="10" customFormat="1" ht="12.95" customHeight="1" x14ac:dyDescent="0.2">
      <c r="A113" s="5" t="s">
        <v>88</v>
      </c>
      <c r="B113" s="36" t="s">
        <v>71</v>
      </c>
      <c r="C113" s="37">
        <v>53380.388899999998</v>
      </c>
      <c r="D113" s="37">
        <v>1.1000000000000001E-3</v>
      </c>
      <c r="E113" s="32">
        <f t="shared" si="14"/>
        <v>8242.9951462326244</v>
      </c>
      <c r="F113" s="32">
        <f t="shared" si="15"/>
        <v>8243</v>
      </c>
      <c r="G113" s="32">
        <f t="shared" si="13"/>
        <v>-8.7924800027394667E-3</v>
      </c>
      <c r="H113" s="40"/>
      <c r="I113" s="32"/>
      <c r="J113" s="32"/>
      <c r="K113" s="32">
        <f t="shared" si="18"/>
        <v>-8.7924800027394667E-3</v>
      </c>
      <c r="L113" s="32"/>
      <c r="M113" s="32"/>
      <c r="N113" s="32"/>
      <c r="O113" s="32">
        <f t="shared" ca="1" si="16"/>
        <v>-6.7307309350915648E-3</v>
      </c>
      <c r="P113" s="32"/>
      <c r="Q113" s="33">
        <f t="shared" si="17"/>
        <v>38361.888899999998</v>
      </c>
      <c r="R113" s="32"/>
      <c r="S113" s="32"/>
      <c r="T113" s="32"/>
    </row>
    <row r="114" spans="1:20" s="10" customFormat="1" ht="12.95" customHeight="1" x14ac:dyDescent="0.2">
      <c r="A114" s="5" t="s">
        <v>78</v>
      </c>
      <c r="B114" s="36" t="s">
        <v>71</v>
      </c>
      <c r="C114" s="37">
        <v>53380.390399999997</v>
      </c>
      <c r="D114" s="42">
        <v>4.0000000000000002E-4</v>
      </c>
      <c r="E114" s="32">
        <f t="shared" si="14"/>
        <v>8242.9959742869451</v>
      </c>
      <c r="F114" s="32">
        <f t="shared" si="15"/>
        <v>8243</v>
      </c>
      <c r="G114" s="32">
        <f t="shared" si="13"/>
        <v>-7.2924800042528659E-3</v>
      </c>
      <c r="H114" s="40"/>
      <c r="I114" s="32"/>
      <c r="J114" s="32"/>
      <c r="K114" s="32">
        <f t="shared" si="18"/>
        <v>-7.2924800042528659E-3</v>
      </c>
      <c r="L114" s="32"/>
      <c r="M114" s="32"/>
      <c r="N114" s="32"/>
      <c r="O114" s="32">
        <f t="shared" ca="1" si="16"/>
        <v>-6.7307309350915648E-3</v>
      </c>
      <c r="P114" s="32"/>
      <c r="Q114" s="33">
        <f t="shared" si="17"/>
        <v>38361.890399999997</v>
      </c>
      <c r="R114" s="32"/>
      <c r="S114" s="32"/>
      <c r="T114" s="32"/>
    </row>
    <row r="115" spans="1:20" s="10" customFormat="1" ht="12.95" customHeight="1" x14ac:dyDescent="0.2">
      <c r="A115" s="43" t="s">
        <v>90</v>
      </c>
      <c r="B115" s="44" t="s">
        <v>71</v>
      </c>
      <c r="C115" s="43">
        <v>53675.667820000002</v>
      </c>
      <c r="D115" s="43">
        <v>2.0000000000000001E-4</v>
      </c>
      <c r="E115" s="32">
        <f t="shared" si="14"/>
        <v>8405.9998033867814</v>
      </c>
      <c r="F115" s="32">
        <f t="shared" si="15"/>
        <v>8406</v>
      </c>
      <c r="G115" s="32">
        <f t="shared" ref="G115:G146" si="19">+C115-(C$7+F115*C$8)</f>
        <v>-3.5616000241134316E-4</v>
      </c>
      <c r="H115" s="40"/>
      <c r="I115" s="32"/>
      <c r="J115" s="32">
        <f>G115</f>
        <v>-3.5616000241134316E-4</v>
      </c>
      <c r="L115" s="32"/>
      <c r="M115" s="32"/>
      <c r="N115" s="32"/>
      <c r="O115" s="32">
        <f t="shared" ca="1" si="16"/>
        <v>-6.8594250548881111E-3</v>
      </c>
      <c r="P115" s="32"/>
      <c r="Q115" s="33">
        <f t="shared" si="17"/>
        <v>38657.167820000002</v>
      </c>
      <c r="R115" s="32"/>
      <c r="S115" s="32"/>
      <c r="T115" s="32"/>
    </row>
    <row r="116" spans="1:20" s="10" customFormat="1" ht="12.95" customHeight="1" x14ac:dyDescent="0.2">
      <c r="A116" s="5" t="s">
        <v>78</v>
      </c>
      <c r="B116" s="36" t="s">
        <v>71</v>
      </c>
      <c r="C116" s="37">
        <v>53744.494700000003</v>
      </c>
      <c r="D116" s="42">
        <v>4.0000000000000002E-4</v>
      </c>
      <c r="E116" s="32">
        <f t="shared" si="14"/>
        <v>8443.9947336628411</v>
      </c>
      <c r="F116" s="32">
        <f t="shared" si="15"/>
        <v>8444</v>
      </c>
      <c r="G116" s="32">
        <f t="shared" si="19"/>
        <v>-9.5398400007979944E-3</v>
      </c>
      <c r="H116" s="40"/>
      <c r="I116" s="32"/>
      <c r="J116" s="32"/>
      <c r="K116" s="32">
        <f>G116</f>
        <v>-9.5398400007979944E-3</v>
      </c>
      <c r="L116" s="32"/>
      <c r="M116" s="32"/>
      <c r="N116" s="32"/>
      <c r="O116" s="32">
        <f t="shared" ca="1" si="16"/>
        <v>-6.8894273650247292E-3</v>
      </c>
      <c r="P116" s="32"/>
      <c r="Q116" s="33">
        <f t="shared" si="17"/>
        <v>38725.994700000003</v>
      </c>
      <c r="R116" s="32"/>
      <c r="S116" s="32"/>
      <c r="T116" s="32"/>
    </row>
    <row r="117" spans="1:20" s="10" customFormat="1" ht="12.95" customHeight="1" x14ac:dyDescent="0.2">
      <c r="A117" s="43" t="s">
        <v>90</v>
      </c>
      <c r="B117" s="44" t="s">
        <v>71</v>
      </c>
      <c r="C117" s="43">
        <v>53764.417939999999</v>
      </c>
      <c r="D117" s="43" t="s">
        <v>91</v>
      </c>
      <c r="E117" s="32">
        <f t="shared" ref="E117:E148" si="20">+(C117-C$7)/C$8</f>
        <v>8454.9930836486765</v>
      </c>
      <c r="F117" s="32">
        <f t="shared" ref="F117:F148" si="21">ROUND(2*E117,0)/2</f>
        <v>8455</v>
      </c>
      <c r="G117" s="32">
        <f t="shared" si="19"/>
        <v>-1.2528800005384255E-2</v>
      </c>
      <c r="H117" s="40"/>
      <c r="I117" s="32"/>
      <c r="J117" s="32">
        <f>G117</f>
        <v>-1.2528800005384255E-2</v>
      </c>
      <c r="L117" s="32"/>
      <c r="M117" s="32"/>
      <c r="N117" s="32"/>
      <c r="O117" s="32">
        <f t="shared" ref="O117:O148" ca="1" si="22">+C$11+C$12*F117</f>
        <v>-6.8981122442748032E-3</v>
      </c>
      <c r="P117" s="32"/>
      <c r="Q117" s="33">
        <f t="shared" ref="Q117:Q148" si="23">+C117-15018.5</f>
        <v>38745.917939999999</v>
      </c>
      <c r="R117" s="32"/>
      <c r="S117" s="32"/>
      <c r="T117" s="32"/>
    </row>
    <row r="118" spans="1:20" s="10" customFormat="1" ht="12.95" customHeight="1" x14ac:dyDescent="0.2">
      <c r="A118" s="5" t="s">
        <v>87</v>
      </c>
      <c r="B118" s="36" t="s">
        <v>71</v>
      </c>
      <c r="C118" s="37">
        <v>53764.418700000002</v>
      </c>
      <c r="D118" s="42">
        <v>2.9999999999999997E-4</v>
      </c>
      <c r="E118" s="32">
        <f t="shared" si="20"/>
        <v>8454.9935031962013</v>
      </c>
      <c r="F118" s="32">
        <f t="shared" si="21"/>
        <v>8455</v>
      </c>
      <c r="G118" s="32">
        <f t="shared" si="19"/>
        <v>-1.1768800002755597E-2</v>
      </c>
      <c r="H118" s="40"/>
      <c r="I118" s="32"/>
      <c r="J118" s="32"/>
      <c r="K118" s="32">
        <f t="shared" ref="K118:K126" si="24">G118</f>
        <v>-1.1768800002755597E-2</v>
      </c>
      <c r="L118" s="32"/>
      <c r="M118" s="32"/>
      <c r="N118" s="32"/>
      <c r="O118" s="32">
        <f t="shared" ca="1" si="22"/>
        <v>-6.8981122442748032E-3</v>
      </c>
      <c r="P118" s="32"/>
      <c r="Q118" s="33">
        <f t="shared" si="23"/>
        <v>38745.918700000002</v>
      </c>
      <c r="R118" s="32"/>
      <c r="S118" s="32"/>
      <c r="T118" s="32"/>
    </row>
    <row r="119" spans="1:20" s="10" customFormat="1" ht="12.95" customHeight="1" x14ac:dyDescent="0.2">
      <c r="A119" s="5" t="s">
        <v>78</v>
      </c>
      <c r="B119" s="36" t="s">
        <v>69</v>
      </c>
      <c r="C119" s="37">
        <v>53765.324399999998</v>
      </c>
      <c r="D119" s="42">
        <v>1E-4</v>
      </c>
      <c r="E119" s="32">
        <f t="shared" si="20"/>
        <v>8455.4934823954736</v>
      </c>
      <c r="F119" s="32">
        <f t="shared" si="21"/>
        <v>8455.5</v>
      </c>
      <c r="G119" s="32">
        <f t="shared" si="19"/>
        <v>-1.1806480004452169E-2</v>
      </c>
      <c r="H119" s="40"/>
      <c r="I119" s="32"/>
      <c r="J119" s="32"/>
      <c r="K119" s="32">
        <f t="shared" si="24"/>
        <v>-1.1806480004452169E-2</v>
      </c>
      <c r="L119" s="32"/>
      <c r="M119" s="32"/>
      <c r="N119" s="32"/>
      <c r="O119" s="32">
        <f t="shared" ca="1" si="22"/>
        <v>-6.8985070115134429E-3</v>
      </c>
      <c r="P119" s="32"/>
      <c r="Q119" s="33">
        <f t="shared" si="23"/>
        <v>38746.824399999998</v>
      </c>
      <c r="R119" s="32"/>
      <c r="S119" s="32"/>
      <c r="T119" s="32"/>
    </row>
    <row r="120" spans="1:20" s="10" customFormat="1" ht="12.95" customHeight="1" x14ac:dyDescent="0.2">
      <c r="A120" s="5" t="s">
        <v>87</v>
      </c>
      <c r="B120" s="36" t="s">
        <v>71</v>
      </c>
      <c r="C120" s="37">
        <v>53773.473899999997</v>
      </c>
      <c r="D120" s="42">
        <v>2.9999999999999997E-4</v>
      </c>
      <c r="E120" s="32">
        <f t="shared" si="20"/>
        <v>8459.9923015237673</v>
      </c>
      <c r="F120" s="32">
        <f t="shared" si="21"/>
        <v>8460</v>
      </c>
      <c r="G120" s="32">
        <f t="shared" si="19"/>
        <v>-1.394560000335332E-2</v>
      </c>
      <c r="H120" s="40"/>
      <c r="I120" s="32"/>
      <c r="J120" s="32"/>
      <c r="K120" s="32">
        <f t="shared" si="24"/>
        <v>-1.394560000335332E-2</v>
      </c>
      <c r="L120" s="32"/>
      <c r="M120" s="32"/>
      <c r="N120" s="32"/>
      <c r="O120" s="32">
        <f t="shared" ca="1" si="22"/>
        <v>-6.9020599166612004E-3</v>
      </c>
      <c r="P120" s="32"/>
      <c r="Q120" s="33">
        <f t="shared" si="23"/>
        <v>38754.973899999997</v>
      </c>
      <c r="R120" s="32"/>
      <c r="S120" s="32"/>
      <c r="T120" s="32"/>
    </row>
    <row r="121" spans="1:20" s="10" customFormat="1" ht="12.95" customHeight="1" x14ac:dyDescent="0.2">
      <c r="A121" s="5" t="s">
        <v>87</v>
      </c>
      <c r="B121" s="36" t="s">
        <v>71</v>
      </c>
      <c r="C121" s="37">
        <v>53780.721700000002</v>
      </c>
      <c r="D121" s="42">
        <v>2.9999999999999997E-4</v>
      </c>
      <c r="E121" s="32">
        <f t="shared" si="20"/>
        <v>8463.9933495976456</v>
      </c>
      <c r="F121" s="32">
        <f t="shared" si="21"/>
        <v>8464</v>
      </c>
      <c r="G121" s="32">
        <f t="shared" si="19"/>
        <v>-1.2047039999742992E-2</v>
      </c>
      <c r="H121" s="40"/>
      <c r="I121" s="32"/>
      <c r="J121" s="32"/>
      <c r="K121" s="32">
        <f t="shared" si="24"/>
        <v>-1.2047039999742992E-2</v>
      </c>
      <c r="L121" s="32"/>
      <c r="M121" s="32"/>
      <c r="N121" s="32"/>
      <c r="O121" s="32">
        <f t="shared" ca="1" si="22"/>
        <v>-6.9052180545703182E-3</v>
      </c>
      <c r="P121" s="32"/>
      <c r="Q121" s="33">
        <f t="shared" si="23"/>
        <v>38762.221700000002</v>
      </c>
      <c r="R121" s="32"/>
      <c r="S121" s="32"/>
      <c r="T121" s="32"/>
    </row>
    <row r="122" spans="1:20" s="10" customFormat="1" ht="12.95" customHeight="1" x14ac:dyDescent="0.2">
      <c r="A122" s="5" t="s">
        <v>87</v>
      </c>
      <c r="B122" s="36" t="s">
        <v>71</v>
      </c>
      <c r="C122" s="37">
        <v>53789.780400000003</v>
      </c>
      <c r="D122" s="42">
        <v>2.5999999999999999E-3</v>
      </c>
      <c r="E122" s="32">
        <f t="shared" si="20"/>
        <v>8468.9940800519653</v>
      </c>
      <c r="F122" s="32">
        <f t="shared" si="21"/>
        <v>8469</v>
      </c>
      <c r="G122" s="32">
        <f t="shared" si="19"/>
        <v>-1.0723840001446661E-2</v>
      </c>
      <c r="H122" s="40"/>
      <c r="I122" s="32"/>
      <c r="J122" s="32"/>
      <c r="K122" s="32">
        <f t="shared" si="24"/>
        <v>-1.0723840001446661E-2</v>
      </c>
      <c r="L122" s="32"/>
      <c r="M122" s="32"/>
      <c r="N122" s="32"/>
      <c r="O122" s="32">
        <f t="shared" ca="1" si="22"/>
        <v>-6.9091657269567145E-3</v>
      </c>
      <c r="P122" s="32"/>
      <c r="Q122" s="33">
        <f t="shared" si="23"/>
        <v>38771.280400000003</v>
      </c>
      <c r="R122" s="32"/>
      <c r="S122" s="32"/>
      <c r="T122" s="32"/>
    </row>
    <row r="123" spans="1:20" s="10" customFormat="1" ht="12.95" customHeight="1" x14ac:dyDescent="0.2">
      <c r="A123" s="5" t="s">
        <v>87</v>
      </c>
      <c r="B123" s="36" t="s">
        <v>71</v>
      </c>
      <c r="C123" s="37">
        <v>53800.645600000003</v>
      </c>
      <c r="D123" s="42">
        <v>2.9999999999999997E-4</v>
      </c>
      <c r="E123" s="32">
        <f t="shared" si="20"/>
        <v>8474.9920639273842</v>
      </c>
      <c r="F123" s="32">
        <f t="shared" si="21"/>
        <v>8475</v>
      </c>
      <c r="G123" s="32">
        <f t="shared" si="19"/>
        <v>-1.4375999999174383E-2</v>
      </c>
      <c r="H123" s="40"/>
      <c r="I123" s="32"/>
      <c r="J123" s="32"/>
      <c r="K123" s="32">
        <f t="shared" si="24"/>
        <v>-1.4375999999174383E-2</v>
      </c>
      <c r="L123" s="32"/>
      <c r="M123" s="32"/>
      <c r="N123" s="32"/>
      <c r="O123" s="32">
        <f t="shared" ca="1" si="22"/>
        <v>-6.9139029338203912E-3</v>
      </c>
      <c r="P123" s="32"/>
      <c r="Q123" s="33">
        <f t="shared" si="23"/>
        <v>38782.145600000003</v>
      </c>
      <c r="R123" s="32"/>
      <c r="S123" s="32"/>
      <c r="T123" s="32"/>
    </row>
    <row r="124" spans="1:20" s="10" customFormat="1" ht="12.95" customHeight="1" x14ac:dyDescent="0.2">
      <c r="A124" s="5" t="s">
        <v>87</v>
      </c>
      <c r="B124" s="36" t="s">
        <v>69</v>
      </c>
      <c r="C124" s="37">
        <v>53803.368999999999</v>
      </c>
      <c r="D124" s="42">
        <v>2.0000000000000001E-4</v>
      </c>
      <c r="E124" s="32">
        <f t="shared" si="20"/>
        <v>8476.495479353358</v>
      </c>
      <c r="F124" s="32">
        <f t="shared" si="21"/>
        <v>8476.5</v>
      </c>
      <c r="G124" s="32">
        <f t="shared" si="19"/>
        <v>-8.1890400033444166E-3</v>
      </c>
      <c r="H124" s="40"/>
      <c r="I124" s="32"/>
      <c r="J124" s="32"/>
      <c r="K124" s="32">
        <f t="shared" si="24"/>
        <v>-8.1890400033444166E-3</v>
      </c>
      <c r="L124" s="32"/>
      <c r="M124" s="32"/>
      <c r="N124" s="32"/>
      <c r="O124" s="32">
        <f t="shared" ca="1" si="22"/>
        <v>-6.9150872355363104E-3</v>
      </c>
      <c r="P124" s="32"/>
      <c r="Q124" s="33">
        <f t="shared" si="23"/>
        <v>38784.868999999999</v>
      </c>
      <c r="R124" s="32"/>
      <c r="S124" s="32"/>
      <c r="T124" s="32"/>
    </row>
    <row r="125" spans="1:20" s="10" customFormat="1" ht="12.95" customHeight="1" x14ac:dyDescent="0.2">
      <c r="A125" s="5" t="s">
        <v>87</v>
      </c>
      <c r="B125" s="36" t="s">
        <v>71</v>
      </c>
      <c r="C125" s="37">
        <v>53813.324399999998</v>
      </c>
      <c r="D125" s="42">
        <v>1.1000000000000001E-3</v>
      </c>
      <c r="E125" s="32">
        <f t="shared" si="20"/>
        <v>8481.9912206810222</v>
      </c>
      <c r="F125" s="32">
        <f t="shared" si="21"/>
        <v>8482</v>
      </c>
      <c r="G125" s="32">
        <f t="shared" si="19"/>
        <v>-1.5903520004940219E-2</v>
      </c>
      <c r="H125" s="40"/>
      <c r="I125" s="32"/>
      <c r="J125" s="32"/>
      <c r="K125" s="32">
        <f t="shared" si="24"/>
        <v>-1.5903520004940219E-2</v>
      </c>
      <c r="L125" s="32"/>
      <c r="M125" s="32"/>
      <c r="N125" s="32"/>
      <c r="O125" s="32">
        <f t="shared" ca="1" si="22"/>
        <v>-6.9194296751613473E-3</v>
      </c>
      <c r="P125" s="32"/>
      <c r="Q125" s="33">
        <f t="shared" si="23"/>
        <v>38794.824399999998</v>
      </c>
      <c r="R125" s="32"/>
      <c r="S125" s="32"/>
      <c r="T125" s="32"/>
    </row>
    <row r="126" spans="1:20" s="10" customFormat="1" ht="12.95" customHeight="1" x14ac:dyDescent="0.2">
      <c r="A126" s="5" t="s">
        <v>87</v>
      </c>
      <c r="B126" s="36" t="s">
        <v>71</v>
      </c>
      <c r="C126" s="37">
        <v>54003.535000000003</v>
      </c>
      <c r="D126" s="42">
        <v>1.4E-3</v>
      </c>
      <c r="E126" s="32">
        <f t="shared" si="20"/>
        <v>8586.9943602213843</v>
      </c>
      <c r="F126" s="32">
        <f t="shared" si="21"/>
        <v>8587</v>
      </c>
      <c r="G126" s="32">
        <f t="shared" si="19"/>
        <v>-1.0216319999017287E-2</v>
      </c>
      <c r="H126" s="40"/>
      <c r="I126" s="32"/>
      <c r="J126" s="32"/>
      <c r="K126" s="32">
        <f t="shared" si="24"/>
        <v>-1.0216319999017287E-2</v>
      </c>
      <c r="L126" s="32"/>
      <c r="M126" s="32"/>
      <c r="N126" s="32"/>
      <c r="O126" s="32">
        <f t="shared" ca="1" si="22"/>
        <v>-7.0023307952756875E-3</v>
      </c>
      <c r="P126" s="32"/>
      <c r="Q126" s="33">
        <f t="shared" si="23"/>
        <v>38985.035000000003</v>
      </c>
      <c r="R126" s="32"/>
      <c r="S126" s="32"/>
      <c r="T126" s="32"/>
    </row>
    <row r="127" spans="1:20" s="10" customFormat="1" ht="12.95" customHeight="1" x14ac:dyDescent="0.2">
      <c r="A127" s="43" t="s">
        <v>90</v>
      </c>
      <c r="B127" s="44" t="s">
        <v>71</v>
      </c>
      <c r="C127" s="43">
        <v>54003.53686</v>
      </c>
      <c r="D127" s="43" t="s">
        <v>91</v>
      </c>
      <c r="E127" s="32">
        <f t="shared" si="20"/>
        <v>8586.9953870087411</v>
      </c>
      <c r="F127" s="32">
        <f t="shared" si="21"/>
        <v>8587</v>
      </c>
      <c r="G127" s="32">
        <f t="shared" si="19"/>
        <v>-8.3563200023490936E-3</v>
      </c>
      <c r="H127" s="40"/>
      <c r="I127" s="32"/>
      <c r="J127" s="32">
        <f>G127</f>
        <v>-8.3563200023490936E-3</v>
      </c>
      <c r="L127" s="32"/>
      <c r="M127" s="32"/>
      <c r="N127" s="32"/>
      <c r="O127" s="32">
        <f t="shared" ca="1" si="22"/>
        <v>-7.0023307952756875E-3</v>
      </c>
      <c r="P127" s="32"/>
      <c r="Q127" s="33">
        <f t="shared" si="23"/>
        <v>38985.03686</v>
      </c>
      <c r="R127" s="32"/>
      <c r="S127" s="32"/>
      <c r="T127" s="32"/>
    </row>
    <row r="128" spans="1:20" s="10" customFormat="1" ht="12.95" customHeight="1" x14ac:dyDescent="0.2">
      <c r="A128" s="43" t="s">
        <v>90</v>
      </c>
      <c r="B128" s="44" t="s">
        <v>71</v>
      </c>
      <c r="C128" s="43">
        <v>54014.405890000002</v>
      </c>
      <c r="D128" s="43" t="s">
        <v>91</v>
      </c>
      <c r="E128" s="32">
        <f t="shared" si="20"/>
        <v>8592.9954851828625</v>
      </c>
      <c r="F128" s="32">
        <f t="shared" si="21"/>
        <v>8593</v>
      </c>
      <c r="G128" s="32">
        <f t="shared" si="19"/>
        <v>-8.1784799986053258E-3</v>
      </c>
      <c r="H128" s="40"/>
      <c r="I128" s="32"/>
      <c r="J128" s="32">
        <f>G128</f>
        <v>-8.1784799986053258E-3</v>
      </c>
      <c r="L128" s="32"/>
      <c r="M128" s="32"/>
      <c r="N128" s="32"/>
      <c r="O128" s="32">
        <f t="shared" ca="1" si="22"/>
        <v>-7.0070680021393642E-3</v>
      </c>
      <c r="P128" s="32"/>
      <c r="Q128" s="33">
        <f t="shared" si="23"/>
        <v>38995.905890000002</v>
      </c>
      <c r="R128" s="32"/>
      <c r="S128" s="32"/>
      <c r="T128" s="32"/>
    </row>
    <row r="129" spans="1:20" s="10" customFormat="1" ht="12.95" customHeight="1" x14ac:dyDescent="0.2">
      <c r="A129" s="43" t="s">
        <v>90</v>
      </c>
      <c r="B129" s="44" t="s">
        <v>71</v>
      </c>
      <c r="C129" s="43">
        <v>54032.519350000002</v>
      </c>
      <c r="D129" s="43" t="s">
        <v>91</v>
      </c>
      <c r="E129" s="32">
        <f t="shared" si="20"/>
        <v>8602.9947710688157</v>
      </c>
      <c r="F129" s="32">
        <f t="shared" si="21"/>
        <v>8603</v>
      </c>
      <c r="G129" s="32">
        <f t="shared" si="19"/>
        <v>-9.4720799970673397E-3</v>
      </c>
      <c r="H129" s="40"/>
      <c r="I129" s="32"/>
      <c r="J129" s="32">
        <f>G129</f>
        <v>-9.4720799970673397E-3</v>
      </c>
      <c r="L129" s="32"/>
      <c r="M129" s="32"/>
      <c r="N129" s="32"/>
      <c r="O129" s="32">
        <f t="shared" ca="1" si="22"/>
        <v>-7.0149633469121578E-3</v>
      </c>
      <c r="P129" s="32"/>
      <c r="Q129" s="33">
        <f t="shared" si="23"/>
        <v>39014.019350000002</v>
      </c>
      <c r="R129" s="32"/>
      <c r="S129" s="32"/>
      <c r="T129" s="32"/>
    </row>
    <row r="130" spans="1:20" s="10" customFormat="1" ht="12.95" customHeight="1" x14ac:dyDescent="0.2">
      <c r="A130" s="5" t="s">
        <v>87</v>
      </c>
      <c r="B130" s="36" t="s">
        <v>71</v>
      </c>
      <c r="C130" s="37">
        <v>54043.387499999997</v>
      </c>
      <c r="D130" s="42">
        <v>4.0000000000000002E-4</v>
      </c>
      <c r="E130" s="32">
        <f t="shared" si="20"/>
        <v>8608.994383451065</v>
      </c>
      <c r="F130" s="32">
        <f t="shared" si="21"/>
        <v>8609</v>
      </c>
      <c r="G130" s="32">
        <f t="shared" si="19"/>
        <v>-1.017424000747269E-2</v>
      </c>
      <c r="H130" s="40"/>
      <c r="I130" s="32"/>
      <c r="J130" s="32"/>
      <c r="K130" s="32">
        <f>G130</f>
        <v>-1.017424000747269E-2</v>
      </c>
      <c r="L130" s="32"/>
      <c r="M130" s="32"/>
      <c r="N130" s="32"/>
      <c r="O130" s="32">
        <f t="shared" ca="1" si="22"/>
        <v>-7.0197005537758345E-3</v>
      </c>
      <c r="P130" s="32"/>
      <c r="Q130" s="33">
        <f t="shared" si="23"/>
        <v>39024.887499999997</v>
      </c>
      <c r="R130" s="32"/>
      <c r="S130" s="32"/>
      <c r="T130" s="32"/>
    </row>
    <row r="131" spans="1:20" s="10" customFormat="1" ht="12.95" customHeight="1" x14ac:dyDescent="0.2">
      <c r="A131" s="6" t="s">
        <v>92</v>
      </c>
      <c r="B131" s="7" t="s">
        <v>69</v>
      </c>
      <c r="C131" s="6">
        <v>54062.401599999997</v>
      </c>
      <c r="D131" s="6">
        <v>6.9999999999999999E-4</v>
      </c>
      <c r="E131" s="32">
        <f t="shared" si="20"/>
        <v>8619.4908552330489</v>
      </c>
      <c r="F131" s="32">
        <f t="shared" si="21"/>
        <v>8619.5</v>
      </c>
      <c r="G131" s="32">
        <f t="shared" si="19"/>
        <v>-1.6565520003496204E-2</v>
      </c>
      <c r="H131" s="40"/>
      <c r="I131" s="32"/>
      <c r="J131" s="32">
        <f>G131</f>
        <v>-1.6565520003496204E-2</v>
      </c>
      <c r="L131" s="32"/>
      <c r="M131" s="32"/>
      <c r="N131" s="32"/>
      <c r="O131" s="32">
        <f t="shared" ca="1" si="22"/>
        <v>-7.0279906657872687E-3</v>
      </c>
      <c r="P131" s="32"/>
      <c r="Q131" s="33">
        <f t="shared" si="23"/>
        <v>39043.901599999997</v>
      </c>
      <c r="R131" s="32"/>
      <c r="S131" s="32"/>
      <c r="T131" s="32"/>
    </row>
    <row r="132" spans="1:20" s="10" customFormat="1" ht="12.95" customHeight="1" x14ac:dyDescent="0.2">
      <c r="A132" s="43" t="s">
        <v>90</v>
      </c>
      <c r="B132" s="44" t="s">
        <v>71</v>
      </c>
      <c r="C132" s="43">
        <v>54081.426460000002</v>
      </c>
      <c r="D132" s="43" t="s">
        <v>91</v>
      </c>
      <c r="E132" s="32">
        <f t="shared" si="20"/>
        <v>8629.9932669247009</v>
      </c>
      <c r="F132" s="32">
        <f t="shared" si="21"/>
        <v>8630</v>
      </c>
      <c r="G132" s="32">
        <f t="shared" si="19"/>
        <v>-1.2196800002129748E-2</v>
      </c>
      <c r="H132" s="40"/>
      <c r="I132" s="32"/>
      <c r="J132" s="32">
        <f>G132</f>
        <v>-1.2196800002129748E-2</v>
      </c>
      <c r="L132" s="32"/>
      <c r="M132" s="32"/>
      <c r="N132" s="32"/>
      <c r="O132" s="32">
        <f t="shared" ca="1" si="22"/>
        <v>-7.0362807777987028E-3</v>
      </c>
      <c r="P132" s="32"/>
      <c r="Q132" s="33">
        <f t="shared" si="23"/>
        <v>39062.926460000002</v>
      </c>
      <c r="R132" s="32"/>
      <c r="S132" s="32"/>
      <c r="T132" s="32"/>
    </row>
    <row r="133" spans="1:20" s="10" customFormat="1" ht="12.95" customHeight="1" x14ac:dyDescent="0.2">
      <c r="A133" s="45" t="s">
        <v>99</v>
      </c>
      <c r="B133" s="36" t="s">
        <v>71</v>
      </c>
      <c r="C133" s="37">
        <v>54081.427000000003</v>
      </c>
      <c r="D133" s="6">
        <v>5.0000000000000001E-4</v>
      </c>
      <c r="E133" s="32">
        <f t="shared" si="20"/>
        <v>8629.9935650242587</v>
      </c>
      <c r="F133" s="32">
        <f t="shared" si="21"/>
        <v>8630</v>
      </c>
      <c r="G133" s="32">
        <f t="shared" si="19"/>
        <v>-1.1656800001219381E-2</v>
      </c>
      <c r="H133" s="40"/>
      <c r="I133" s="32"/>
      <c r="J133" s="32"/>
      <c r="K133" s="32">
        <f>G133</f>
        <v>-1.1656800001219381E-2</v>
      </c>
      <c r="L133" s="32"/>
      <c r="M133" s="32"/>
      <c r="N133" s="32"/>
      <c r="O133" s="32">
        <f t="shared" ca="1" si="22"/>
        <v>-7.0362807777987028E-3</v>
      </c>
      <c r="P133" s="32"/>
      <c r="Q133" s="33">
        <f t="shared" si="23"/>
        <v>39062.927000000003</v>
      </c>
      <c r="R133" s="32"/>
      <c r="S133" s="32"/>
      <c r="T133" s="32"/>
    </row>
    <row r="134" spans="1:20" s="10" customFormat="1" ht="12.95" customHeight="1" x14ac:dyDescent="0.2">
      <c r="A134" s="43" t="s">
        <v>90</v>
      </c>
      <c r="B134" s="44" t="s">
        <v>71</v>
      </c>
      <c r="C134" s="43">
        <v>54081.427159999999</v>
      </c>
      <c r="D134" s="43" t="s">
        <v>93</v>
      </c>
      <c r="E134" s="32">
        <f t="shared" si="20"/>
        <v>8629.9936533500495</v>
      </c>
      <c r="F134" s="32">
        <f t="shared" si="21"/>
        <v>8630</v>
      </c>
      <c r="G134" s="32">
        <f t="shared" si="19"/>
        <v>-1.1496800005261321E-2</v>
      </c>
      <c r="H134" s="40"/>
      <c r="I134" s="32"/>
      <c r="J134" s="32">
        <f t="shared" ref="J134:J146" si="25">G134</f>
        <v>-1.1496800005261321E-2</v>
      </c>
      <c r="L134" s="32"/>
      <c r="M134" s="32"/>
      <c r="N134" s="32"/>
      <c r="O134" s="32">
        <f t="shared" ca="1" si="22"/>
        <v>-7.0362807777987028E-3</v>
      </c>
      <c r="P134" s="32"/>
      <c r="Q134" s="33">
        <f t="shared" si="23"/>
        <v>39062.927159999999</v>
      </c>
      <c r="R134" s="32"/>
      <c r="S134" s="32"/>
      <c r="T134" s="32"/>
    </row>
    <row r="135" spans="1:20" s="10" customFormat="1" ht="12.95" customHeight="1" x14ac:dyDescent="0.2">
      <c r="A135" s="43" t="s">
        <v>90</v>
      </c>
      <c r="B135" s="44" t="s">
        <v>71</v>
      </c>
      <c r="C135" s="43">
        <v>54081.427159999999</v>
      </c>
      <c r="D135" s="43" t="s">
        <v>94</v>
      </c>
      <c r="E135" s="32">
        <f t="shared" si="20"/>
        <v>8629.9936533500495</v>
      </c>
      <c r="F135" s="32">
        <f t="shared" si="21"/>
        <v>8630</v>
      </c>
      <c r="G135" s="32">
        <f t="shared" si="19"/>
        <v>-1.1496800005261321E-2</v>
      </c>
      <c r="H135" s="40"/>
      <c r="I135" s="32"/>
      <c r="J135" s="32">
        <f t="shared" si="25"/>
        <v>-1.1496800005261321E-2</v>
      </c>
      <c r="L135" s="32"/>
      <c r="M135" s="32"/>
      <c r="N135" s="32"/>
      <c r="O135" s="32">
        <f t="shared" ca="1" si="22"/>
        <v>-7.0362807777987028E-3</v>
      </c>
      <c r="P135" s="32"/>
      <c r="Q135" s="33">
        <f t="shared" si="23"/>
        <v>39062.927159999999</v>
      </c>
      <c r="R135" s="32"/>
      <c r="S135" s="32"/>
      <c r="T135" s="32"/>
    </row>
    <row r="136" spans="1:20" s="10" customFormat="1" ht="12.95" customHeight="1" x14ac:dyDescent="0.2">
      <c r="A136" s="43" t="s">
        <v>90</v>
      </c>
      <c r="B136" s="44" t="s">
        <v>69</v>
      </c>
      <c r="C136" s="43">
        <v>54111.315580000002</v>
      </c>
      <c r="D136" s="43">
        <v>4.0000000000000002E-4</v>
      </c>
      <c r="E136" s="32">
        <f t="shared" si="20"/>
        <v>8646.4931435777307</v>
      </c>
      <c r="F136" s="32">
        <f t="shared" si="21"/>
        <v>8646.5</v>
      </c>
      <c r="G136" s="32">
        <f t="shared" si="19"/>
        <v>-1.2420239996572491E-2</v>
      </c>
      <c r="H136" s="40"/>
      <c r="I136" s="32"/>
      <c r="J136" s="32">
        <f t="shared" si="25"/>
        <v>-1.2420239996572491E-2</v>
      </c>
      <c r="L136" s="32"/>
      <c r="M136" s="32"/>
      <c r="N136" s="32"/>
      <c r="O136" s="32">
        <f t="shared" ca="1" si="22"/>
        <v>-7.0493080966738128E-3</v>
      </c>
      <c r="P136" s="32"/>
      <c r="Q136" s="33">
        <f t="shared" si="23"/>
        <v>39092.815580000002</v>
      </c>
      <c r="R136" s="32"/>
      <c r="S136" s="32"/>
      <c r="T136" s="32"/>
    </row>
    <row r="137" spans="1:20" s="10" customFormat="1" ht="12.95" customHeight="1" x14ac:dyDescent="0.2">
      <c r="A137" s="43" t="s">
        <v>90</v>
      </c>
      <c r="B137" s="44" t="s">
        <v>69</v>
      </c>
      <c r="C137" s="43">
        <v>54111.315580000002</v>
      </c>
      <c r="D137" s="43">
        <v>5.0000000000000001E-4</v>
      </c>
      <c r="E137" s="32">
        <f t="shared" si="20"/>
        <v>8646.4931435777307</v>
      </c>
      <c r="F137" s="32">
        <f t="shared" si="21"/>
        <v>8646.5</v>
      </c>
      <c r="G137" s="32">
        <f t="shared" si="19"/>
        <v>-1.2420239996572491E-2</v>
      </c>
      <c r="H137" s="40"/>
      <c r="I137" s="32"/>
      <c r="J137" s="32">
        <f t="shared" si="25"/>
        <v>-1.2420239996572491E-2</v>
      </c>
      <c r="L137" s="32"/>
      <c r="M137" s="32"/>
      <c r="N137" s="32"/>
      <c r="O137" s="32">
        <f t="shared" ca="1" si="22"/>
        <v>-7.0493080966738128E-3</v>
      </c>
      <c r="P137" s="32"/>
      <c r="Q137" s="33">
        <f t="shared" si="23"/>
        <v>39092.815580000002</v>
      </c>
      <c r="R137" s="32"/>
      <c r="S137" s="32"/>
      <c r="T137" s="32"/>
    </row>
    <row r="138" spans="1:20" s="10" customFormat="1" ht="12.95" customHeight="1" x14ac:dyDescent="0.2">
      <c r="A138" s="43" t="s">
        <v>90</v>
      </c>
      <c r="B138" s="44" t="s">
        <v>69</v>
      </c>
      <c r="C138" s="43">
        <v>54111.316579999999</v>
      </c>
      <c r="D138" s="43">
        <v>4.0000000000000002E-4</v>
      </c>
      <c r="E138" s="32">
        <f t="shared" si="20"/>
        <v>8646.4936956139427</v>
      </c>
      <c r="F138" s="32">
        <f t="shared" si="21"/>
        <v>8646.5</v>
      </c>
      <c r="G138" s="32">
        <f t="shared" si="19"/>
        <v>-1.1420240000006743E-2</v>
      </c>
      <c r="H138" s="40"/>
      <c r="I138" s="32"/>
      <c r="J138" s="32">
        <f t="shared" si="25"/>
        <v>-1.1420240000006743E-2</v>
      </c>
      <c r="L138" s="32"/>
      <c r="M138" s="32"/>
      <c r="N138" s="32"/>
      <c r="O138" s="32">
        <f t="shared" ca="1" si="22"/>
        <v>-7.0493080966738128E-3</v>
      </c>
      <c r="P138" s="32"/>
      <c r="Q138" s="33">
        <f t="shared" si="23"/>
        <v>39092.816579999999</v>
      </c>
      <c r="R138" s="32"/>
      <c r="S138" s="32"/>
      <c r="T138" s="32"/>
    </row>
    <row r="139" spans="1:20" s="10" customFormat="1" ht="12.95" customHeight="1" x14ac:dyDescent="0.2">
      <c r="A139" s="43" t="s">
        <v>90</v>
      </c>
      <c r="B139" s="44" t="s">
        <v>69</v>
      </c>
      <c r="C139" s="43">
        <v>54149.360979999998</v>
      </c>
      <c r="D139" s="43">
        <v>2.9999999999999997E-4</v>
      </c>
      <c r="E139" s="32">
        <f t="shared" si="20"/>
        <v>8667.4955821645817</v>
      </c>
      <c r="F139" s="32">
        <f t="shared" si="21"/>
        <v>8667.5</v>
      </c>
      <c r="G139" s="32">
        <f t="shared" si="19"/>
        <v>-8.0028000083984807E-3</v>
      </c>
      <c r="H139" s="40"/>
      <c r="I139" s="32"/>
      <c r="J139" s="32">
        <f t="shared" si="25"/>
        <v>-8.0028000083984807E-3</v>
      </c>
      <c r="L139" s="32"/>
      <c r="M139" s="32"/>
      <c r="N139" s="32"/>
      <c r="O139" s="32">
        <f t="shared" ca="1" si="22"/>
        <v>-7.0658883206966812E-3</v>
      </c>
      <c r="P139" s="32"/>
      <c r="Q139" s="33">
        <f t="shared" si="23"/>
        <v>39130.860979999998</v>
      </c>
      <c r="R139" s="32"/>
      <c r="S139" s="32"/>
      <c r="T139" s="32"/>
    </row>
    <row r="140" spans="1:20" s="10" customFormat="1" ht="12.95" customHeight="1" x14ac:dyDescent="0.2">
      <c r="A140" s="43" t="s">
        <v>90</v>
      </c>
      <c r="B140" s="44" t="s">
        <v>69</v>
      </c>
      <c r="C140" s="43">
        <v>54149.360979999998</v>
      </c>
      <c r="D140" s="43">
        <v>2.9999999999999997E-4</v>
      </c>
      <c r="E140" s="32">
        <f t="shared" si="20"/>
        <v>8667.4955821645817</v>
      </c>
      <c r="F140" s="32">
        <f t="shared" si="21"/>
        <v>8667.5</v>
      </c>
      <c r="G140" s="32">
        <f t="shared" si="19"/>
        <v>-8.0028000083984807E-3</v>
      </c>
      <c r="H140" s="40"/>
      <c r="I140" s="32"/>
      <c r="J140" s="32">
        <f t="shared" si="25"/>
        <v>-8.0028000083984807E-3</v>
      </c>
      <c r="L140" s="32"/>
      <c r="M140" s="32"/>
      <c r="N140" s="32"/>
      <c r="O140" s="32">
        <f t="shared" ca="1" si="22"/>
        <v>-7.0658883206966812E-3</v>
      </c>
      <c r="P140" s="32"/>
      <c r="Q140" s="33">
        <f t="shared" si="23"/>
        <v>39130.860979999998</v>
      </c>
      <c r="R140" s="32"/>
      <c r="S140" s="32"/>
      <c r="T140" s="32"/>
    </row>
    <row r="141" spans="1:20" s="10" customFormat="1" ht="12.95" customHeight="1" x14ac:dyDescent="0.2">
      <c r="A141" s="43" t="s">
        <v>90</v>
      </c>
      <c r="B141" s="44" t="s">
        <v>69</v>
      </c>
      <c r="C141" s="43">
        <v>54149.360979999998</v>
      </c>
      <c r="D141" s="43">
        <v>5.0000000000000001E-4</v>
      </c>
      <c r="E141" s="32">
        <f t="shared" si="20"/>
        <v>8667.4955821645817</v>
      </c>
      <c r="F141" s="32">
        <f t="shared" si="21"/>
        <v>8667.5</v>
      </c>
      <c r="G141" s="32">
        <f t="shared" si="19"/>
        <v>-8.0028000083984807E-3</v>
      </c>
      <c r="H141" s="40"/>
      <c r="I141" s="32"/>
      <c r="J141" s="32">
        <f t="shared" si="25"/>
        <v>-8.0028000083984807E-3</v>
      </c>
      <c r="L141" s="32"/>
      <c r="M141" s="32"/>
      <c r="N141" s="32"/>
      <c r="O141" s="32">
        <f t="shared" ca="1" si="22"/>
        <v>-7.0658883206966812E-3</v>
      </c>
      <c r="P141" s="32"/>
      <c r="Q141" s="33">
        <f t="shared" si="23"/>
        <v>39130.860979999998</v>
      </c>
      <c r="R141" s="32"/>
      <c r="S141" s="32"/>
      <c r="T141" s="32"/>
    </row>
    <row r="142" spans="1:20" s="10" customFormat="1" ht="12.95" customHeight="1" x14ac:dyDescent="0.2">
      <c r="A142" s="43" t="s">
        <v>90</v>
      </c>
      <c r="B142" s="44" t="s">
        <v>69</v>
      </c>
      <c r="C142" s="43">
        <v>54187.402399999999</v>
      </c>
      <c r="D142" s="43">
        <v>5.9999999999999995E-4</v>
      </c>
      <c r="E142" s="32">
        <f t="shared" si="20"/>
        <v>8688.4958236473049</v>
      </c>
      <c r="F142" s="32">
        <f t="shared" si="21"/>
        <v>8688.5</v>
      </c>
      <c r="G142" s="32">
        <f t="shared" si="19"/>
        <v>-7.5653599997167476E-3</v>
      </c>
      <c r="H142" s="40"/>
      <c r="I142" s="32"/>
      <c r="J142" s="32">
        <f t="shared" si="25"/>
        <v>-7.5653599997167476E-3</v>
      </c>
      <c r="L142" s="32"/>
      <c r="M142" s="32"/>
      <c r="N142" s="32"/>
      <c r="O142" s="32">
        <f t="shared" ca="1" si="22"/>
        <v>-7.0824685447195487E-3</v>
      </c>
      <c r="P142" s="32"/>
      <c r="Q142" s="33">
        <f t="shared" si="23"/>
        <v>39168.902399999999</v>
      </c>
      <c r="R142" s="32"/>
      <c r="S142" s="32"/>
      <c r="T142" s="32"/>
    </row>
    <row r="143" spans="1:20" s="10" customFormat="1" ht="12.95" customHeight="1" x14ac:dyDescent="0.2">
      <c r="A143" s="43" t="s">
        <v>90</v>
      </c>
      <c r="B143" s="44" t="s">
        <v>69</v>
      </c>
      <c r="C143" s="43">
        <v>54187.402399999999</v>
      </c>
      <c r="D143" s="43">
        <v>1E-3</v>
      </c>
      <c r="E143" s="32">
        <f t="shared" si="20"/>
        <v>8688.4958236473049</v>
      </c>
      <c r="F143" s="32">
        <f t="shared" si="21"/>
        <v>8688.5</v>
      </c>
      <c r="G143" s="32">
        <f t="shared" si="19"/>
        <v>-7.5653599997167476E-3</v>
      </c>
      <c r="H143" s="40"/>
      <c r="I143" s="32"/>
      <c r="J143" s="32">
        <f t="shared" si="25"/>
        <v>-7.5653599997167476E-3</v>
      </c>
      <c r="L143" s="32"/>
      <c r="M143" s="32"/>
      <c r="N143" s="32"/>
      <c r="O143" s="32">
        <f t="shared" ca="1" si="22"/>
        <v>-7.0824685447195487E-3</v>
      </c>
      <c r="P143" s="32"/>
      <c r="Q143" s="33">
        <f t="shared" si="23"/>
        <v>39168.902399999999</v>
      </c>
      <c r="R143" s="32"/>
      <c r="S143" s="32"/>
      <c r="T143" s="32"/>
    </row>
    <row r="144" spans="1:20" s="10" customFormat="1" ht="12.95" customHeight="1" x14ac:dyDescent="0.2">
      <c r="A144" s="6" t="s">
        <v>110</v>
      </c>
      <c r="B144" s="7" t="s">
        <v>71</v>
      </c>
      <c r="C144" s="6">
        <v>54476.335679999997</v>
      </c>
      <c r="D144" s="6">
        <v>4.0000000000000002E-4</v>
      </c>
      <c r="E144" s="32">
        <f t="shared" si="20"/>
        <v>8847.9974577186604</v>
      </c>
      <c r="F144" s="32">
        <f t="shared" si="21"/>
        <v>8848</v>
      </c>
      <c r="G144" s="32">
        <f t="shared" si="19"/>
        <v>-4.6052800098550506E-3</v>
      </c>
      <c r="H144" s="40"/>
      <c r="I144" s="32"/>
      <c r="J144" s="32">
        <f t="shared" si="25"/>
        <v>-4.6052800098550506E-3</v>
      </c>
      <c r="L144" s="32"/>
      <c r="M144" s="32"/>
      <c r="N144" s="32"/>
      <c r="O144" s="32">
        <f t="shared" ca="1" si="22"/>
        <v>-7.2083992938456179E-3</v>
      </c>
      <c r="P144" s="32"/>
      <c r="Q144" s="33">
        <f t="shared" si="23"/>
        <v>39457.835679999997</v>
      </c>
      <c r="R144" s="32"/>
      <c r="S144" s="32"/>
      <c r="T144" s="32"/>
    </row>
    <row r="145" spans="1:20" s="10" customFormat="1" ht="12.95" customHeight="1" x14ac:dyDescent="0.2">
      <c r="A145" s="6" t="s">
        <v>110</v>
      </c>
      <c r="B145" s="7" t="s">
        <v>71</v>
      </c>
      <c r="C145" s="6">
        <v>54476.335679999997</v>
      </c>
      <c r="D145" s="6">
        <v>5.0000000000000001E-4</v>
      </c>
      <c r="E145" s="32">
        <f t="shared" si="20"/>
        <v>8847.9974577186604</v>
      </c>
      <c r="F145" s="32">
        <f t="shared" si="21"/>
        <v>8848</v>
      </c>
      <c r="G145" s="32">
        <f t="shared" si="19"/>
        <v>-4.6052800098550506E-3</v>
      </c>
      <c r="H145" s="40"/>
      <c r="I145" s="32"/>
      <c r="J145" s="32">
        <f t="shared" si="25"/>
        <v>-4.6052800098550506E-3</v>
      </c>
      <c r="L145" s="32"/>
      <c r="M145" s="32"/>
      <c r="N145" s="32"/>
      <c r="O145" s="32">
        <f t="shared" ca="1" si="22"/>
        <v>-7.2083992938456179E-3</v>
      </c>
      <c r="P145" s="32"/>
      <c r="Q145" s="33">
        <f t="shared" si="23"/>
        <v>39457.835679999997</v>
      </c>
      <c r="R145" s="32"/>
      <c r="S145" s="32"/>
      <c r="T145" s="32"/>
    </row>
    <row r="146" spans="1:20" s="10" customFormat="1" ht="12.95" customHeight="1" x14ac:dyDescent="0.2">
      <c r="A146" s="6" t="s">
        <v>110</v>
      </c>
      <c r="B146" s="7" t="s">
        <v>71</v>
      </c>
      <c r="C146" s="6">
        <v>54476.335780000001</v>
      </c>
      <c r="D146" s="6">
        <v>5.0000000000000001E-4</v>
      </c>
      <c r="E146" s="32">
        <f t="shared" si="20"/>
        <v>8847.9975129222839</v>
      </c>
      <c r="F146" s="32">
        <f t="shared" si="21"/>
        <v>8848</v>
      </c>
      <c r="G146" s="32">
        <f t="shared" si="19"/>
        <v>-4.5052800051053055E-3</v>
      </c>
      <c r="H146" s="40"/>
      <c r="I146" s="32"/>
      <c r="J146" s="32">
        <f t="shared" si="25"/>
        <v>-4.5052800051053055E-3</v>
      </c>
      <c r="L146" s="32"/>
      <c r="M146" s="32"/>
      <c r="N146" s="32"/>
      <c r="O146" s="32">
        <f t="shared" ca="1" si="22"/>
        <v>-7.2083992938456179E-3</v>
      </c>
      <c r="P146" s="32"/>
      <c r="Q146" s="33">
        <f t="shared" si="23"/>
        <v>39457.835780000001</v>
      </c>
      <c r="R146" s="32"/>
      <c r="S146" s="32"/>
      <c r="T146" s="32"/>
    </row>
    <row r="147" spans="1:20" s="10" customFormat="1" ht="12.95" customHeight="1" x14ac:dyDescent="0.2">
      <c r="A147" s="6" t="s">
        <v>96</v>
      </c>
      <c r="B147" s="7" t="s">
        <v>69</v>
      </c>
      <c r="C147" s="6">
        <v>54495.357499999998</v>
      </c>
      <c r="D147" s="6">
        <v>2.0000000000000001E-4</v>
      </c>
      <c r="E147" s="32">
        <f t="shared" si="20"/>
        <v>8858.4981912202202</v>
      </c>
      <c r="F147" s="32">
        <f t="shared" si="21"/>
        <v>8858.5</v>
      </c>
      <c r="G147" s="32">
        <f t="shared" ref="G147:G193" si="26">+C147-(C$7+F147*C$8)</f>
        <v>-3.2765600044513121E-3</v>
      </c>
      <c r="H147" s="40"/>
      <c r="I147" s="32"/>
      <c r="J147" s="32"/>
      <c r="K147" s="32">
        <f>G147</f>
        <v>-3.2765600044513121E-3</v>
      </c>
      <c r="L147" s="32"/>
      <c r="M147" s="32"/>
      <c r="N147" s="32"/>
      <c r="O147" s="32">
        <f t="shared" ca="1" si="22"/>
        <v>-7.2166894058570512E-3</v>
      </c>
      <c r="P147" s="32"/>
      <c r="Q147" s="33">
        <f t="shared" si="23"/>
        <v>39476.857499999998</v>
      </c>
      <c r="R147" s="32"/>
      <c r="S147" s="32"/>
      <c r="T147" s="32"/>
    </row>
    <row r="148" spans="1:20" s="10" customFormat="1" ht="12.95" customHeight="1" x14ac:dyDescent="0.2">
      <c r="A148" s="6" t="s">
        <v>96</v>
      </c>
      <c r="B148" s="7" t="s">
        <v>71</v>
      </c>
      <c r="C148" s="6">
        <v>54496.261500000001</v>
      </c>
      <c r="D148" s="6">
        <v>1E-4</v>
      </c>
      <c r="E148" s="32">
        <f t="shared" si="20"/>
        <v>8858.9972319579319</v>
      </c>
      <c r="F148" s="32">
        <f t="shared" si="21"/>
        <v>8859</v>
      </c>
      <c r="G148" s="32">
        <f t="shared" si="26"/>
        <v>-5.0142399995820597E-3</v>
      </c>
      <c r="H148" s="40"/>
      <c r="I148" s="32"/>
      <c r="J148" s="32"/>
      <c r="K148" s="32">
        <f>G148</f>
        <v>-5.0142399995820597E-3</v>
      </c>
      <c r="L148" s="32"/>
      <c r="M148" s="32"/>
      <c r="N148" s="32"/>
      <c r="O148" s="32">
        <f t="shared" ca="1" si="22"/>
        <v>-7.2170841730956909E-3</v>
      </c>
      <c r="P148" s="32"/>
      <c r="Q148" s="33">
        <f t="shared" si="23"/>
        <v>39477.761500000001</v>
      </c>
      <c r="R148" s="32"/>
      <c r="S148" s="32"/>
      <c r="T148" s="32"/>
    </row>
    <row r="149" spans="1:20" s="10" customFormat="1" ht="12.95" customHeight="1" x14ac:dyDescent="0.2">
      <c r="A149" s="6" t="s">
        <v>110</v>
      </c>
      <c r="B149" s="7" t="s">
        <v>71</v>
      </c>
      <c r="C149" s="6">
        <v>54505.315949999997</v>
      </c>
      <c r="D149" s="6">
        <v>6.9999999999999999E-4</v>
      </c>
      <c r="E149" s="32">
        <f t="shared" ref="E149:E193" si="27">+(C149-C$7)/C$8</f>
        <v>8863.9956162583385</v>
      </c>
      <c r="F149" s="32">
        <f t="shared" ref="F149:F195" si="28">ROUND(2*E149,0)/2</f>
        <v>8864</v>
      </c>
      <c r="G149" s="32">
        <f t="shared" si="26"/>
        <v>-7.9410400066990405E-3</v>
      </c>
      <c r="H149" s="40"/>
      <c r="I149" s="32"/>
      <c r="J149" s="32">
        <f>G149</f>
        <v>-7.9410400066990405E-3</v>
      </c>
      <c r="L149" s="32"/>
      <c r="M149" s="32"/>
      <c r="N149" s="32"/>
      <c r="O149" s="32">
        <f t="shared" ref="O149:O193" ca="1" si="29">+C$11+C$12*F149</f>
        <v>-7.2210318454820881E-3</v>
      </c>
      <c r="P149" s="32"/>
      <c r="Q149" s="33">
        <f t="shared" ref="Q149:Q193" si="30">+C149-15018.5</f>
        <v>39486.815949999997</v>
      </c>
      <c r="R149" s="32"/>
      <c r="S149" s="32"/>
      <c r="T149" s="32"/>
    </row>
    <row r="150" spans="1:20" s="10" customFormat="1" ht="12.95" customHeight="1" x14ac:dyDescent="0.2">
      <c r="A150" s="6" t="s">
        <v>110</v>
      </c>
      <c r="B150" s="7" t="s">
        <v>71</v>
      </c>
      <c r="C150" s="6">
        <v>54505.316350000001</v>
      </c>
      <c r="D150" s="6">
        <v>6.9999999999999999E-4</v>
      </c>
      <c r="E150" s="32">
        <f t="shared" si="27"/>
        <v>8863.9958370728255</v>
      </c>
      <c r="F150" s="32">
        <f t="shared" si="28"/>
        <v>8864</v>
      </c>
      <c r="G150" s="32">
        <f t="shared" si="26"/>
        <v>-7.5410400022519752E-3</v>
      </c>
      <c r="H150" s="40"/>
      <c r="I150" s="32"/>
      <c r="J150" s="32">
        <f>G150</f>
        <v>-7.5410400022519752E-3</v>
      </c>
      <c r="L150" s="32"/>
      <c r="M150" s="32"/>
      <c r="N150" s="32"/>
      <c r="O150" s="32">
        <f t="shared" ca="1" si="29"/>
        <v>-7.2210318454820881E-3</v>
      </c>
      <c r="P150" s="32"/>
      <c r="Q150" s="33">
        <f t="shared" si="30"/>
        <v>39486.816350000001</v>
      </c>
      <c r="R150" s="32"/>
      <c r="S150" s="32"/>
      <c r="T150" s="32"/>
    </row>
    <row r="151" spans="1:20" s="10" customFormat="1" ht="12.95" customHeight="1" x14ac:dyDescent="0.2">
      <c r="A151" s="6" t="s">
        <v>110</v>
      </c>
      <c r="B151" s="7" t="s">
        <v>71</v>
      </c>
      <c r="C151" s="6">
        <v>54505.318350000001</v>
      </c>
      <c r="D151" s="6">
        <v>1.1999999999999999E-3</v>
      </c>
      <c r="E151" s="32">
        <f t="shared" si="27"/>
        <v>8863.9969411452548</v>
      </c>
      <c r="F151" s="32">
        <f t="shared" si="28"/>
        <v>8864</v>
      </c>
      <c r="G151" s="32">
        <f t="shared" si="26"/>
        <v>-5.5410400018445216E-3</v>
      </c>
      <c r="H151" s="40"/>
      <c r="I151" s="32"/>
      <c r="J151" s="32">
        <f>G151</f>
        <v>-5.5410400018445216E-3</v>
      </c>
      <c r="L151" s="32"/>
      <c r="M151" s="32"/>
      <c r="N151" s="32"/>
      <c r="O151" s="32">
        <f t="shared" ca="1" si="29"/>
        <v>-7.2210318454820881E-3</v>
      </c>
      <c r="P151" s="32"/>
      <c r="Q151" s="33">
        <f t="shared" si="30"/>
        <v>39486.818350000001</v>
      </c>
      <c r="R151" s="32"/>
      <c r="S151" s="32"/>
      <c r="T151" s="32"/>
    </row>
    <row r="152" spans="1:20" s="10" customFormat="1" ht="12.95" customHeight="1" x14ac:dyDescent="0.2">
      <c r="A152" s="6" t="s">
        <v>96</v>
      </c>
      <c r="B152" s="7" t="s">
        <v>71</v>
      </c>
      <c r="C152" s="6">
        <v>54505.324000000001</v>
      </c>
      <c r="D152" s="6">
        <v>2.0000000000000001E-4</v>
      </c>
      <c r="E152" s="32">
        <f t="shared" si="27"/>
        <v>8864.000060149865</v>
      </c>
      <c r="F152" s="32">
        <f t="shared" si="28"/>
        <v>8864</v>
      </c>
      <c r="G152" s="32">
        <f t="shared" si="26"/>
        <v>1.0895999730564654E-4</v>
      </c>
      <c r="H152" s="40"/>
      <c r="I152" s="32"/>
      <c r="J152" s="32"/>
      <c r="K152" s="32">
        <f>G152</f>
        <v>1.0895999730564654E-4</v>
      </c>
      <c r="L152" s="32"/>
      <c r="M152" s="32"/>
      <c r="N152" s="32"/>
      <c r="O152" s="32">
        <f t="shared" ca="1" si="29"/>
        <v>-7.2210318454820881E-3</v>
      </c>
      <c r="P152" s="32"/>
      <c r="Q152" s="33">
        <f t="shared" si="30"/>
        <v>39486.824000000001</v>
      </c>
      <c r="R152" s="32"/>
      <c r="S152" s="32"/>
      <c r="T152" s="32"/>
    </row>
    <row r="153" spans="1:20" s="10" customFormat="1" ht="12.95" customHeight="1" x14ac:dyDescent="0.2">
      <c r="A153" s="6" t="s">
        <v>96</v>
      </c>
      <c r="B153" s="7" t="s">
        <v>69</v>
      </c>
      <c r="C153" s="6">
        <v>54513.476199999997</v>
      </c>
      <c r="D153" s="6">
        <v>2.9999999999999997E-4</v>
      </c>
      <c r="E153" s="32">
        <f t="shared" si="27"/>
        <v>8868.5003697759348</v>
      </c>
      <c r="F153" s="32">
        <f t="shared" si="28"/>
        <v>8868.5</v>
      </c>
      <c r="G153" s="32">
        <f t="shared" si="26"/>
        <v>6.6983999568037689E-4</v>
      </c>
      <c r="H153" s="40"/>
      <c r="I153" s="32"/>
      <c r="J153" s="32"/>
      <c r="K153" s="32">
        <f>G153</f>
        <v>6.6983999568037689E-4</v>
      </c>
      <c r="L153" s="32"/>
      <c r="M153" s="32"/>
      <c r="N153" s="32"/>
      <c r="O153" s="32">
        <f t="shared" ca="1" si="29"/>
        <v>-7.2245847506298456E-3</v>
      </c>
      <c r="P153" s="32"/>
      <c r="Q153" s="33">
        <f t="shared" si="30"/>
        <v>39494.976199999997</v>
      </c>
      <c r="R153" s="32"/>
      <c r="S153" s="32"/>
      <c r="T153" s="32"/>
    </row>
    <row r="154" spans="1:20" s="10" customFormat="1" ht="12.95" customHeight="1" x14ac:dyDescent="0.2">
      <c r="A154" s="6" t="s">
        <v>96</v>
      </c>
      <c r="B154" s="7" t="s">
        <v>71</v>
      </c>
      <c r="C154" s="6">
        <v>54514.377800000002</v>
      </c>
      <c r="D154" s="6">
        <v>5.9999999999999995E-4</v>
      </c>
      <c r="E154" s="32">
        <f t="shared" si="27"/>
        <v>8868.9980856267339</v>
      </c>
      <c r="F154" s="32">
        <f t="shared" si="28"/>
        <v>8869</v>
      </c>
      <c r="G154" s="32">
        <f t="shared" si="26"/>
        <v>-3.467839997028932E-3</v>
      </c>
      <c r="H154" s="40"/>
      <c r="I154" s="32"/>
      <c r="J154" s="32"/>
      <c r="K154" s="32">
        <f>G154</f>
        <v>-3.467839997028932E-3</v>
      </c>
      <c r="L154" s="32"/>
      <c r="M154" s="32"/>
      <c r="N154" s="32"/>
      <c r="O154" s="32">
        <f t="shared" ca="1" si="29"/>
        <v>-7.2249795178684854E-3</v>
      </c>
      <c r="P154" s="32"/>
      <c r="Q154" s="33">
        <f t="shared" si="30"/>
        <v>39495.877800000002</v>
      </c>
      <c r="R154" s="32"/>
      <c r="S154" s="32"/>
      <c r="T154" s="32"/>
    </row>
    <row r="155" spans="1:20" s="10" customFormat="1" ht="12.95" customHeight="1" x14ac:dyDescent="0.2">
      <c r="A155" s="6" t="s">
        <v>101</v>
      </c>
      <c r="B155" s="7" t="s">
        <v>71</v>
      </c>
      <c r="C155" s="6">
        <v>54523.433199999999</v>
      </c>
      <c r="D155" s="6">
        <v>4.0000000000000002E-4</v>
      </c>
      <c r="E155" s="32">
        <f t="shared" si="27"/>
        <v>8873.9969943615451</v>
      </c>
      <c r="F155" s="32">
        <f t="shared" si="28"/>
        <v>8874</v>
      </c>
      <c r="G155" s="32">
        <f t="shared" si="26"/>
        <v>-5.4446400026790798E-3</v>
      </c>
      <c r="H155" s="40"/>
      <c r="I155" s="32"/>
      <c r="J155" s="32"/>
      <c r="K155" s="32">
        <f>G155</f>
        <v>-5.4446400026790798E-3</v>
      </c>
      <c r="L155" s="32"/>
      <c r="M155" s="32"/>
      <c r="N155" s="32"/>
      <c r="O155" s="32">
        <f t="shared" ca="1" si="29"/>
        <v>-7.2289271902548826E-3</v>
      </c>
      <c r="P155" s="32"/>
      <c r="Q155" s="33">
        <f t="shared" si="30"/>
        <v>39504.933199999999</v>
      </c>
      <c r="R155" s="32"/>
      <c r="S155" s="32"/>
      <c r="T155" s="32"/>
    </row>
    <row r="156" spans="1:20" s="10" customFormat="1" ht="12.95" customHeight="1" x14ac:dyDescent="0.2">
      <c r="A156" s="6" t="s">
        <v>110</v>
      </c>
      <c r="B156" s="7" t="s">
        <v>71</v>
      </c>
      <c r="C156" s="6">
        <v>54523.435440000001</v>
      </c>
      <c r="D156" s="6">
        <v>5.9999999999999995E-4</v>
      </c>
      <c r="E156" s="32">
        <f t="shared" si="27"/>
        <v>8873.9982309226652</v>
      </c>
      <c r="F156" s="32">
        <f t="shared" si="28"/>
        <v>8874</v>
      </c>
      <c r="G156" s="32">
        <f t="shared" si="26"/>
        <v>-3.2046400010585785E-3</v>
      </c>
      <c r="H156" s="40"/>
      <c r="I156" s="32"/>
      <c r="J156" s="32">
        <f>G156</f>
        <v>-3.2046400010585785E-3</v>
      </c>
      <c r="L156" s="32"/>
      <c r="M156" s="32"/>
      <c r="N156" s="32"/>
      <c r="O156" s="32">
        <f t="shared" ca="1" si="29"/>
        <v>-7.2289271902548826E-3</v>
      </c>
      <c r="P156" s="32"/>
      <c r="Q156" s="33">
        <f t="shared" si="30"/>
        <v>39504.935440000001</v>
      </c>
      <c r="R156" s="32"/>
      <c r="S156" s="32"/>
      <c r="T156" s="32"/>
    </row>
    <row r="157" spans="1:20" s="10" customFormat="1" ht="12.95" customHeight="1" x14ac:dyDescent="0.2">
      <c r="A157" s="6" t="s">
        <v>110</v>
      </c>
      <c r="B157" s="7" t="s">
        <v>71</v>
      </c>
      <c r="C157" s="6">
        <v>54523.435440000001</v>
      </c>
      <c r="D157" s="6">
        <v>6.9999999999999999E-4</v>
      </c>
      <c r="E157" s="32">
        <f t="shared" si="27"/>
        <v>8873.9982309226652</v>
      </c>
      <c r="F157" s="32">
        <f t="shared" si="28"/>
        <v>8874</v>
      </c>
      <c r="G157" s="32">
        <f t="shared" si="26"/>
        <v>-3.2046400010585785E-3</v>
      </c>
      <c r="H157" s="40"/>
      <c r="I157" s="32"/>
      <c r="J157" s="32">
        <f>G157</f>
        <v>-3.2046400010585785E-3</v>
      </c>
      <c r="L157" s="32"/>
      <c r="M157" s="32"/>
      <c r="N157" s="32"/>
      <c r="O157" s="32">
        <f t="shared" ca="1" si="29"/>
        <v>-7.2289271902548826E-3</v>
      </c>
      <c r="P157" s="32"/>
      <c r="Q157" s="33">
        <f t="shared" si="30"/>
        <v>39504.935440000001</v>
      </c>
      <c r="R157" s="32"/>
      <c r="S157" s="32"/>
      <c r="T157" s="32"/>
    </row>
    <row r="158" spans="1:20" s="10" customFormat="1" ht="12.95" customHeight="1" x14ac:dyDescent="0.2">
      <c r="A158" s="6" t="s">
        <v>110</v>
      </c>
      <c r="B158" s="7" t="s">
        <v>71</v>
      </c>
      <c r="C158" s="6">
        <v>54523.43664</v>
      </c>
      <c r="D158" s="6">
        <v>8.9999999999999998E-4</v>
      </c>
      <c r="E158" s="32">
        <f t="shared" si="27"/>
        <v>8873.9988933661225</v>
      </c>
      <c r="F158" s="32">
        <f t="shared" si="28"/>
        <v>8874</v>
      </c>
      <c r="G158" s="32">
        <f t="shared" si="26"/>
        <v>-2.0046400022692978E-3</v>
      </c>
      <c r="H158" s="40"/>
      <c r="I158" s="32"/>
      <c r="J158" s="32">
        <f>G158</f>
        <v>-2.0046400022692978E-3</v>
      </c>
      <c r="L158" s="32"/>
      <c r="M158" s="32"/>
      <c r="N158" s="32"/>
      <c r="O158" s="32">
        <f t="shared" ca="1" si="29"/>
        <v>-7.2289271902548826E-3</v>
      </c>
      <c r="P158" s="32"/>
      <c r="Q158" s="33">
        <f t="shared" si="30"/>
        <v>39504.93664</v>
      </c>
      <c r="R158" s="32"/>
      <c r="S158" s="32"/>
      <c r="T158" s="32"/>
    </row>
    <row r="159" spans="1:20" s="10" customFormat="1" ht="12.95" customHeight="1" x14ac:dyDescent="0.2">
      <c r="A159" s="45" t="s">
        <v>99</v>
      </c>
      <c r="B159" s="36" t="s">
        <v>69</v>
      </c>
      <c r="C159" s="37">
        <v>54752.583599999998</v>
      </c>
      <c r="D159" s="6">
        <v>4.0000000000000002E-4</v>
      </c>
      <c r="E159" s="32">
        <f t="shared" si="27"/>
        <v>9000.4963136788101</v>
      </c>
      <c r="F159" s="32">
        <f t="shared" si="28"/>
        <v>9000.5</v>
      </c>
      <c r="G159" s="32">
        <f t="shared" si="26"/>
        <v>-6.6776800085790455E-3</v>
      </c>
      <c r="H159" s="40"/>
      <c r="I159" s="32"/>
      <c r="J159" s="32"/>
      <c r="K159" s="32">
        <f t="shared" ref="K159:K185" si="31">G159</f>
        <v>-6.6776800085790455E-3</v>
      </c>
      <c r="L159" s="32"/>
      <c r="M159" s="32"/>
      <c r="N159" s="32"/>
      <c r="O159" s="32">
        <f t="shared" ca="1" si="29"/>
        <v>-7.32880330163073E-3</v>
      </c>
      <c r="P159" s="32"/>
      <c r="Q159" s="33">
        <f t="shared" si="30"/>
        <v>39734.083599999998</v>
      </c>
      <c r="R159" s="32"/>
      <c r="S159" s="32"/>
      <c r="T159" s="32"/>
    </row>
    <row r="160" spans="1:20" s="10" customFormat="1" ht="12.95" customHeight="1" x14ac:dyDescent="0.2">
      <c r="A160" s="6" t="s">
        <v>96</v>
      </c>
      <c r="B160" s="7" t="s">
        <v>69</v>
      </c>
      <c r="C160" s="6">
        <v>54777.9493</v>
      </c>
      <c r="D160" s="6">
        <v>4.7999999999999996E-3</v>
      </c>
      <c r="E160" s="32">
        <f t="shared" si="27"/>
        <v>9014.499098679431</v>
      </c>
      <c r="F160" s="32">
        <f t="shared" si="28"/>
        <v>9014.5</v>
      </c>
      <c r="G160" s="32">
        <f t="shared" si="26"/>
        <v>-1.6327200064552017E-3</v>
      </c>
      <c r="H160" s="40"/>
      <c r="I160" s="32"/>
      <c r="J160" s="32"/>
      <c r="K160" s="32">
        <f t="shared" si="31"/>
        <v>-1.6327200064552017E-3</v>
      </c>
      <c r="L160" s="32"/>
      <c r="M160" s="32"/>
      <c r="N160" s="32"/>
      <c r="O160" s="32">
        <f t="shared" ca="1" si="29"/>
        <v>-7.3398567843126422E-3</v>
      </c>
      <c r="P160" s="32"/>
      <c r="Q160" s="33">
        <f t="shared" si="30"/>
        <v>39759.4493</v>
      </c>
      <c r="R160" s="32"/>
      <c r="S160" s="32"/>
      <c r="T160" s="32"/>
    </row>
    <row r="161" spans="1:20" s="10" customFormat="1" ht="12.95" customHeight="1" x14ac:dyDescent="0.2">
      <c r="A161" s="6" t="s">
        <v>96</v>
      </c>
      <c r="B161" s="7" t="s">
        <v>71</v>
      </c>
      <c r="C161" s="6">
        <v>54778.854200000002</v>
      </c>
      <c r="D161" s="6">
        <v>2.7000000000000001E-3</v>
      </c>
      <c r="E161" s="32">
        <f t="shared" si="27"/>
        <v>9014.9986362497366</v>
      </c>
      <c r="F161" s="32">
        <f t="shared" si="28"/>
        <v>9015</v>
      </c>
      <c r="G161" s="32">
        <f t="shared" si="26"/>
        <v>-2.4704000024939887E-3</v>
      </c>
      <c r="H161" s="40"/>
      <c r="I161" s="32"/>
      <c r="J161" s="32"/>
      <c r="K161" s="32">
        <f t="shared" si="31"/>
        <v>-2.4704000024939887E-3</v>
      </c>
      <c r="L161" s="32"/>
      <c r="M161" s="32"/>
      <c r="N161" s="32"/>
      <c r="O161" s="32">
        <f t="shared" ca="1" si="29"/>
        <v>-7.340251551551282E-3</v>
      </c>
      <c r="P161" s="32"/>
      <c r="Q161" s="33">
        <f t="shared" si="30"/>
        <v>39760.354200000002</v>
      </c>
      <c r="R161" s="32"/>
      <c r="S161" s="32"/>
      <c r="T161" s="32"/>
    </row>
    <row r="162" spans="1:20" s="10" customFormat="1" ht="12.95" customHeight="1" x14ac:dyDescent="0.2">
      <c r="A162" s="45" t="s">
        <v>99</v>
      </c>
      <c r="B162" s="36" t="s">
        <v>69</v>
      </c>
      <c r="C162" s="37">
        <v>54781.574999999997</v>
      </c>
      <c r="D162" s="6">
        <v>1E-3</v>
      </c>
      <c r="E162" s="32">
        <f t="shared" si="27"/>
        <v>9016.5006163815524</v>
      </c>
      <c r="F162" s="32">
        <f t="shared" si="28"/>
        <v>9016.5</v>
      </c>
      <c r="G162" s="32">
        <f t="shared" si="26"/>
        <v>1.1165599935338832E-3</v>
      </c>
      <c r="H162" s="40"/>
      <c r="I162" s="32"/>
      <c r="J162" s="32"/>
      <c r="K162" s="32">
        <f t="shared" si="31"/>
        <v>1.1165599935338832E-3</v>
      </c>
      <c r="L162" s="32"/>
      <c r="M162" s="32"/>
      <c r="N162" s="32"/>
      <c r="O162" s="32">
        <f t="shared" ca="1" si="29"/>
        <v>-7.3414358532672011E-3</v>
      </c>
      <c r="P162" s="32"/>
      <c r="Q162" s="33">
        <f t="shared" si="30"/>
        <v>39763.074999999997</v>
      </c>
      <c r="R162" s="32"/>
      <c r="S162" s="32"/>
      <c r="T162" s="32"/>
    </row>
    <row r="163" spans="1:20" s="10" customFormat="1" ht="12.95" customHeight="1" x14ac:dyDescent="0.2">
      <c r="A163" s="6" t="s">
        <v>96</v>
      </c>
      <c r="B163" s="7" t="s">
        <v>71</v>
      </c>
      <c r="C163" s="6">
        <v>54782.475100000003</v>
      </c>
      <c r="D163" s="6">
        <v>2.8999999999999998E-3</v>
      </c>
      <c r="E163" s="32">
        <f t="shared" si="27"/>
        <v>9016.9975041780308</v>
      </c>
      <c r="F163" s="32">
        <f t="shared" si="28"/>
        <v>9017</v>
      </c>
      <c r="G163" s="32">
        <f t="shared" si="26"/>
        <v>-4.5211199976620264E-3</v>
      </c>
      <c r="H163" s="40"/>
      <c r="I163" s="32"/>
      <c r="J163" s="32"/>
      <c r="K163" s="32">
        <f t="shared" si="31"/>
        <v>-4.5211199976620264E-3</v>
      </c>
      <c r="L163" s="32"/>
      <c r="M163" s="32"/>
      <c r="N163" s="32"/>
      <c r="O163" s="32">
        <f t="shared" ca="1" si="29"/>
        <v>-7.3418306205058409E-3</v>
      </c>
      <c r="P163" s="32"/>
      <c r="Q163" s="33">
        <f t="shared" si="30"/>
        <v>39763.975100000003</v>
      </c>
      <c r="R163" s="32"/>
      <c r="S163" s="32"/>
      <c r="T163" s="32"/>
    </row>
    <row r="164" spans="1:20" s="10" customFormat="1" ht="12.95" customHeight="1" x14ac:dyDescent="0.2">
      <c r="A164" s="6" t="s">
        <v>96</v>
      </c>
      <c r="B164" s="7" t="s">
        <v>71</v>
      </c>
      <c r="C164" s="6">
        <v>54787.914299999997</v>
      </c>
      <c r="D164" s="6">
        <v>3.5999999999999999E-3</v>
      </c>
      <c r="E164" s="32">
        <f t="shared" si="27"/>
        <v>9020.0001395547515</v>
      </c>
      <c r="F164" s="32">
        <f t="shared" si="28"/>
        <v>9020</v>
      </c>
      <c r="G164" s="32">
        <f t="shared" si="26"/>
        <v>2.5279999681515619E-4</v>
      </c>
      <c r="H164" s="40"/>
      <c r="I164" s="32"/>
      <c r="J164" s="32"/>
      <c r="K164" s="32">
        <f t="shared" si="31"/>
        <v>2.5279999681515619E-4</v>
      </c>
      <c r="L164" s="32"/>
      <c r="M164" s="32"/>
      <c r="N164" s="32"/>
      <c r="O164" s="32">
        <f t="shared" ca="1" si="29"/>
        <v>-7.3441992239376783E-3</v>
      </c>
      <c r="P164" s="32"/>
      <c r="Q164" s="33">
        <f t="shared" si="30"/>
        <v>39769.414299999997</v>
      </c>
      <c r="R164" s="32"/>
      <c r="S164" s="32"/>
      <c r="T164" s="32"/>
    </row>
    <row r="165" spans="1:20" s="10" customFormat="1" ht="12.95" customHeight="1" x14ac:dyDescent="0.2">
      <c r="A165" s="6" t="s">
        <v>96</v>
      </c>
      <c r="B165" s="7" t="s">
        <v>69</v>
      </c>
      <c r="C165" s="6">
        <v>54788.816599999998</v>
      </c>
      <c r="D165" s="6">
        <v>3.3E-3</v>
      </c>
      <c r="E165" s="32">
        <f t="shared" si="27"/>
        <v>9020.4982418308991</v>
      </c>
      <c r="F165" s="32">
        <f t="shared" si="28"/>
        <v>9020.5</v>
      </c>
      <c r="G165" s="32">
        <f t="shared" si="26"/>
        <v>-3.1848800063016824E-3</v>
      </c>
      <c r="H165" s="40"/>
      <c r="I165" s="32"/>
      <c r="J165" s="32"/>
      <c r="K165" s="32">
        <f t="shared" si="31"/>
        <v>-3.1848800063016824E-3</v>
      </c>
      <c r="L165" s="32"/>
      <c r="M165" s="32"/>
      <c r="N165" s="32"/>
      <c r="O165" s="32">
        <f t="shared" ca="1" si="29"/>
        <v>-7.3445939911763181E-3</v>
      </c>
      <c r="P165" s="32"/>
      <c r="Q165" s="33">
        <f t="shared" si="30"/>
        <v>39770.316599999998</v>
      </c>
      <c r="R165" s="32"/>
      <c r="S165" s="32"/>
      <c r="T165" s="32"/>
    </row>
    <row r="166" spans="1:20" s="10" customFormat="1" ht="12.95" customHeight="1" x14ac:dyDescent="0.2">
      <c r="A166" s="45" t="s">
        <v>99</v>
      </c>
      <c r="B166" s="36" t="s">
        <v>71</v>
      </c>
      <c r="C166" s="37">
        <v>54802.404499999997</v>
      </c>
      <c r="D166" s="6">
        <v>5.0000000000000001E-4</v>
      </c>
      <c r="E166" s="32">
        <f t="shared" si="27"/>
        <v>9027.9992547069451</v>
      </c>
      <c r="F166" s="32">
        <f t="shared" si="28"/>
        <v>9028</v>
      </c>
      <c r="G166" s="32">
        <f t="shared" si="26"/>
        <v>-1.3500800050678663E-3</v>
      </c>
      <c r="H166" s="40"/>
      <c r="I166" s="32"/>
      <c r="J166" s="32"/>
      <c r="K166" s="32">
        <f t="shared" si="31"/>
        <v>-1.3500800050678663E-3</v>
      </c>
      <c r="L166" s="32"/>
      <c r="M166" s="32"/>
      <c r="N166" s="32"/>
      <c r="O166" s="32">
        <f t="shared" ca="1" si="29"/>
        <v>-7.3505154997559139E-3</v>
      </c>
      <c r="P166" s="32"/>
      <c r="Q166" s="33">
        <f t="shared" si="30"/>
        <v>39783.904499999997</v>
      </c>
      <c r="R166" s="32"/>
      <c r="S166" s="32"/>
      <c r="T166" s="32"/>
    </row>
    <row r="167" spans="1:20" s="10" customFormat="1" ht="12.95" customHeight="1" x14ac:dyDescent="0.2">
      <c r="A167" s="45" t="s">
        <v>99</v>
      </c>
      <c r="B167" s="36" t="s">
        <v>71</v>
      </c>
      <c r="C167" s="37">
        <v>54809.6489</v>
      </c>
      <c r="D167" s="6">
        <v>6.9999999999999999E-4</v>
      </c>
      <c r="E167" s="32">
        <f t="shared" si="27"/>
        <v>9031.9984258576933</v>
      </c>
      <c r="F167" s="32">
        <f t="shared" si="28"/>
        <v>9032</v>
      </c>
      <c r="G167" s="32">
        <f t="shared" si="26"/>
        <v>-2.8515200028778054E-3</v>
      </c>
      <c r="H167" s="40"/>
      <c r="I167" s="32"/>
      <c r="J167" s="32"/>
      <c r="K167" s="32">
        <f t="shared" si="31"/>
        <v>-2.8515200028778054E-3</v>
      </c>
      <c r="L167" s="32"/>
      <c r="M167" s="32"/>
      <c r="N167" s="32"/>
      <c r="O167" s="32">
        <f t="shared" ca="1" si="29"/>
        <v>-7.3536736376650317E-3</v>
      </c>
      <c r="P167" s="32"/>
      <c r="Q167" s="33">
        <f t="shared" si="30"/>
        <v>39791.1489</v>
      </c>
      <c r="R167" s="32"/>
      <c r="S167" s="32"/>
      <c r="T167" s="32"/>
    </row>
    <row r="168" spans="1:20" s="10" customFormat="1" ht="12.95" customHeight="1" x14ac:dyDescent="0.2">
      <c r="A168" s="45" t="s">
        <v>99</v>
      </c>
      <c r="B168" s="36" t="s">
        <v>69</v>
      </c>
      <c r="C168" s="37">
        <v>54810.554400000001</v>
      </c>
      <c r="D168" s="6">
        <v>6.9999999999999999E-4</v>
      </c>
      <c r="E168" s="32">
        <f t="shared" si="27"/>
        <v>9032.4982946497257</v>
      </c>
      <c r="F168" s="32">
        <f t="shared" si="28"/>
        <v>9032.5</v>
      </c>
      <c r="G168" s="32">
        <f t="shared" si="26"/>
        <v>-3.0891999995219521E-3</v>
      </c>
      <c r="H168" s="40"/>
      <c r="I168" s="32"/>
      <c r="J168" s="32"/>
      <c r="K168" s="32">
        <f t="shared" si="31"/>
        <v>-3.0891999995219521E-3</v>
      </c>
      <c r="L168" s="32"/>
      <c r="M168" s="32"/>
      <c r="N168" s="32"/>
      <c r="O168" s="32">
        <f t="shared" ca="1" si="29"/>
        <v>-7.3540684049036714E-3</v>
      </c>
      <c r="P168" s="32"/>
      <c r="Q168" s="33">
        <f t="shared" si="30"/>
        <v>39792.054400000001</v>
      </c>
      <c r="R168" s="32"/>
      <c r="S168" s="32"/>
      <c r="T168" s="32"/>
    </row>
    <row r="169" spans="1:20" s="10" customFormat="1" ht="12.95" customHeight="1" x14ac:dyDescent="0.2">
      <c r="A169" s="6" t="s">
        <v>96</v>
      </c>
      <c r="B169" s="7" t="s">
        <v>69</v>
      </c>
      <c r="C169" s="6">
        <v>54817.805999999997</v>
      </c>
      <c r="D169" s="6">
        <v>8.0000000000000002E-3</v>
      </c>
      <c r="E169" s="32">
        <f t="shared" si="27"/>
        <v>9036.5014404612139</v>
      </c>
      <c r="F169" s="32">
        <f t="shared" si="28"/>
        <v>9036.5</v>
      </c>
      <c r="G169" s="32">
        <f t="shared" si="26"/>
        <v>2.6093599954037927E-3</v>
      </c>
      <c r="H169" s="40"/>
      <c r="I169" s="32"/>
      <c r="J169" s="32"/>
      <c r="K169" s="32">
        <f t="shared" si="31"/>
        <v>2.6093599954037927E-3</v>
      </c>
      <c r="L169" s="32"/>
      <c r="M169" s="32"/>
      <c r="N169" s="32"/>
      <c r="O169" s="32">
        <f t="shared" ca="1" si="29"/>
        <v>-7.3572265428127892E-3</v>
      </c>
      <c r="P169" s="32"/>
      <c r="Q169" s="33">
        <f t="shared" si="30"/>
        <v>39799.305999999997</v>
      </c>
      <c r="R169" s="32"/>
      <c r="S169" s="32"/>
      <c r="T169" s="32"/>
    </row>
    <row r="170" spans="1:20" s="10" customFormat="1" ht="12.95" customHeight="1" x14ac:dyDescent="0.2">
      <c r="A170" s="45" t="s">
        <v>99</v>
      </c>
      <c r="B170" s="36" t="s">
        <v>71</v>
      </c>
      <c r="C170" s="37">
        <v>54822.328000000001</v>
      </c>
      <c r="D170" s="6">
        <v>1E-3</v>
      </c>
      <c r="E170" s="32">
        <f t="shared" si="27"/>
        <v>9038.9977482222002</v>
      </c>
      <c r="F170" s="32">
        <f t="shared" si="28"/>
        <v>9039</v>
      </c>
      <c r="G170" s="32">
        <f t="shared" si="26"/>
        <v>-4.0790400016703643E-3</v>
      </c>
      <c r="H170" s="40"/>
      <c r="I170" s="32"/>
      <c r="J170" s="32"/>
      <c r="K170" s="32">
        <f t="shared" si="31"/>
        <v>-4.0790400016703643E-3</v>
      </c>
      <c r="L170" s="32"/>
      <c r="M170" s="32"/>
      <c r="N170" s="32"/>
      <c r="O170" s="32">
        <f t="shared" ca="1" si="29"/>
        <v>-7.3592003790059878E-3</v>
      </c>
      <c r="P170" s="32"/>
      <c r="Q170" s="33">
        <f t="shared" si="30"/>
        <v>39803.828000000001</v>
      </c>
      <c r="R170" s="32"/>
      <c r="S170" s="32"/>
      <c r="T170" s="32"/>
    </row>
    <row r="171" spans="1:20" s="10" customFormat="1" ht="12.95" customHeight="1" x14ac:dyDescent="0.2">
      <c r="A171" s="6" t="s">
        <v>96</v>
      </c>
      <c r="B171" s="7" t="s">
        <v>69</v>
      </c>
      <c r="C171" s="6">
        <v>54828.668400000002</v>
      </c>
      <c r="D171" s="6">
        <v>2.9999999999999997E-4</v>
      </c>
      <c r="E171" s="32">
        <f t="shared" si="27"/>
        <v>9042.4978786352367</v>
      </c>
      <c r="F171" s="32">
        <f t="shared" si="28"/>
        <v>9042.5</v>
      </c>
      <c r="G171" s="32">
        <f t="shared" si="26"/>
        <v>-3.8428000043495558E-3</v>
      </c>
      <c r="H171" s="40"/>
      <c r="I171" s="32"/>
      <c r="J171" s="32"/>
      <c r="K171" s="32">
        <f t="shared" si="31"/>
        <v>-3.8428000043495558E-3</v>
      </c>
      <c r="L171" s="32"/>
      <c r="M171" s="32"/>
      <c r="N171" s="32"/>
      <c r="O171" s="32">
        <f t="shared" ca="1" si="29"/>
        <v>-7.3619637496764659E-3</v>
      </c>
      <c r="P171" s="32"/>
      <c r="Q171" s="33">
        <f t="shared" si="30"/>
        <v>39810.168400000002</v>
      </c>
      <c r="R171" s="32"/>
      <c r="S171" s="32"/>
      <c r="T171" s="32"/>
    </row>
    <row r="172" spans="1:20" s="10" customFormat="1" ht="12.95" customHeight="1" x14ac:dyDescent="0.2">
      <c r="A172" s="6" t="s">
        <v>96</v>
      </c>
      <c r="B172" s="7" t="s">
        <v>71</v>
      </c>
      <c r="C172" s="6">
        <v>54831.384700000002</v>
      </c>
      <c r="D172" s="6">
        <v>2.0000000000000001E-4</v>
      </c>
      <c r="E172" s="32">
        <f t="shared" si="27"/>
        <v>9043.9973746040905</v>
      </c>
      <c r="F172" s="32">
        <f t="shared" si="28"/>
        <v>9044</v>
      </c>
      <c r="G172" s="32">
        <f t="shared" si="26"/>
        <v>-4.7558400037814863E-3</v>
      </c>
      <c r="H172" s="40"/>
      <c r="I172" s="32"/>
      <c r="J172" s="32"/>
      <c r="K172" s="32">
        <f t="shared" si="31"/>
        <v>-4.7558400037814863E-3</v>
      </c>
      <c r="L172" s="32"/>
      <c r="M172" s="32"/>
      <c r="N172" s="32"/>
      <c r="O172" s="32">
        <f t="shared" ca="1" si="29"/>
        <v>-7.3631480513923851E-3</v>
      </c>
      <c r="P172" s="32"/>
      <c r="Q172" s="33">
        <f t="shared" si="30"/>
        <v>39812.884700000002</v>
      </c>
      <c r="R172" s="32"/>
      <c r="S172" s="32"/>
      <c r="T172" s="32"/>
    </row>
    <row r="173" spans="1:20" s="10" customFormat="1" ht="12.95" customHeight="1" x14ac:dyDescent="0.2">
      <c r="A173" s="6" t="s">
        <v>96</v>
      </c>
      <c r="B173" s="7" t="s">
        <v>69</v>
      </c>
      <c r="C173" s="6">
        <v>54835.917999999998</v>
      </c>
      <c r="D173" s="6">
        <v>8.2000000000000007E-3</v>
      </c>
      <c r="E173" s="32">
        <f t="shared" si="27"/>
        <v>9046.4999203742937</v>
      </c>
      <c r="F173" s="32">
        <f t="shared" si="28"/>
        <v>9046.5</v>
      </c>
      <c r="G173" s="32">
        <f t="shared" si="26"/>
        <v>-1.44240002555307E-4</v>
      </c>
      <c r="H173" s="40"/>
      <c r="I173" s="32"/>
      <c r="J173" s="32"/>
      <c r="K173" s="32">
        <f t="shared" si="31"/>
        <v>-1.44240002555307E-4</v>
      </c>
      <c r="L173" s="32"/>
      <c r="M173" s="32"/>
      <c r="N173" s="32"/>
      <c r="O173" s="32">
        <f t="shared" ca="1" si="29"/>
        <v>-7.3651218875855837E-3</v>
      </c>
      <c r="P173" s="32"/>
      <c r="Q173" s="33">
        <f t="shared" si="30"/>
        <v>39817.417999999998</v>
      </c>
      <c r="R173" s="32"/>
      <c r="S173" s="32"/>
      <c r="T173" s="32"/>
    </row>
    <row r="174" spans="1:20" s="10" customFormat="1" ht="12.95" customHeight="1" x14ac:dyDescent="0.2">
      <c r="A174" s="45" t="s">
        <v>99</v>
      </c>
      <c r="B174" s="36" t="s">
        <v>71</v>
      </c>
      <c r="C174" s="37">
        <v>54840.441299999999</v>
      </c>
      <c r="D174" s="6">
        <v>5.9999999999999995E-4</v>
      </c>
      <c r="E174" s="32">
        <f t="shared" si="27"/>
        <v>9048.9969457823572</v>
      </c>
      <c r="F174" s="32">
        <f t="shared" si="28"/>
        <v>9049</v>
      </c>
      <c r="G174" s="32">
        <f t="shared" si="26"/>
        <v>-5.5326400033663958E-3</v>
      </c>
      <c r="H174" s="40"/>
      <c r="I174" s="32"/>
      <c r="J174" s="32"/>
      <c r="K174" s="32">
        <f t="shared" si="31"/>
        <v>-5.5326400033663958E-3</v>
      </c>
      <c r="L174" s="32"/>
      <c r="M174" s="32"/>
      <c r="N174" s="32"/>
      <c r="O174" s="32">
        <f t="shared" ca="1" si="29"/>
        <v>-7.3670957237787823E-3</v>
      </c>
      <c r="P174" s="32"/>
      <c r="Q174" s="33">
        <f t="shared" si="30"/>
        <v>39821.941299999999</v>
      </c>
      <c r="R174" s="32"/>
      <c r="S174" s="32"/>
      <c r="T174" s="32"/>
    </row>
    <row r="175" spans="1:20" s="10" customFormat="1" ht="12.95" customHeight="1" x14ac:dyDescent="0.2">
      <c r="A175" s="6" t="s">
        <v>96</v>
      </c>
      <c r="B175" s="7" t="s">
        <v>71</v>
      </c>
      <c r="C175" s="6">
        <v>54847.686300000001</v>
      </c>
      <c r="D175" s="6">
        <v>4.3E-3</v>
      </c>
      <c r="E175" s="32">
        <f t="shared" si="27"/>
        <v>9052.9964481548341</v>
      </c>
      <c r="F175" s="32">
        <f t="shared" si="28"/>
        <v>9053</v>
      </c>
      <c r="G175" s="32">
        <f t="shared" si="26"/>
        <v>-6.4340800017816946E-3</v>
      </c>
      <c r="H175" s="40"/>
      <c r="I175" s="32"/>
      <c r="J175" s="32"/>
      <c r="K175" s="32">
        <f t="shared" si="31"/>
        <v>-6.4340800017816946E-3</v>
      </c>
      <c r="L175" s="32"/>
      <c r="M175" s="32"/>
      <c r="N175" s="32"/>
      <c r="O175" s="32">
        <f t="shared" ca="1" si="29"/>
        <v>-7.3702538616879001E-3</v>
      </c>
      <c r="P175" s="32"/>
      <c r="Q175" s="33">
        <f t="shared" si="30"/>
        <v>39829.186300000001</v>
      </c>
      <c r="R175" s="32"/>
      <c r="S175" s="32"/>
      <c r="T175" s="32"/>
    </row>
    <row r="176" spans="1:20" s="10" customFormat="1" ht="12.95" customHeight="1" x14ac:dyDescent="0.2">
      <c r="A176" s="6" t="s">
        <v>96</v>
      </c>
      <c r="B176" s="7" t="s">
        <v>71</v>
      </c>
      <c r="C176" s="6">
        <v>54851.309399999998</v>
      </c>
      <c r="D176" s="6">
        <v>1E-4</v>
      </c>
      <c r="E176" s="32">
        <f t="shared" si="27"/>
        <v>9054.9965305627975</v>
      </c>
      <c r="F176" s="32">
        <f t="shared" si="28"/>
        <v>9055</v>
      </c>
      <c r="G176" s="32">
        <f t="shared" si="26"/>
        <v>-6.2848000088706613E-3</v>
      </c>
      <c r="H176" s="40"/>
      <c r="I176" s="32"/>
      <c r="J176" s="32"/>
      <c r="K176" s="32">
        <f t="shared" si="31"/>
        <v>-6.2848000088706613E-3</v>
      </c>
      <c r="L176" s="32"/>
      <c r="M176" s="32"/>
      <c r="N176" s="32"/>
      <c r="O176" s="32">
        <f t="shared" ca="1" si="29"/>
        <v>-7.371832930642459E-3</v>
      </c>
      <c r="P176" s="32"/>
      <c r="Q176" s="33">
        <f t="shared" si="30"/>
        <v>39832.809399999998</v>
      </c>
      <c r="R176" s="32"/>
      <c r="S176" s="32"/>
      <c r="T176" s="32"/>
    </row>
    <row r="177" spans="1:20" s="10" customFormat="1" ht="12.95" customHeight="1" x14ac:dyDescent="0.2">
      <c r="A177" s="6" t="s">
        <v>96</v>
      </c>
      <c r="B177" s="7" t="s">
        <v>69</v>
      </c>
      <c r="C177" s="6">
        <v>54861.270299999996</v>
      </c>
      <c r="D177" s="6">
        <v>1.2999999999999999E-3</v>
      </c>
      <c r="E177" s="32">
        <f t="shared" si="27"/>
        <v>9060.4953080896412</v>
      </c>
      <c r="F177" s="32">
        <f t="shared" si="28"/>
        <v>9060.5</v>
      </c>
      <c r="G177" s="32">
        <f t="shared" si="26"/>
        <v>-8.4992800038889982E-3</v>
      </c>
      <c r="H177" s="40"/>
      <c r="I177" s="32"/>
      <c r="J177" s="32"/>
      <c r="K177" s="32">
        <f t="shared" si="31"/>
        <v>-8.4992800038889982E-3</v>
      </c>
      <c r="L177" s="32"/>
      <c r="M177" s="32"/>
      <c r="N177" s="32"/>
      <c r="O177" s="32">
        <f t="shared" ca="1" si="29"/>
        <v>-7.3761753702674959E-3</v>
      </c>
      <c r="P177" s="32"/>
      <c r="Q177" s="33">
        <f t="shared" si="30"/>
        <v>39842.770299999996</v>
      </c>
      <c r="R177" s="32"/>
      <c r="S177" s="32"/>
      <c r="T177" s="32"/>
    </row>
    <row r="178" spans="1:20" s="10" customFormat="1" ht="12.95" customHeight="1" x14ac:dyDescent="0.2">
      <c r="A178" s="6" t="s">
        <v>95</v>
      </c>
      <c r="B178" s="7" t="s">
        <v>71</v>
      </c>
      <c r="C178" s="6">
        <v>54876.679700000001</v>
      </c>
      <c r="D178" s="6">
        <v>1E-4</v>
      </c>
      <c r="E178" s="32">
        <f t="shared" si="27"/>
        <v>9069.0018549300057</v>
      </c>
      <c r="F178" s="32">
        <f t="shared" si="28"/>
        <v>9069</v>
      </c>
      <c r="G178" s="32">
        <f t="shared" si="26"/>
        <v>3.3601599934627302E-3</v>
      </c>
      <c r="H178" s="40"/>
      <c r="I178" s="32"/>
      <c r="J178" s="32"/>
      <c r="K178" s="32">
        <f t="shared" si="31"/>
        <v>3.3601599934627302E-3</v>
      </c>
      <c r="L178" s="32"/>
      <c r="M178" s="32"/>
      <c r="N178" s="32"/>
      <c r="O178" s="32">
        <f t="shared" ca="1" si="29"/>
        <v>-7.3828864133243704E-3</v>
      </c>
      <c r="P178" s="32"/>
      <c r="Q178" s="33">
        <f t="shared" si="30"/>
        <v>39858.179700000001</v>
      </c>
      <c r="R178" s="32"/>
      <c r="S178" s="32"/>
      <c r="T178" s="32"/>
    </row>
    <row r="179" spans="1:20" s="10" customFormat="1" ht="12.95" customHeight="1" x14ac:dyDescent="0.2">
      <c r="A179" s="6" t="s">
        <v>96</v>
      </c>
      <c r="B179" s="7" t="s">
        <v>71</v>
      </c>
      <c r="C179" s="6">
        <v>55079.558599999997</v>
      </c>
      <c r="D179" s="6">
        <v>1E-4</v>
      </c>
      <c r="E179" s="32">
        <f t="shared" si="27"/>
        <v>9180.9983548437522</v>
      </c>
      <c r="F179" s="32">
        <f t="shared" si="28"/>
        <v>9181</v>
      </c>
      <c r="G179" s="32">
        <f t="shared" si="26"/>
        <v>-2.9801600103382953E-3</v>
      </c>
      <c r="H179" s="40"/>
      <c r="I179" s="32"/>
      <c r="J179" s="32"/>
      <c r="K179" s="32">
        <f t="shared" si="31"/>
        <v>-2.9801600103382953E-3</v>
      </c>
      <c r="L179" s="32"/>
      <c r="M179" s="32"/>
      <c r="N179" s="32"/>
      <c r="O179" s="32">
        <f t="shared" ca="1" si="29"/>
        <v>-7.4713142747796666E-3</v>
      </c>
      <c r="P179" s="32"/>
      <c r="Q179" s="33">
        <f t="shared" si="30"/>
        <v>40061.058599999997</v>
      </c>
      <c r="R179" s="32"/>
      <c r="S179" s="32"/>
      <c r="T179" s="32"/>
    </row>
    <row r="180" spans="1:20" s="10" customFormat="1" ht="12.95" customHeight="1" x14ac:dyDescent="0.2">
      <c r="A180" s="45" t="s">
        <v>99</v>
      </c>
      <c r="B180" s="36" t="s">
        <v>71</v>
      </c>
      <c r="C180" s="37">
        <v>55463.591800000002</v>
      </c>
      <c r="D180" s="6">
        <v>2.9999999999999997E-4</v>
      </c>
      <c r="E180" s="32">
        <f t="shared" si="27"/>
        <v>9392.9985887304592</v>
      </c>
      <c r="F180" s="32">
        <f t="shared" si="28"/>
        <v>9393</v>
      </c>
      <c r="G180" s="32">
        <f t="shared" si="26"/>
        <v>-2.5564800016582012E-3</v>
      </c>
      <c r="H180" s="40"/>
      <c r="I180" s="32"/>
      <c r="J180" s="32"/>
      <c r="K180" s="32">
        <f t="shared" si="31"/>
        <v>-2.5564800016582012E-3</v>
      </c>
      <c r="L180" s="32"/>
      <c r="M180" s="32"/>
      <c r="N180" s="32"/>
      <c r="O180" s="32">
        <f t="shared" ca="1" si="29"/>
        <v>-7.638695583962905E-3</v>
      </c>
      <c r="P180" s="32"/>
      <c r="Q180" s="33">
        <f t="shared" si="30"/>
        <v>40445.091800000002</v>
      </c>
      <c r="R180" s="32"/>
      <c r="S180" s="32"/>
      <c r="T180" s="32"/>
    </row>
    <row r="181" spans="1:20" s="10" customFormat="1" ht="12.95" customHeight="1" x14ac:dyDescent="0.2">
      <c r="A181" s="45" t="s">
        <v>99</v>
      </c>
      <c r="B181" s="36" t="s">
        <v>71</v>
      </c>
      <c r="C181" s="37">
        <v>55590.387600000002</v>
      </c>
      <c r="D181" s="6">
        <v>1E-4</v>
      </c>
      <c r="E181" s="32">
        <f t="shared" si="27"/>
        <v>9462.9944621493505</v>
      </c>
      <c r="F181" s="32">
        <f t="shared" si="28"/>
        <v>9463</v>
      </c>
      <c r="G181" s="32">
        <f t="shared" si="26"/>
        <v>-1.0031680001702625E-2</v>
      </c>
      <c r="H181" s="40"/>
      <c r="I181" s="32"/>
      <c r="J181" s="32"/>
      <c r="K181" s="32">
        <f t="shared" si="31"/>
        <v>-1.0031680001702625E-2</v>
      </c>
      <c r="L181" s="32"/>
      <c r="M181" s="32"/>
      <c r="N181" s="32"/>
      <c r="O181" s="32">
        <f t="shared" ca="1" si="29"/>
        <v>-7.6939629973724645E-3</v>
      </c>
      <c r="P181" s="32"/>
      <c r="Q181" s="33">
        <f t="shared" si="30"/>
        <v>40571.887600000002</v>
      </c>
      <c r="R181" s="32"/>
      <c r="S181" s="32"/>
      <c r="T181" s="32"/>
    </row>
    <row r="182" spans="1:20" s="10" customFormat="1" ht="12.95" customHeight="1" x14ac:dyDescent="0.2">
      <c r="A182" s="45" t="s">
        <v>99</v>
      </c>
      <c r="B182" s="36" t="s">
        <v>71</v>
      </c>
      <c r="C182" s="37">
        <v>55599.442799999997</v>
      </c>
      <c r="D182" s="6">
        <v>1E-4</v>
      </c>
      <c r="E182" s="32">
        <f t="shared" si="27"/>
        <v>9467.9932604769165</v>
      </c>
      <c r="F182" s="32">
        <f t="shared" si="28"/>
        <v>9468</v>
      </c>
      <c r="G182" s="32">
        <f t="shared" si="26"/>
        <v>-1.2208480002300348E-2</v>
      </c>
      <c r="H182" s="40"/>
      <c r="I182" s="32"/>
      <c r="J182" s="32"/>
      <c r="K182" s="32">
        <f t="shared" si="31"/>
        <v>-1.2208480002300348E-2</v>
      </c>
      <c r="L182" s="32"/>
      <c r="M182" s="32"/>
      <c r="N182" s="32"/>
      <c r="O182" s="32">
        <f t="shared" ca="1" si="29"/>
        <v>-7.6979106697588617E-3</v>
      </c>
      <c r="P182" s="32"/>
      <c r="Q182" s="33">
        <f t="shared" si="30"/>
        <v>40580.942799999997</v>
      </c>
      <c r="R182" s="32"/>
      <c r="S182" s="32"/>
      <c r="T182" s="32"/>
    </row>
    <row r="183" spans="1:20" s="10" customFormat="1" ht="12.95" customHeight="1" x14ac:dyDescent="0.2">
      <c r="A183" s="45" t="s">
        <v>99</v>
      </c>
      <c r="B183" s="36" t="s">
        <v>69</v>
      </c>
      <c r="C183" s="37">
        <v>55600.348400000003</v>
      </c>
      <c r="D183" s="6">
        <v>2.0000000000000001E-4</v>
      </c>
      <c r="E183" s="32">
        <f t="shared" si="27"/>
        <v>9468.4931844725725</v>
      </c>
      <c r="F183" s="32">
        <f t="shared" si="28"/>
        <v>9468.5</v>
      </c>
      <c r="G183" s="32">
        <f t="shared" si="26"/>
        <v>-1.2346160001470707E-2</v>
      </c>
      <c r="H183" s="40"/>
      <c r="I183" s="32"/>
      <c r="J183" s="32"/>
      <c r="K183" s="32">
        <f t="shared" si="31"/>
        <v>-1.2346160001470707E-2</v>
      </c>
      <c r="L183" s="32"/>
      <c r="M183" s="32"/>
      <c r="N183" s="32"/>
      <c r="O183" s="32">
        <f t="shared" ca="1" si="29"/>
        <v>-7.6983054369975015E-3</v>
      </c>
      <c r="P183" s="32"/>
      <c r="Q183" s="33">
        <f t="shared" si="30"/>
        <v>40581.848400000003</v>
      </c>
      <c r="R183" s="32"/>
      <c r="S183" s="32"/>
      <c r="T183" s="32"/>
    </row>
    <row r="184" spans="1:20" s="10" customFormat="1" ht="12.95" customHeight="1" x14ac:dyDescent="0.2">
      <c r="A184" s="8" t="s">
        <v>0</v>
      </c>
      <c r="B184" s="9" t="s">
        <v>69</v>
      </c>
      <c r="C184" s="8">
        <v>55600.350100000003</v>
      </c>
      <c r="D184" s="8">
        <v>1E-4</v>
      </c>
      <c r="E184" s="32">
        <f t="shared" si="27"/>
        <v>9468.4941229341384</v>
      </c>
      <c r="F184" s="32">
        <f t="shared" si="28"/>
        <v>9468.5</v>
      </c>
      <c r="G184" s="32">
        <f t="shared" si="26"/>
        <v>-1.0646160000760574E-2</v>
      </c>
      <c r="H184" s="40"/>
      <c r="I184" s="32"/>
      <c r="J184" s="32"/>
      <c r="K184" s="32">
        <f t="shared" si="31"/>
        <v>-1.0646160000760574E-2</v>
      </c>
      <c r="L184" s="32"/>
      <c r="M184" s="32"/>
      <c r="N184" s="32"/>
      <c r="O184" s="32">
        <f t="shared" ca="1" si="29"/>
        <v>-7.6983054369975015E-3</v>
      </c>
      <c r="P184" s="32"/>
      <c r="Q184" s="33">
        <f t="shared" si="30"/>
        <v>40581.850100000003</v>
      </c>
      <c r="R184" s="32"/>
      <c r="S184" s="32"/>
      <c r="T184" s="32"/>
    </row>
    <row r="185" spans="1:20" s="10" customFormat="1" ht="12.95" customHeight="1" x14ac:dyDescent="0.2">
      <c r="A185" s="8" t="s">
        <v>0</v>
      </c>
      <c r="B185" s="9" t="s">
        <v>71</v>
      </c>
      <c r="C185" s="8">
        <v>55601.254399999998</v>
      </c>
      <c r="D185" s="8">
        <v>2.9999999999999997E-4</v>
      </c>
      <c r="E185" s="32">
        <f t="shared" si="27"/>
        <v>9468.99332928271</v>
      </c>
      <c r="F185" s="32">
        <f t="shared" si="28"/>
        <v>9469</v>
      </c>
      <c r="G185" s="32">
        <f t="shared" si="26"/>
        <v>-1.2083840003469959E-2</v>
      </c>
      <c r="H185" s="40"/>
      <c r="I185" s="32"/>
      <c r="J185" s="32"/>
      <c r="K185" s="32">
        <f t="shared" si="31"/>
        <v>-1.2083840003469959E-2</v>
      </c>
      <c r="L185" s="32"/>
      <c r="M185" s="32"/>
      <c r="N185" s="32"/>
      <c r="O185" s="32">
        <f t="shared" ca="1" si="29"/>
        <v>-7.6987002042361412E-3</v>
      </c>
      <c r="P185" s="32"/>
      <c r="Q185" s="33">
        <f t="shared" si="30"/>
        <v>40582.754399999998</v>
      </c>
      <c r="R185" s="32"/>
      <c r="S185" s="32"/>
      <c r="T185" s="32"/>
    </row>
    <row r="186" spans="1:20" s="10" customFormat="1" ht="12.95" customHeight="1" x14ac:dyDescent="0.2">
      <c r="A186" s="5" t="s">
        <v>100</v>
      </c>
      <c r="B186" s="7" t="s">
        <v>71</v>
      </c>
      <c r="C186" s="6">
        <v>55619.374239999997</v>
      </c>
      <c r="D186" s="6">
        <v>1.9E-3</v>
      </c>
      <c r="E186" s="32">
        <f t="shared" si="27"/>
        <v>9478.9961371597092</v>
      </c>
      <c r="F186" s="32">
        <f t="shared" si="28"/>
        <v>9479</v>
      </c>
      <c r="G186" s="32">
        <f t="shared" si="26"/>
        <v>-6.9974400030332617E-3</v>
      </c>
      <c r="H186" s="40"/>
      <c r="I186" s="32"/>
      <c r="J186" s="32">
        <f>G186</f>
        <v>-6.9974400030332617E-3</v>
      </c>
      <c r="L186" s="32"/>
      <c r="M186" s="32"/>
      <c r="N186" s="32"/>
      <c r="O186" s="32">
        <f t="shared" ca="1" si="29"/>
        <v>-7.7065955490089356E-3</v>
      </c>
      <c r="P186" s="32"/>
      <c r="Q186" s="33">
        <f t="shared" si="30"/>
        <v>40600.874239999997</v>
      </c>
      <c r="R186" s="32"/>
      <c r="S186" s="32"/>
      <c r="T186" s="32"/>
    </row>
    <row r="187" spans="1:20" s="10" customFormat="1" ht="12.95" customHeight="1" x14ac:dyDescent="0.2">
      <c r="A187" s="5" t="s">
        <v>100</v>
      </c>
      <c r="B187" s="7" t="s">
        <v>71</v>
      </c>
      <c r="C187" s="6">
        <v>55619.37444</v>
      </c>
      <c r="D187" s="6">
        <v>1.6999999999999999E-3</v>
      </c>
      <c r="E187" s="32">
        <f t="shared" si="27"/>
        <v>9478.9962475669545</v>
      </c>
      <c r="F187" s="32">
        <f t="shared" si="28"/>
        <v>9479</v>
      </c>
      <c r="G187" s="32">
        <f t="shared" si="26"/>
        <v>-6.7974400008097291E-3</v>
      </c>
      <c r="H187" s="40"/>
      <c r="I187" s="32"/>
      <c r="J187" s="32">
        <f>G187</f>
        <v>-6.7974400008097291E-3</v>
      </c>
      <c r="L187" s="32"/>
      <c r="M187" s="32"/>
      <c r="N187" s="32"/>
      <c r="O187" s="32">
        <f t="shared" ca="1" si="29"/>
        <v>-7.7065955490089356E-3</v>
      </c>
      <c r="P187" s="32"/>
      <c r="Q187" s="33">
        <f t="shared" si="30"/>
        <v>40600.87444</v>
      </c>
      <c r="R187" s="32"/>
      <c r="S187" s="32"/>
      <c r="T187" s="32"/>
    </row>
    <row r="188" spans="1:20" s="10" customFormat="1" ht="12.95" customHeight="1" x14ac:dyDescent="0.2">
      <c r="A188" s="5" t="s">
        <v>102</v>
      </c>
      <c r="B188" s="7" t="s">
        <v>71</v>
      </c>
      <c r="C188" s="6">
        <v>56204.477749999998</v>
      </c>
      <c r="D188" s="6">
        <v>2.0000000000000001E-4</v>
      </c>
      <c r="E188" s="32">
        <f t="shared" si="27"/>
        <v>9801.9944637833742</v>
      </c>
      <c r="F188" s="32">
        <f t="shared" si="28"/>
        <v>9802</v>
      </c>
      <c r="G188" s="32">
        <f t="shared" si="26"/>
        <v>-1.0028720003901981E-2</v>
      </c>
      <c r="H188" s="40"/>
      <c r="I188" s="32"/>
      <c r="J188" s="32">
        <f>G188</f>
        <v>-1.0028720003901981E-2</v>
      </c>
      <c r="L188" s="32"/>
      <c r="M188" s="32"/>
      <c r="N188" s="32"/>
      <c r="O188" s="32">
        <f t="shared" ca="1" si="29"/>
        <v>-7.96161518517019E-3</v>
      </c>
      <c r="P188" s="32"/>
      <c r="Q188" s="33">
        <f t="shared" si="30"/>
        <v>41185.977749999998</v>
      </c>
      <c r="R188" s="32"/>
      <c r="S188" s="32"/>
      <c r="T188" s="32"/>
    </row>
    <row r="189" spans="1:20" s="10" customFormat="1" ht="12.95" customHeight="1" x14ac:dyDescent="0.2">
      <c r="A189" s="6" t="s">
        <v>105</v>
      </c>
      <c r="B189" s="7" t="s">
        <v>71</v>
      </c>
      <c r="C189" s="6">
        <v>56264.262699999999</v>
      </c>
      <c r="D189" s="6">
        <v>2.9999999999999997E-4</v>
      </c>
      <c r="E189" s="32">
        <f t="shared" si="27"/>
        <v>9834.9979212524304</v>
      </c>
      <c r="F189" s="32">
        <f t="shared" si="28"/>
        <v>9835</v>
      </c>
      <c r="G189" s="32">
        <f t="shared" si="26"/>
        <v>-3.7655999985872768E-3</v>
      </c>
      <c r="H189" s="40"/>
      <c r="I189" s="32"/>
      <c r="J189" s="32"/>
      <c r="K189" s="32">
        <f>G189</f>
        <v>-3.7655999985872768E-3</v>
      </c>
      <c r="L189" s="32"/>
      <c r="M189" s="32"/>
      <c r="N189" s="32"/>
      <c r="O189" s="32">
        <f t="shared" ca="1" si="29"/>
        <v>-7.9876698229204117E-3</v>
      </c>
      <c r="P189" s="32"/>
      <c r="Q189" s="33">
        <f t="shared" si="30"/>
        <v>41245.762699999999</v>
      </c>
      <c r="R189" s="32"/>
      <c r="S189" s="32"/>
      <c r="T189" s="32"/>
    </row>
    <row r="190" spans="1:20" s="10" customFormat="1" ht="12.95" customHeight="1" x14ac:dyDescent="0.2">
      <c r="A190" s="45" t="s">
        <v>104</v>
      </c>
      <c r="B190" s="36" t="s">
        <v>71</v>
      </c>
      <c r="C190" s="6">
        <v>56657.348599999998</v>
      </c>
      <c r="D190" s="37">
        <v>1.6400000000000001E-2</v>
      </c>
      <c r="E190" s="32">
        <f t="shared" si="27"/>
        <v>10051.995573376165</v>
      </c>
      <c r="F190" s="32">
        <f t="shared" si="28"/>
        <v>10052</v>
      </c>
      <c r="G190" s="32">
        <f t="shared" si="26"/>
        <v>-8.0187200073851272E-3</v>
      </c>
      <c r="H190" s="40"/>
      <c r="I190" s="32"/>
      <c r="J190" s="32">
        <f>G190</f>
        <v>-8.0187200073851272E-3</v>
      </c>
      <c r="L190" s="32"/>
      <c r="M190" s="32"/>
      <c r="N190" s="32"/>
      <c r="O190" s="32">
        <f t="shared" ca="1" si="29"/>
        <v>-8.1589988044900481E-3</v>
      </c>
      <c r="P190" s="32"/>
      <c r="Q190" s="33">
        <f t="shared" si="30"/>
        <v>41638.848599999998</v>
      </c>
      <c r="R190" s="32"/>
      <c r="S190" s="32"/>
      <c r="T190" s="32"/>
    </row>
    <row r="191" spans="1:20" s="10" customFormat="1" ht="12.95" customHeight="1" x14ac:dyDescent="0.2">
      <c r="A191" s="6" t="s">
        <v>103</v>
      </c>
      <c r="B191" s="7" t="s">
        <v>71</v>
      </c>
      <c r="C191" s="6">
        <v>56666.404119999999</v>
      </c>
      <c r="D191" s="6">
        <v>7.7999999999999999E-4</v>
      </c>
      <c r="E191" s="32">
        <f t="shared" si="27"/>
        <v>10056.994548355324</v>
      </c>
      <c r="F191" s="32">
        <f t="shared" si="28"/>
        <v>10057</v>
      </c>
      <c r="G191" s="32">
        <f t="shared" si="26"/>
        <v>-9.8755200015148148E-3</v>
      </c>
      <c r="H191" s="40"/>
      <c r="I191" s="32"/>
      <c r="J191" s="32"/>
      <c r="K191" s="32">
        <f>G191</f>
        <v>-9.8755200015148148E-3</v>
      </c>
      <c r="L191" s="32"/>
      <c r="M191" s="32"/>
      <c r="N191" s="32"/>
      <c r="O191" s="32">
        <f t="shared" ca="1" si="29"/>
        <v>-8.1629464768764454E-3</v>
      </c>
      <c r="P191" s="32"/>
      <c r="Q191" s="33">
        <f t="shared" si="30"/>
        <v>41647.904119999999</v>
      </c>
      <c r="R191" s="32"/>
      <c r="S191" s="32"/>
      <c r="T191" s="32"/>
    </row>
    <row r="192" spans="1:20" s="10" customFormat="1" ht="12.95" customHeight="1" x14ac:dyDescent="0.2">
      <c r="A192" s="37" t="s">
        <v>106</v>
      </c>
      <c r="B192" s="7"/>
      <c r="C192" s="37">
        <v>57042.2883</v>
      </c>
      <c r="D192" s="37">
        <v>4.0000000000000002E-4</v>
      </c>
      <c r="E192" s="32">
        <f t="shared" si="27"/>
        <v>10264.496228091117</v>
      </c>
      <c r="F192" s="32">
        <f t="shared" si="28"/>
        <v>10264.5</v>
      </c>
      <c r="G192" s="32">
        <f t="shared" si="26"/>
        <v>-6.8327199987834319E-3</v>
      </c>
      <c r="H192" s="40"/>
      <c r="I192" s="32"/>
      <c r="J192" s="32">
        <f>G192</f>
        <v>-6.8327199987834319E-3</v>
      </c>
      <c r="L192" s="32"/>
      <c r="M192" s="32"/>
      <c r="N192" s="32"/>
      <c r="O192" s="32">
        <f t="shared" ca="1" si="29"/>
        <v>-8.3267748809119253E-3</v>
      </c>
      <c r="P192" s="32"/>
      <c r="Q192" s="33">
        <f t="shared" si="30"/>
        <v>42023.7883</v>
      </c>
      <c r="R192" s="32"/>
      <c r="S192" s="32"/>
      <c r="T192" s="32"/>
    </row>
    <row r="193" spans="1:20" s="10" customFormat="1" ht="12.95" customHeight="1" x14ac:dyDescent="0.2">
      <c r="A193" s="46" t="s">
        <v>1</v>
      </c>
      <c r="B193" s="47" t="s">
        <v>71</v>
      </c>
      <c r="C193" s="48">
        <v>57385.5674</v>
      </c>
      <c r="D193" s="48" t="s">
        <v>2</v>
      </c>
      <c r="E193" s="32">
        <f t="shared" si="27"/>
        <v>10453.998722897339</v>
      </c>
      <c r="F193" s="32">
        <f t="shared" si="28"/>
        <v>10454</v>
      </c>
      <c r="G193" s="32">
        <f t="shared" si="26"/>
        <v>-2.3134400034905411E-3</v>
      </c>
      <c r="H193" s="40"/>
      <c r="I193" s="32"/>
      <c r="J193" s="32">
        <f>G193</f>
        <v>-2.3134400034905411E-3</v>
      </c>
      <c r="L193" s="32"/>
      <c r="M193" s="32"/>
      <c r="N193" s="32"/>
      <c r="O193" s="32">
        <f t="shared" ca="1" si="29"/>
        <v>-8.4763916643563753E-3</v>
      </c>
      <c r="P193" s="32"/>
      <c r="Q193" s="33">
        <f t="shared" si="30"/>
        <v>42367.0674</v>
      </c>
      <c r="R193" s="32"/>
      <c r="S193" s="32"/>
      <c r="T193" s="32"/>
    </row>
    <row r="194" spans="1:20" s="10" customFormat="1" ht="12.95" customHeight="1" x14ac:dyDescent="0.2">
      <c r="A194" s="49" t="s">
        <v>111</v>
      </c>
      <c r="B194" s="50" t="s">
        <v>69</v>
      </c>
      <c r="C194" s="51">
        <v>57752.390899999999</v>
      </c>
      <c r="D194" s="51">
        <v>5.9999999999999995E-4</v>
      </c>
      <c r="E194" s="32">
        <f>+(C194-C$7)/C$8</f>
        <v>10656.498579147108</v>
      </c>
      <c r="F194" s="32">
        <f t="shared" si="28"/>
        <v>10656.5</v>
      </c>
      <c r="G194" s="32">
        <f>+C194-(C$7+F194*C$8)</f>
        <v>-2.573839999968186E-3</v>
      </c>
      <c r="H194" s="40"/>
      <c r="I194" s="32"/>
      <c r="K194" s="32">
        <f>G194</f>
        <v>-2.573839999968186E-3</v>
      </c>
      <c r="L194" s="32"/>
      <c r="M194" s="32"/>
      <c r="N194" s="32"/>
      <c r="O194" s="32">
        <f ca="1">+C$11+C$12*F194</f>
        <v>-8.636272396005458E-3</v>
      </c>
      <c r="P194" s="32"/>
      <c r="Q194" s="33">
        <f>+C194-15018.5</f>
        <v>42733.890899999999</v>
      </c>
      <c r="R194" s="32"/>
      <c r="S194" s="32"/>
      <c r="T194" s="32"/>
    </row>
    <row r="195" spans="1:20" s="10" customFormat="1" ht="12.95" customHeight="1" x14ac:dyDescent="0.2">
      <c r="A195" s="49" t="s">
        <v>111</v>
      </c>
      <c r="B195" s="50" t="s">
        <v>71</v>
      </c>
      <c r="C195" s="51">
        <v>57800.384949999861</v>
      </c>
      <c r="D195" s="51">
        <v>2.0000000000000001E-4</v>
      </c>
      <c r="E195" s="32">
        <f>+(C195-C$7)/C$8</f>
        <v>10682.993032817107</v>
      </c>
      <c r="F195" s="32">
        <f t="shared" si="28"/>
        <v>10683</v>
      </c>
      <c r="G195" s="32">
        <f>+C195-(C$7+F195*C$8)</f>
        <v>-1.2620880137546919E-2</v>
      </c>
      <c r="H195" s="40"/>
      <c r="I195" s="32"/>
      <c r="K195" s="32">
        <f>G195</f>
        <v>-1.2620880137546919E-2</v>
      </c>
      <c r="L195" s="32"/>
      <c r="M195" s="32"/>
      <c r="N195" s="32"/>
      <c r="O195" s="32">
        <f ca="1">+C$11+C$12*F195</f>
        <v>-8.6571950596533651E-3</v>
      </c>
      <c r="P195" s="32"/>
      <c r="Q195" s="33">
        <f>+C195-15018.5</f>
        <v>42781.884949999861</v>
      </c>
      <c r="R195" s="32"/>
      <c r="S195" s="32"/>
      <c r="T195" s="32"/>
    </row>
    <row r="196" spans="1:20" s="10" customFormat="1" ht="12.95" customHeight="1" x14ac:dyDescent="0.2">
      <c r="A196" s="5"/>
      <c r="B196" s="7"/>
      <c r="C196" s="5"/>
      <c r="D196" s="5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</row>
    <row r="197" spans="1:20" s="10" customFormat="1" ht="12.95" customHeight="1" x14ac:dyDescent="0.2">
      <c r="A197" s="5"/>
      <c r="B197" s="7"/>
      <c r="C197" s="5"/>
      <c r="D197" s="5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</row>
    <row r="198" spans="1:20" s="10" customFormat="1" ht="12.95" customHeight="1" x14ac:dyDescent="0.2">
      <c r="A198" s="5"/>
      <c r="B198" s="7"/>
      <c r="C198" s="5"/>
      <c r="D198" s="5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</row>
    <row r="199" spans="1:20" s="10" customFormat="1" ht="12.95" customHeight="1" x14ac:dyDescent="0.2">
      <c r="A199" s="5"/>
      <c r="B199" s="7"/>
      <c r="C199" s="5"/>
      <c r="D199" s="5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</row>
    <row r="200" spans="1:20" s="10" customFormat="1" ht="12.95" customHeight="1" x14ac:dyDescent="0.2">
      <c r="A200" s="5"/>
      <c r="B200" s="7"/>
      <c r="C200" s="5"/>
      <c r="D200" s="5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</row>
    <row r="201" spans="1:20" s="10" customFormat="1" ht="12.95" customHeight="1" x14ac:dyDescent="0.2">
      <c r="A201" s="5"/>
      <c r="B201" s="7"/>
      <c r="C201" s="5"/>
      <c r="D201" s="5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</row>
    <row r="202" spans="1:20" s="10" customFormat="1" ht="12.95" customHeight="1" x14ac:dyDescent="0.2">
      <c r="A202" s="5"/>
      <c r="B202" s="7"/>
      <c r="C202" s="5"/>
      <c r="D202" s="5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</row>
    <row r="203" spans="1:20" s="10" customFormat="1" ht="12.95" customHeight="1" x14ac:dyDescent="0.2">
      <c r="A203" s="5"/>
      <c r="B203" s="7"/>
      <c r="C203" s="5"/>
      <c r="D203" s="5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</row>
    <row r="204" spans="1:20" s="10" customFormat="1" ht="12.95" customHeight="1" x14ac:dyDescent="0.2">
      <c r="A204" s="5"/>
      <c r="B204" s="7"/>
      <c r="C204" s="5"/>
      <c r="D204" s="5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</row>
    <row r="205" spans="1:20" s="10" customFormat="1" ht="12.95" customHeight="1" x14ac:dyDescent="0.2">
      <c r="A205" s="5"/>
      <c r="B205" s="7"/>
      <c r="C205" s="5"/>
      <c r="D205" s="5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</row>
    <row r="206" spans="1:20" s="10" customFormat="1" ht="12.95" customHeight="1" x14ac:dyDescent="0.2">
      <c r="A206" s="5"/>
      <c r="B206" s="7"/>
      <c r="C206" s="5"/>
      <c r="D206" s="5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</row>
    <row r="207" spans="1:20" s="10" customFormat="1" ht="12.95" customHeight="1" x14ac:dyDescent="0.2">
      <c r="A207" s="5"/>
      <c r="B207" s="7"/>
      <c r="C207" s="5"/>
      <c r="D207" s="5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</row>
    <row r="208" spans="1:20" s="10" customFormat="1" ht="12.95" customHeight="1" x14ac:dyDescent="0.2">
      <c r="A208" s="5"/>
      <c r="B208" s="7"/>
      <c r="C208" s="5"/>
      <c r="D208" s="5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</row>
    <row r="209" spans="1:20" s="10" customFormat="1" ht="12.95" customHeight="1" x14ac:dyDescent="0.2">
      <c r="A209" s="5"/>
      <c r="B209" s="7"/>
      <c r="C209" s="5"/>
      <c r="D209" s="5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</row>
    <row r="210" spans="1:20" s="10" customFormat="1" ht="12.95" customHeight="1" x14ac:dyDescent="0.2">
      <c r="A210" s="5"/>
      <c r="B210" s="7"/>
      <c r="C210" s="5"/>
      <c r="D210" s="5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</row>
    <row r="211" spans="1:20" s="10" customFormat="1" ht="12.95" customHeight="1" x14ac:dyDescent="0.2">
      <c r="A211" s="5"/>
      <c r="B211" s="7"/>
      <c r="C211" s="5"/>
      <c r="D211" s="5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</row>
    <row r="212" spans="1:20" s="10" customFormat="1" ht="12.95" customHeight="1" x14ac:dyDescent="0.2">
      <c r="A212" s="5"/>
      <c r="B212" s="7"/>
      <c r="C212" s="5"/>
      <c r="D212" s="5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</row>
    <row r="213" spans="1:20" s="10" customFormat="1" ht="12.95" customHeight="1" x14ac:dyDescent="0.2">
      <c r="A213" s="5"/>
      <c r="B213" s="7"/>
      <c r="C213" s="5"/>
      <c r="D213" s="5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</row>
    <row r="214" spans="1:20" s="10" customFormat="1" ht="12.95" customHeight="1" x14ac:dyDescent="0.2">
      <c r="A214" s="5"/>
      <c r="B214" s="7"/>
      <c r="C214" s="5"/>
      <c r="D214" s="5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</row>
    <row r="215" spans="1:20" s="10" customFormat="1" ht="12.95" customHeight="1" x14ac:dyDescent="0.2">
      <c r="A215" s="5"/>
      <c r="B215" s="7"/>
      <c r="C215" s="5"/>
      <c r="D215" s="5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</row>
    <row r="216" spans="1:20" s="10" customFormat="1" ht="12.95" customHeight="1" x14ac:dyDescent="0.2">
      <c r="A216" s="5"/>
      <c r="B216" s="7"/>
      <c r="C216" s="5"/>
      <c r="D216" s="5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</row>
    <row r="217" spans="1:20" s="10" customFormat="1" ht="12.95" customHeight="1" x14ac:dyDescent="0.2">
      <c r="A217" s="5"/>
      <c r="B217" s="7"/>
      <c r="C217" s="5"/>
      <c r="D217" s="5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</row>
    <row r="218" spans="1:20" s="10" customFormat="1" ht="12.95" customHeight="1" x14ac:dyDescent="0.2">
      <c r="A218" s="5"/>
      <c r="B218" s="7"/>
      <c r="C218" s="5"/>
      <c r="D218" s="5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</row>
    <row r="219" spans="1:20" s="10" customFormat="1" ht="12.95" customHeight="1" x14ac:dyDescent="0.2">
      <c r="A219" s="5"/>
      <c r="B219" s="7"/>
      <c r="C219" s="5"/>
      <c r="D219" s="5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</row>
    <row r="220" spans="1:20" s="10" customFormat="1" ht="12.95" customHeight="1" x14ac:dyDescent="0.2">
      <c r="A220" s="5"/>
      <c r="B220" s="7"/>
      <c r="C220" s="5"/>
      <c r="D220" s="5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</row>
    <row r="221" spans="1:20" s="10" customFormat="1" ht="12.95" customHeight="1" x14ac:dyDescent="0.2">
      <c r="A221" s="5"/>
      <c r="B221" s="7"/>
      <c r="C221" s="5"/>
      <c r="D221" s="5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</row>
    <row r="222" spans="1:20" s="10" customFormat="1" ht="12.95" customHeight="1" x14ac:dyDescent="0.2">
      <c r="A222" s="5"/>
      <c r="B222" s="7"/>
      <c r="C222" s="5"/>
      <c r="D222" s="5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</row>
    <row r="223" spans="1:20" s="10" customFormat="1" ht="12.95" customHeight="1" x14ac:dyDescent="0.2">
      <c r="A223" s="5"/>
      <c r="B223" s="7"/>
      <c r="C223" s="5"/>
      <c r="D223" s="5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</row>
    <row r="224" spans="1:20" s="10" customFormat="1" ht="12.95" customHeight="1" x14ac:dyDescent="0.2">
      <c r="A224" s="5"/>
      <c r="B224" s="7"/>
      <c r="C224" s="5"/>
      <c r="D224" s="5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</row>
    <row r="225" spans="1:20" s="10" customFormat="1" ht="12.95" customHeight="1" x14ac:dyDescent="0.2">
      <c r="A225" s="5"/>
      <c r="B225" s="7"/>
      <c r="C225" s="5"/>
      <c r="D225" s="5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</row>
    <row r="226" spans="1:20" s="10" customFormat="1" ht="12.95" customHeight="1" x14ac:dyDescent="0.2">
      <c r="A226" s="5"/>
      <c r="B226" s="7"/>
      <c r="C226" s="5"/>
      <c r="D226" s="5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</row>
    <row r="227" spans="1:20" s="10" customFormat="1" ht="12.95" customHeight="1" x14ac:dyDescent="0.2">
      <c r="A227" s="5"/>
      <c r="B227" s="7"/>
      <c r="C227" s="5"/>
      <c r="D227" s="5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</row>
    <row r="228" spans="1:20" s="10" customFormat="1" ht="12.95" customHeight="1" x14ac:dyDescent="0.2">
      <c r="A228" s="5"/>
      <c r="B228" s="7"/>
      <c r="C228" s="5"/>
      <c r="D228" s="5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</row>
    <row r="229" spans="1:20" s="10" customFormat="1" ht="12.95" customHeight="1" x14ac:dyDescent="0.2">
      <c r="A229" s="5"/>
      <c r="B229" s="7"/>
      <c r="C229" s="5"/>
      <c r="D229" s="5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</row>
    <row r="230" spans="1:20" s="10" customFormat="1" ht="12.95" customHeight="1" x14ac:dyDescent="0.2">
      <c r="A230" s="5"/>
      <c r="B230" s="7"/>
      <c r="C230" s="5"/>
      <c r="D230" s="5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</row>
    <row r="231" spans="1:20" s="10" customFormat="1" ht="12.95" customHeight="1" x14ac:dyDescent="0.2">
      <c r="A231" s="5"/>
      <c r="B231" s="7"/>
      <c r="C231" s="5"/>
      <c r="D231" s="5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</row>
    <row r="232" spans="1:20" s="10" customFormat="1" ht="12.95" customHeight="1" x14ac:dyDescent="0.2">
      <c r="A232" s="5"/>
      <c r="B232" s="7"/>
      <c r="C232" s="5"/>
      <c r="D232" s="5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</row>
    <row r="233" spans="1:20" s="10" customFormat="1" ht="12.95" customHeight="1" x14ac:dyDescent="0.2">
      <c r="A233" s="5"/>
      <c r="B233" s="7"/>
      <c r="C233" s="5"/>
      <c r="D233" s="5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</row>
    <row r="234" spans="1:20" s="10" customFormat="1" ht="12.95" customHeight="1" x14ac:dyDescent="0.2">
      <c r="A234" s="5"/>
      <c r="B234" s="7"/>
      <c r="C234" s="5"/>
      <c r="D234" s="5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</row>
    <row r="235" spans="1:20" s="10" customFormat="1" ht="12.95" customHeight="1" x14ac:dyDescent="0.2">
      <c r="A235" s="5"/>
      <c r="B235" s="7"/>
      <c r="C235" s="5"/>
      <c r="D235" s="5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</row>
    <row r="236" spans="1:20" s="10" customFormat="1" ht="12.95" customHeight="1" x14ac:dyDescent="0.2">
      <c r="A236" s="5"/>
      <c r="B236" s="7"/>
      <c r="C236" s="5"/>
      <c r="D236" s="5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</row>
    <row r="237" spans="1:20" s="10" customFormat="1" ht="12.95" customHeight="1" x14ac:dyDescent="0.2">
      <c r="A237" s="5"/>
      <c r="B237" s="7"/>
      <c r="C237" s="5"/>
      <c r="D237" s="5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</row>
    <row r="238" spans="1:20" s="10" customFormat="1" ht="12.95" customHeight="1" x14ac:dyDescent="0.2">
      <c r="A238" s="5"/>
      <c r="B238" s="7"/>
      <c r="C238" s="5"/>
      <c r="D238" s="5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</row>
    <row r="239" spans="1:20" s="10" customFormat="1" ht="12.95" customHeight="1" x14ac:dyDescent="0.2">
      <c r="A239" s="5"/>
      <c r="B239" s="7"/>
      <c r="C239" s="5"/>
      <c r="D239" s="5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</row>
    <row r="240" spans="1:20" s="10" customFormat="1" ht="12.95" customHeight="1" x14ac:dyDescent="0.2">
      <c r="A240" s="5"/>
      <c r="B240" s="7"/>
      <c r="C240" s="5"/>
      <c r="D240" s="5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</row>
    <row r="241" spans="1:20" s="10" customFormat="1" ht="12.95" customHeight="1" x14ac:dyDescent="0.2">
      <c r="A241" s="5"/>
      <c r="B241" s="7"/>
      <c r="C241" s="5"/>
      <c r="D241" s="5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</row>
    <row r="242" spans="1:20" s="10" customFormat="1" ht="12.95" customHeight="1" x14ac:dyDescent="0.2">
      <c r="A242" s="5"/>
      <c r="B242" s="7"/>
      <c r="C242" s="5"/>
      <c r="D242" s="5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</row>
    <row r="243" spans="1:20" s="10" customFormat="1" ht="12.95" customHeight="1" x14ac:dyDescent="0.2">
      <c r="A243" s="5"/>
      <c r="B243" s="7"/>
      <c r="C243" s="5"/>
      <c r="D243" s="5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</row>
    <row r="244" spans="1:20" s="10" customFormat="1" ht="12.95" customHeight="1" x14ac:dyDescent="0.2">
      <c r="A244" s="5"/>
      <c r="B244" s="7"/>
      <c r="C244" s="5"/>
      <c r="D244" s="5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</row>
    <row r="245" spans="1:20" s="10" customFormat="1" ht="12.95" customHeight="1" x14ac:dyDescent="0.2">
      <c r="A245" s="5"/>
      <c r="B245" s="7"/>
      <c r="C245" s="5"/>
      <c r="D245" s="5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</row>
    <row r="246" spans="1:20" s="10" customFormat="1" ht="12.95" customHeight="1" x14ac:dyDescent="0.2">
      <c r="A246" s="5"/>
      <c r="B246" s="7"/>
      <c r="C246" s="5"/>
      <c r="D246" s="5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</row>
    <row r="247" spans="1:20" s="10" customFormat="1" ht="12.95" customHeight="1" x14ac:dyDescent="0.2">
      <c r="A247" s="5"/>
      <c r="B247" s="7"/>
      <c r="C247" s="5"/>
      <c r="D247" s="5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</row>
    <row r="248" spans="1:20" s="10" customFormat="1" ht="12.95" customHeight="1" x14ac:dyDescent="0.2">
      <c r="A248" s="5"/>
      <c r="B248" s="7"/>
      <c r="C248" s="5"/>
      <c r="D248" s="5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</row>
    <row r="249" spans="1:20" s="10" customFormat="1" ht="12.95" customHeight="1" x14ac:dyDescent="0.2">
      <c r="A249" s="5"/>
      <c r="B249" s="7"/>
      <c r="C249" s="5"/>
      <c r="D249" s="5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</row>
    <row r="250" spans="1:20" s="10" customFormat="1" ht="12.95" customHeight="1" x14ac:dyDescent="0.2">
      <c r="A250" s="5"/>
      <c r="B250" s="7"/>
      <c r="C250" s="5"/>
      <c r="D250" s="5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</row>
    <row r="251" spans="1:20" s="10" customFormat="1" ht="12.95" customHeight="1" x14ac:dyDescent="0.2">
      <c r="A251" s="5"/>
      <c r="B251" s="7"/>
      <c r="C251" s="5"/>
      <c r="D251" s="5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</row>
    <row r="252" spans="1:20" s="10" customFormat="1" ht="12.95" customHeight="1" x14ac:dyDescent="0.2">
      <c r="A252" s="5"/>
      <c r="B252" s="7"/>
      <c r="C252" s="5"/>
      <c r="D252" s="5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</row>
    <row r="253" spans="1:20" s="10" customFormat="1" ht="12.95" customHeight="1" x14ac:dyDescent="0.2">
      <c r="A253" s="5"/>
      <c r="B253" s="7"/>
      <c r="C253" s="5"/>
      <c r="D253" s="5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</row>
    <row r="254" spans="1:20" s="10" customFormat="1" ht="12.95" customHeight="1" x14ac:dyDescent="0.2">
      <c r="A254" s="5"/>
      <c r="B254" s="7"/>
      <c r="C254" s="5"/>
      <c r="D254" s="5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</row>
    <row r="255" spans="1:20" s="10" customFormat="1" ht="12.95" customHeight="1" x14ac:dyDescent="0.2">
      <c r="A255" s="5"/>
      <c r="B255" s="7"/>
      <c r="C255" s="5"/>
      <c r="D255" s="5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</row>
    <row r="256" spans="1:20" s="10" customFormat="1" ht="12.95" customHeight="1" x14ac:dyDescent="0.2">
      <c r="A256" s="5"/>
      <c r="B256" s="7"/>
      <c r="C256" s="5"/>
      <c r="D256" s="5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</row>
    <row r="257" spans="1:20" s="10" customFormat="1" ht="12.95" customHeight="1" x14ac:dyDescent="0.2">
      <c r="A257" s="5"/>
      <c r="B257" s="7"/>
      <c r="C257" s="5"/>
      <c r="D257" s="5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</row>
    <row r="258" spans="1:20" s="10" customFormat="1" ht="12.95" customHeight="1" x14ac:dyDescent="0.2">
      <c r="A258" s="5"/>
      <c r="B258" s="7"/>
      <c r="C258" s="5"/>
      <c r="D258" s="5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</row>
    <row r="259" spans="1:20" s="10" customFormat="1" ht="12.95" customHeight="1" x14ac:dyDescent="0.2">
      <c r="A259" s="5"/>
      <c r="B259" s="7"/>
      <c r="C259" s="5"/>
      <c r="D259" s="5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</row>
    <row r="260" spans="1:20" s="10" customFormat="1" ht="12.95" customHeight="1" x14ac:dyDescent="0.2">
      <c r="A260" s="5"/>
      <c r="B260" s="7"/>
      <c r="C260" s="5"/>
      <c r="D260" s="5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</row>
    <row r="261" spans="1:20" s="10" customFormat="1" ht="12.95" customHeight="1" x14ac:dyDescent="0.2">
      <c r="A261" s="5"/>
      <c r="B261" s="7"/>
      <c r="C261" s="5"/>
      <c r="D261" s="5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</row>
    <row r="262" spans="1:20" s="10" customFormat="1" ht="12.95" customHeight="1" x14ac:dyDescent="0.2">
      <c r="A262" s="5"/>
      <c r="B262" s="7"/>
      <c r="C262" s="5"/>
      <c r="D262" s="5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</row>
    <row r="263" spans="1:20" s="10" customFormat="1" ht="12.95" customHeight="1" x14ac:dyDescent="0.2">
      <c r="A263" s="5"/>
      <c r="B263" s="7"/>
      <c r="C263" s="5"/>
      <c r="D263" s="5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</row>
    <row r="264" spans="1:20" s="10" customFormat="1" ht="12.95" customHeight="1" x14ac:dyDescent="0.2">
      <c r="A264" s="5"/>
      <c r="B264" s="7"/>
      <c r="C264" s="5"/>
      <c r="D264" s="5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</row>
    <row r="265" spans="1:20" s="10" customFormat="1" ht="12.95" customHeight="1" x14ac:dyDescent="0.2">
      <c r="A265" s="5"/>
      <c r="B265" s="7"/>
      <c r="C265" s="5"/>
      <c r="D265" s="5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</row>
    <row r="266" spans="1:20" s="10" customFormat="1" ht="12.95" customHeight="1" x14ac:dyDescent="0.2">
      <c r="A266" s="5"/>
      <c r="B266" s="7"/>
      <c r="C266" s="5"/>
      <c r="D266" s="5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</row>
    <row r="267" spans="1:20" s="10" customFormat="1" ht="12.95" customHeight="1" x14ac:dyDescent="0.2">
      <c r="A267" s="5"/>
      <c r="B267" s="7"/>
      <c r="C267" s="5"/>
      <c r="D267" s="5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</row>
    <row r="268" spans="1:20" s="10" customFormat="1" ht="12.95" customHeight="1" x14ac:dyDescent="0.2">
      <c r="A268" s="5"/>
      <c r="B268" s="7"/>
      <c r="C268" s="5"/>
      <c r="D268" s="5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</row>
    <row r="269" spans="1:20" s="10" customFormat="1" ht="12.95" customHeight="1" x14ac:dyDescent="0.2">
      <c r="A269" s="5"/>
      <c r="B269" s="7"/>
      <c r="C269" s="5"/>
      <c r="D269" s="5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</row>
    <row r="270" spans="1:20" s="10" customFormat="1" ht="12.95" customHeight="1" x14ac:dyDescent="0.2">
      <c r="A270" s="5"/>
      <c r="B270" s="7"/>
      <c r="C270" s="5"/>
      <c r="D270" s="5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</row>
    <row r="271" spans="1:20" s="10" customFormat="1" ht="12.95" customHeight="1" x14ac:dyDescent="0.2">
      <c r="A271" s="5"/>
      <c r="B271" s="7"/>
      <c r="C271" s="5"/>
      <c r="D271" s="5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</row>
    <row r="272" spans="1:20" s="10" customFormat="1" ht="12.95" customHeight="1" x14ac:dyDescent="0.2">
      <c r="A272" s="5"/>
      <c r="B272" s="7"/>
      <c r="C272" s="5"/>
      <c r="D272" s="5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</row>
    <row r="273" spans="1:20" s="10" customFormat="1" ht="12.95" customHeight="1" x14ac:dyDescent="0.2">
      <c r="A273" s="5"/>
      <c r="B273" s="7"/>
      <c r="C273" s="5"/>
      <c r="D273" s="5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</row>
    <row r="274" spans="1:20" s="10" customFormat="1" ht="12.95" customHeight="1" x14ac:dyDescent="0.2">
      <c r="A274" s="5"/>
      <c r="B274" s="7"/>
      <c r="C274" s="5"/>
      <c r="D274" s="5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</row>
    <row r="275" spans="1:20" s="10" customFormat="1" ht="12.95" customHeight="1" x14ac:dyDescent="0.2">
      <c r="A275" s="5"/>
      <c r="B275" s="7"/>
      <c r="C275" s="5"/>
      <c r="D275" s="5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</row>
    <row r="276" spans="1:20" s="10" customFormat="1" ht="12.95" customHeight="1" x14ac:dyDescent="0.2">
      <c r="A276" s="5"/>
      <c r="B276" s="7"/>
      <c r="C276" s="5"/>
      <c r="D276" s="5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</row>
    <row r="277" spans="1:20" s="10" customFormat="1" ht="12.95" customHeight="1" x14ac:dyDescent="0.2">
      <c r="A277" s="5"/>
      <c r="B277" s="7"/>
      <c r="C277" s="5"/>
      <c r="D277" s="5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</row>
    <row r="278" spans="1:20" s="10" customFormat="1" ht="12.95" customHeight="1" x14ac:dyDescent="0.2">
      <c r="A278" s="5"/>
      <c r="B278" s="7"/>
      <c r="C278" s="5"/>
      <c r="D278" s="5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</row>
    <row r="279" spans="1:20" s="10" customFormat="1" ht="12.95" customHeight="1" x14ac:dyDescent="0.2">
      <c r="A279" s="5"/>
      <c r="B279" s="7"/>
      <c r="C279" s="5"/>
      <c r="D279" s="5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</row>
    <row r="280" spans="1:20" s="10" customFormat="1" ht="12.95" customHeight="1" x14ac:dyDescent="0.2">
      <c r="A280" s="5"/>
      <c r="B280" s="7"/>
      <c r="C280" s="5"/>
      <c r="D280" s="5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</row>
    <row r="281" spans="1:20" s="10" customFormat="1" ht="12.95" customHeight="1" x14ac:dyDescent="0.2">
      <c r="A281" s="5"/>
      <c r="B281" s="7"/>
      <c r="C281" s="5"/>
      <c r="D281" s="5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</row>
    <row r="282" spans="1:20" s="10" customFormat="1" ht="12.95" customHeight="1" x14ac:dyDescent="0.2">
      <c r="A282" s="5"/>
      <c r="B282" s="7"/>
      <c r="C282" s="5"/>
      <c r="D282" s="5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</row>
    <row r="283" spans="1:20" s="10" customFormat="1" ht="12.95" customHeight="1" x14ac:dyDescent="0.2">
      <c r="A283" s="5"/>
      <c r="B283" s="7"/>
      <c r="C283" s="5"/>
      <c r="D283" s="5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</row>
    <row r="284" spans="1:20" s="10" customFormat="1" ht="12.95" customHeight="1" x14ac:dyDescent="0.2">
      <c r="A284" s="5"/>
      <c r="B284" s="7"/>
      <c r="C284" s="5"/>
      <c r="D284" s="5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</row>
    <row r="285" spans="1:20" s="10" customFormat="1" ht="12.95" customHeight="1" x14ac:dyDescent="0.2">
      <c r="A285" s="5"/>
      <c r="B285" s="7"/>
      <c r="C285" s="5"/>
      <c r="D285" s="5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</row>
    <row r="286" spans="1:20" s="10" customFormat="1" ht="12.95" customHeight="1" x14ac:dyDescent="0.2">
      <c r="A286" s="5"/>
      <c r="B286" s="7"/>
      <c r="C286" s="5"/>
      <c r="D286" s="5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</row>
    <row r="287" spans="1:20" s="10" customFormat="1" ht="12.95" customHeight="1" x14ac:dyDescent="0.2">
      <c r="A287" s="5"/>
      <c r="B287" s="7"/>
      <c r="C287" s="5"/>
      <c r="D287" s="5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</row>
    <row r="288" spans="1:20" s="10" customFormat="1" ht="12.95" customHeight="1" x14ac:dyDescent="0.2">
      <c r="A288" s="5"/>
      <c r="B288" s="7"/>
      <c r="C288" s="5"/>
      <c r="D288" s="5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</row>
    <row r="289" spans="1:20" s="10" customFormat="1" ht="12.95" customHeight="1" x14ac:dyDescent="0.2">
      <c r="A289" s="5"/>
      <c r="B289" s="7"/>
      <c r="C289" s="5"/>
      <c r="D289" s="5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</row>
    <row r="290" spans="1:20" s="10" customFormat="1" ht="12.95" customHeight="1" x14ac:dyDescent="0.2">
      <c r="A290" s="5"/>
      <c r="B290" s="7"/>
      <c r="C290" s="5"/>
      <c r="D290" s="5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</row>
    <row r="291" spans="1:20" s="10" customFormat="1" ht="12.95" customHeight="1" x14ac:dyDescent="0.2">
      <c r="A291" s="5"/>
      <c r="B291" s="7"/>
      <c r="C291" s="5"/>
      <c r="D291" s="5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</row>
    <row r="292" spans="1:20" s="10" customFormat="1" ht="12.95" customHeight="1" x14ac:dyDescent="0.2">
      <c r="A292" s="5"/>
      <c r="B292" s="7"/>
      <c r="C292" s="5"/>
      <c r="D292" s="5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</row>
    <row r="293" spans="1:20" s="10" customFormat="1" ht="12.95" customHeight="1" x14ac:dyDescent="0.2">
      <c r="A293" s="5"/>
      <c r="B293" s="7"/>
      <c r="C293" s="5"/>
      <c r="D293" s="5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</row>
    <row r="294" spans="1:20" s="10" customFormat="1" ht="12.95" customHeight="1" x14ac:dyDescent="0.2">
      <c r="A294" s="5"/>
      <c r="B294" s="7"/>
      <c r="C294" s="5"/>
      <c r="D294" s="5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</row>
    <row r="295" spans="1:20" s="10" customFormat="1" ht="12.95" customHeight="1" x14ac:dyDescent="0.2">
      <c r="A295" s="5"/>
      <c r="B295" s="7"/>
      <c r="C295" s="5"/>
      <c r="D295" s="5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</row>
    <row r="296" spans="1:20" s="10" customFormat="1" ht="12.95" customHeight="1" x14ac:dyDescent="0.2">
      <c r="A296" s="5"/>
      <c r="B296" s="7"/>
      <c r="C296" s="5"/>
      <c r="D296" s="5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</row>
    <row r="297" spans="1:20" s="10" customFormat="1" ht="12.95" customHeight="1" x14ac:dyDescent="0.2">
      <c r="A297" s="5"/>
      <c r="B297" s="7"/>
      <c r="C297" s="5"/>
      <c r="D297" s="5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</row>
    <row r="298" spans="1:20" s="10" customFormat="1" ht="12.95" customHeight="1" x14ac:dyDescent="0.2">
      <c r="A298" s="5"/>
      <c r="B298" s="7"/>
      <c r="C298" s="5"/>
      <c r="D298" s="5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</row>
    <row r="299" spans="1:20" s="10" customFormat="1" ht="12.95" customHeight="1" x14ac:dyDescent="0.2">
      <c r="A299" s="5"/>
      <c r="B299" s="7"/>
      <c r="C299" s="5"/>
      <c r="D299" s="5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</row>
    <row r="300" spans="1:20" s="10" customFormat="1" ht="12.95" customHeight="1" x14ac:dyDescent="0.2">
      <c r="A300" s="5"/>
      <c r="B300" s="7"/>
      <c r="C300" s="5"/>
      <c r="D300" s="5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</row>
    <row r="301" spans="1:20" s="10" customFormat="1" ht="12.95" customHeight="1" x14ac:dyDescent="0.2">
      <c r="A301" s="5"/>
      <c r="B301" s="7"/>
      <c r="C301" s="5"/>
      <c r="D301" s="5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</row>
    <row r="302" spans="1:20" s="10" customFormat="1" ht="12.95" customHeight="1" x14ac:dyDescent="0.2">
      <c r="A302" s="5"/>
      <c r="B302" s="7"/>
      <c r="C302" s="5"/>
      <c r="D302" s="5"/>
    </row>
    <row r="303" spans="1:20" s="10" customFormat="1" ht="12.95" customHeight="1" x14ac:dyDescent="0.2">
      <c r="A303" s="5"/>
      <c r="B303" s="7"/>
      <c r="C303" s="5"/>
      <c r="D303" s="5"/>
    </row>
    <row r="304" spans="1:20" s="10" customFormat="1" ht="12.95" customHeight="1" x14ac:dyDescent="0.2">
      <c r="A304" s="5"/>
      <c r="B304" s="7"/>
      <c r="C304" s="5"/>
      <c r="D304" s="5"/>
    </row>
    <row r="305" spans="1:4" s="10" customFormat="1" ht="12.95" customHeight="1" x14ac:dyDescent="0.2">
      <c r="A305" s="5"/>
      <c r="B305" s="7"/>
      <c r="C305" s="5"/>
      <c r="D305" s="5"/>
    </row>
    <row r="306" spans="1:4" s="10" customFormat="1" ht="12.95" customHeight="1" x14ac:dyDescent="0.2">
      <c r="A306" s="5"/>
      <c r="B306" s="7"/>
      <c r="C306" s="5"/>
      <c r="D306" s="5"/>
    </row>
    <row r="307" spans="1:4" s="10" customFormat="1" ht="12.95" customHeight="1" x14ac:dyDescent="0.2">
      <c r="A307" s="5"/>
      <c r="B307" s="7"/>
      <c r="C307" s="5"/>
      <c r="D307" s="5"/>
    </row>
    <row r="308" spans="1:4" s="10" customFormat="1" ht="12.95" customHeight="1" x14ac:dyDescent="0.2">
      <c r="A308" s="5"/>
      <c r="B308" s="7"/>
      <c r="C308" s="5"/>
      <c r="D308" s="5"/>
    </row>
    <row r="309" spans="1:4" s="10" customFormat="1" ht="12.95" customHeight="1" x14ac:dyDescent="0.2">
      <c r="A309" s="5"/>
      <c r="B309" s="7"/>
      <c r="C309" s="5"/>
      <c r="D309" s="5"/>
    </row>
    <row r="310" spans="1:4" s="10" customFormat="1" ht="12.95" customHeight="1" x14ac:dyDescent="0.2">
      <c r="A310" s="5"/>
      <c r="B310" s="7"/>
      <c r="C310" s="5"/>
      <c r="D310" s="5"/>
    </row>
    <row r="311" spans="1:4" s="10" customFormat="1" ht="12.95" customHeight="1" x14ac:dyDescent="0.2">
      <c r="A311" s="5"/>
      <c r="B311" s="7"/>
      <c r="C311" s="5"/>
      <c r="D311" s="5"/>
    </row>
    <row r="312" spans="1:4" s="10" customFormat="1" ht="12.95" customHeight="1" x14ac:dyDescent="0.2">
      <c r="A312" s="5"/>
      <c r="B312" s="7"/>
      <c r="C312" s="5"/>
      <c r="D312" s="5"/>
    </row>
    <row r="313" spans="1:4" s="10" customFormat="1" ht="12.95" customHeight="1" x14ac:dyDescent="0.2">
      <c r="B313" s="12"/>
    </row>
    <row r="314" spans="1:4" s="10" customFormat="1" ht="12.95" customHeight="1" x14ac:dyDescent="0.2">
      <c r="B314" s="12"/>
    </row>
    <row r="315" spans="1:4" s="10" customFormat="1" ht="12.95" customHeight="1" x14ac:dyDescent="0.2">
      <c r="B315" s="12"/>
    </row>
    <row r="316" spans="1:4" s="10" customFormat="1" ht="12.95" customHeight="1" x14ac:dyDescent="0.2">
      <c r="B316" s="12"/>
    </row>
    <row r="317" spans="1:4" s="10" customFormat="1" ht="12.95" customHeight="1" x14ac:dyDescent="0.2">
      <c r="B317" s="12"/>
    </row>
    <row r="318" spans="1:4" s="10" customFormat="1" ht="12.95" customHeight="1" x14ac:dyDescent="0.2">
      <c r="B318" s="12"/>
    </row>
    <row r="319" spans="1:4" s="10" customFormat="1" ht="12.95" customHeight="1" x14ac:dyDescent="0.2">
      <c r="B319" s="12"/>
    </row>
    <row r="320" spans="1:4" s="10" customFormat="1" ht="12.95" customHeight="1" x14ac:dyDescent="0.2">
      <c r="B320" s="12"/>
    </row>
    <row r="321" spans="2:2" s="10" customFormat="1" ht="12.95" customHeight="1" x14ac:dyDescent="0.2">
      <c r="B321" s="12"/>
    </row>
    <row r="322" spans="2:2" s="10" customFormat="1" ht="12.95" customHeight="1" x14ac:dyDescent="0.2">
      <c r="B322" s="12"/>
    </row>
    <row r="323" spans="2:2" s="10" customFormat="1" ht="12.95" customHeight="1" x14ac:dyDescent="0.2">
      <c r="B323" s="12"/>
    </row>
    <row r="324" spans="2:2" s="10" customFormat="1" ht="12.95" customHeight="1" x14ac:dyDescent="0.2">
      <c r="B324" s="12"/>
    </row>
    <row r="325" spans="2:2" s="10" customFormat="1" ht="12.95" customHeight="1" x14ac:dyDescent="0.2">
      <c r="B325" s="12"/>
    </row>
    <row r="326" spans="2:2" s="10" customFormat="1" ht="12.95" customHeight="1" x14ac:dyDescent="0.2">
      <c r="B326" s="12"/>
    </row>
    <row r="327" spans="2:2" s="10" customFormat="1" ht="12.95" customHeight="1" x14ac:dyDescent="0.2">
      <c r="B327" s="12"/>
    </row>
    <row r="328" spans="2:2" s="10" customFormat="1" ht="12.95" customHeight="1" x14ac:dyDescent="0.2">
      <c r="B328" s="12"/>
    </row>
    <row r="329" spans="2:2" s="10" customFormat="1" ht="12.95" customHeight="1" x14ac:dyDescent="0.2">
      <c r="B329" s="12"/>
    </row>
    <row r="330" spans="2:2" s="10" customFormat="1" ht="12.95" customHeight="1" x14ac:dyDescent="0.2">
      <c r="B330" s="12"/>
    </row>
    <row r="331" spans="2:2" s="10" customFormat="1" ht="12.95" customHeight="1" x14ac:dyDescent="0.2">
      <c r="B331" s="12"/>
    </row>
    <row r="332" spans="2:2" s="10" customFormat="1" ht="12.95" customHeight="1" x14ac:dyDescent="0.2">
      <c r="B332" s="12"/>
    </row>
    <row r="333" spans="2:2" s="10" customFormat="1" ht="12.95" customHeight="1" x14ac:dyDescent="0.2">
      <c r="B333" s="12"/>
    </row>
    <row r="334" spans="2:2" s="10" customFormat="1" ht="12.95" customHeight="1" x14ac:dyDescent="0.2">
      <c r="B334" s="12"/>
    </row>
  </sheetData>
  <protectedRanges>
    <protectedRange sqref="A194:D195" name="Range1"/>
  </protectedRanges>
  <phoneticPr fontId="8" type="noConversion"/>
  <hyperlinks>
    <hyperlink ref="H3340" r:id="rId1" display="http://vsolj.cetus-net.org/bulletin.html"/>
    <hyperlink ref="H64805" r:id="rId2" display="http://vsolj.cetus-net.org/bulletin.html"/>
    <hyperlink ref="H64798" r:id="rId3" display="http://vsolj.cetus-net.org/bulletin.html"/>
    <hyperlink ref="AP2295" r:id="rId4" display="http://cdsbib.u-strasbg.fr/cgi-bin/cdsbib?1990RMxAA..21..381G"/>
    <hyperlink ref="AP2298" r:id="rId5" display="http://cdsbib.u-strasbg.fr/cgi-bin/cdsbib?1990RMxAA..21..381G"/>
    <hyperlink ref="AP2296" r:id="rId6" display="http://cdsbib.u-strasbg.fr/cgi-bin/cdsbib?1990RMxAA..21..381G"/>
    <hyperlink ref="AP2274" r:id="rId7" display="http://cdsbib.u-strasbg.fr/cgi-bin/cdsbib?1990RMxAA..21..381G"/>
    <hyperlink ref="I64805" r:id="rId8" display="http://vsolj.cetus-net.org/bulletin.html"/>
    <hyperlink ref="AQ2408" r:id="rId9" display="http://cdsbib.u-strasbg.fr/cgi-bin/cdsbib?1990RMxAA..21..381G"/>
    <hyperlink ref="AQ677" r:id="rId10" display="http://cdsbib.u-strasbg.fr/cgi-bin/cdsbib?1990RMxAA..21..381G"/>
    <hyperlink ref="AQ2409" r:id="rId11" display="http://cdsbib.u-strasbg.fr/cgi-bin/cdsbib?1990RMxAA..21..381G"/>
    <hyperlink ref="H64802" r:id="rId12" display="https://www.aavso.org/ejaavso"/>
  </hyperlinks>
  <pageMargins left="0.75" right="0.75" top="1" bottom="1" header="0.5" footer="0.5"/>
  <pageSetup orientation="portrait" verticalDpi="0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2024-01-13T06:22:26Z</dcterms:modified>
</cp:coreProperties>
</file>