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12A2FB7-72AA-45C1-A28B-DBA26729D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14" i="1"/>
  <c r="Q30" i="1"/>
  <c r="Q31" i="1"/>
  <c r="Q32" i="1"/>
  <c r="Q33" i="1"/>
  <c r="G11" i="1"/>
  <c r="F11" i="1"/>
  <c r="C17" i="1"/>
  <c r="Q27" i="1"/>
  <c r="Q29" i="1"/>
  <c r="Q28" i="1"/>
  <c r="C7" i="1"/>
  <c r="E30" i="1"/>
  <c r="F30" i="1"/>
  <c r="Q21" i="1"/>
  <c r="Q23" i="1"/>
  <c r="Q24" i="1"/>
  <c r="Q26" i="1"/>
  <c r="Q25" i="1"/>
  <c r="Q22" i="1"/>
  <c r="E21" i="1"/>
  <c r="F21" i="1"/>
  <c r="E24" i="1"/>
  <c r="F24" i="1"/>
  <c r="E32" i="1"/>
  <c r="F32" i="1"/>
  <c r="E22" i="1"/>
  <c r="F22" i="1"/>
  <c r="G22" i="1"/>
  <c r="H22" i="1"/>
  <c r="E29" i="1"/>
  <c r="F29" i="1"/>
  <c r="G29" i="1"/>
  <c r="I29" i="1"/>
  <c r="G23" i="1"/>
  <c r="E26" i="1"/>
  <c r="F26" i="1"/>
  <c r="G26" i="1"/>
  <c r="I26" i="1"/>
  <c r="E31" i="1"/>
  <c r="F31" i="1"/>
  <c r="G31" i="1"/>
  <c r="I31" i="1"/>
  <c r="E28" i="1"/>
  <c r="F28" i="1"/>
  <c r="E25" i="1"/>
  <c r="F25" i="1"/>
  <c r="G25" i="1"/>
  <c r="I25" i="1"/>
  <c r="E33" i="1"/>
  <c r="F33" i="1"/>
  <c r="G33" i="1"/>
  <c r="I33" i="1"/>
  <c r="G30" i="1"/>
  <c r="I30" i="1"/>
  <c r="G21" i="1"/>
  <c r="G24" i="1"/>
  <c r="I24" i="1"/>
  <c r="G32" i="1"/>
  <c r="I32" i="1"/>
  <c r="G28" i="1"/>
  <c r="I28" i="1"/>
  <c r="E23" i="1"/>
  <c r="F23" i="1"/>
  <c r="E27" i="1"/>
  <c r="F27" i="1"/>
  <c r="G27" i="1"/>
  <c r="I27" i="1"/>
  <c r="J23" i="1"/>
  <c r="C12" i="1"/>
  <c r="C16" i="1" l="1"/>
  <c r="D18" i="1" s="1"/>
  <c r="E15" i="1"/>
  <c r="C11" i="1"/>
  <c r="O34" i="1" l="1"/>
  <c r="O22" i="1"/>
  <c r="O27" i="1"/>
  <c r="O31" i="1"/>
  <c r="O25" i="1"/>
  <c r="C15" i="1"/>
  <c r="O24" i="1"/>
  <c r="O26" i="1"/>
  <c r="O30" i="1"/>
  <c r="O32" i="1"/>
  <c r="O29" i="1"/>
  <c r="O33" i="1"/>
  <c r="O28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<sst xmlns="http://schemas.openxmlformats.org/spreadsheetml/2006/main" count="65" uniqueCount="53">
  <si>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</si>
  <si>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</si>
  <si>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</si>
  <si>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</si>
  <si>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</si>
  <si>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</si>
  <si>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</si>
  <si>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</si>
  <si>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</si>
  <si>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</si>
  <si>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</si>
  <si>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</si>
  <si>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</si>
  <si>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</si>
  <si>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</si>
  <si>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</si>
  <si>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</si>
  <si>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</si>
  <si>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</si>
  <si>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</si>
  <si>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</si>
  <si>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</si>
  <si>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</si>
  <si>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</si>
  <si>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</si>
  <si>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</si>
  <si>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</si>
  <si>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</si>
  <si>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3011</t>
  </si>
  <si>
    <t>BBSAG Bull.89</t>
  </si>
  <si>
    <t>IBVS 4382</t>
  </si>
  <si>
    <t>II</t>
  </si>
  <si>
    <t>Likely correct period</t>
  </si>
  <si>
    <t>IBVS</t>
  </si>
  <si>
    <t>BBSAG</t>
  </si>
  <si>
    <t>E/SD</t>
  </si>
  <si>
    <t>IBVS 5657</t>
  </si>
  <si>
    <t>MN Aur / gsc 3360-0799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</si>
  <si>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</si>
  <si>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</si>
  <si>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</si>
  <si>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</si>
  <si>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</si>
  <si>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</si>
  <si>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</si>
  <si>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</si>
  <si>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</si>
  <si>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6048</t>
  </si>
  <si>
    <t>I</t>
  </si>
  <si>
    <t>Add cycle</t>
  </si>
  <si>
    <t>Old Cycle</t>
  </si>
  <si>
    <t>JBAV, 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</si>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</sst>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quotePrefix="1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Aur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09861001442757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0-4F63-ACA3-BDC8B32708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6.0059999999793945E-2</c:v>
                </c:pt>
                <c:pt idx="3">
                  <c:v>8.1099999995785765E-2</c:v>
                </c:pt>
                <c:pt idx="4">
                  <c:v>8.1099999995785765E-2</c:v>
                </c:pt>
                <c:pt idx="5">
                  <c:v>8.3879999998316634E-2</c:v>
                </c:pt>
                <c:pt idx="6">
                  <c:v>0.10267999999632593</c:v>
                </c:pt>
                <c:pt idx="7">
                  <c:v>0.11596000000281492</c:v>
                </c:pt>
                <c:pt idx="8">
                  <c:v>0.12228000000322936</c:v>
                </c:pt>
                <c:pt idx="9">
                  <c:v>0.14646000000357162</c:v>
                </c:pt>
                <c:pt idx="10">
                  <c:v>0.14755999999761116</c:v>
                </c:pt>
                <c:pt idx="11">
                  <c:v>0.1476600000023609</c:v>
                </c:pt>
                <c:pt idx="12">
                  <c:v>0.14835999999922933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0-4F63-ACA3-BDC8B32708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2.1779999995487742E-2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40-4F63-ACA3-BDC8B32708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0.95672000000195112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40-4F63-ACA3-BDC8B32708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40-4F63-ACA3-BDC8B32708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40-4F63-ACA3-BDC8B32708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40-4F63-ACA3-BDC8B32708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-1.1185902647757171</c:v>
                </c:pt>
                <c:pt idx="1">
                  <c:v>-0.52565848835199336</c:v>
                </c:pt>
                <c:pt idx="2">
                  <c:v>-0.10086764720650754</c:v>
                </c:pt>
                <c:pt idx="3">
                  <c:v>2.132172811991373E-2</c:v>
                </c:pt>
                <c:pt idx="4">
                  <c:v>2.132172811991373E-2</c:v>
                </c:pt>
                <c:pt idx="5">
                  <c:v>2.4454789025719403E-2</c:v>
                </c:pt>
                <c:pt idx="6">
                  <c:v>0.14325001503751777</c:v>
                </c:pt>
                <c:pt idx="7">
                  <c:v>0.17510280091320884</c:v>
                </c:pt>
                <c:pt idx="8">
                  <c:v>0.21504932746223115</c:v>
                </c:pt>
                <c:pt idx="9">
                  <c:v>0.30042523714543568</c:v>
                </c:pt>
                <c:pt idx="10">
                  <c:v>0.30042523714543568</c:v>
                </c:pt>
                <c:pt idx="11">
                  <c:v>0.30042523714543568</c:v>
                </c:pt>
                <c:pt idx="12">
                  <c:v>0.30042523714543568</c:v>
                </c:pt>
                <c:pt idx="13">
                  <c:v>0.45420630993873079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40-4F63-ACA3-BDC8B3270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34424"/>
        <c:axId val="1"/>
      </c:scatterChart>
      <c:valAx>
        <c:axId val="60483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3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78207590771671"/>
          <c:y val="0.91925596256989606"/>
          <c:w val="0.7625208722899943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257175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A06957-DB65-D36D-024C-941BA168A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  <c r="B1" s="5"/>
      <c r="C1" s="1"/>
    </row>
    <row r="2" spans="1:7" s="4" customFormat="1" ht="12.95" customHeight="1" x14ac:dyDescent="0.2">
      <c r="A2" s="4" t="s">
        <v>24</v>
      </c>
      <c r="B2" s="8" t="s">
        <v>35</v>
      </c>
    </row>
    <row r="3" spans="1:7" s="4" customFormat="1" ht="12.95" customHeight="1" x14ac:dyDescent="0.2"/>
    <row r="4" spans="1:7" s="4" customFormat="1" ht="12.95" customHeight="1" x14ac:dyDescent="0.2">
      <c r="A4" s="9" t="s">
        <v>0</v>
      </c>
      <c r="C4" s="10">
        <v>38321.413</v>
      </c>
      <c r="D4" s="11">
        <v>0.55994999999999995</v>
      </c>
    </row>
    <row r="5" spans="1:7" s="4" customFormat="1" ht="12.95" customHeight="1" x14ac:dyDescent="0.2"/>
    <row r="6" spans="1:7" s="4" customFormat="1" ht="12.95" customHeight="1" x14ac:dyDescent="0.2">
      <c r="A6" s="9" t="s">
        <v>1</v>
      </c>
    </row>
    <row r="7" spans="1:7" s="4" customFormat="1" ht="12.95" customHeight="1" x14ac:dyDescent="0.2">
      <c r="A7" s="4" t="s">
        <v>2</v>
      </c>
      <c r="C7" s="4">
        <f>+C4</f>
        <v>38321.413</v>
      </c>
    </row>
    <row r="8" spans="1:7" s="4" customFormat="1" ht="12.95" customHeight="1" x14ac:dyDescent="0.2">
      <c r="A8" s="4" t="s">
        <v>3</v>
      </c>
      <c r="C8" s="12">
        <v>5.5808600000000004</v>
      </c>
      <c r="D8" s="13" t="s">
        <v>32</v>
      </c>
    </row>
    <row r="9" spans="1:7" s="4" customFormat="1" ht="12.95" customHeight="1" x14ac:dyDescent="0.2">
      <c r="A9" s="14" t="s">
        <v>39</v>
      </c>
      <c r="C9" s="15">
        <v>-9.5</v>
      </c>
      <c r="D9" s="4" t="s">
        <v>40</v>
      </c>
    </row>
    <row r="10" spans="1:7" s="4" customFormat="1" ht="12.95" customHeight="1" thickBot="1" x14ac:dyDescent="0.25">
      <c r="C10" s="16" t="s">
        <v>20</v>
      </c>
      <c r="D10" s="16" t="s">
        <v>21</v>
      </c>
    </row>
    <row r="11" spans="1:7" s="4" customFormat="1" ht="12.95" customHeight="1" x14ac:dyDescent="0.2">
      <c r="A11" s="4" t="s">
        <v>16</v>
      </c>
      <c r="C11" s="17">
        <f ca="1">INTERCEPT(INDIRECT($G$11):G992,INDIRECT($F$11):F992)</f>
        <v>-0.52565848835199336</v>
      </c>
      <c r="D11" s="18"/>
      <c r="F11" s="19" t="str">
        <f>"F"&amp;E19</f>
        <v>F23</v>
      </c>
      <c r="G11" s="17" t="str">
        <f>"G"&amp;E19</f>
        <v>G23</v>
      </c>
    </row>
    <row r="12" spans="1:7" s="4" customFormat="1" ht="12.95" customHeight="1" x14ac:dyDescent="0.2">
      <c r="A12" s="4" t="s">
        <v>17</v>
      </c>
      <c r="C12" s="17">
        <f ca="1">SLOPE(INDIRECT($G$11):G992,INDIRECT($F$11):F992)</f>
        <v>2.6108840881713941E-4</v>
      </c>
      <c r="D12" s="18"/>
    </row>
    <row r="13" spans="1:7" s="4" customFormat="1" ht="12.95" customHeight="1" x14ac:dyDescent="0.2">
      <c r="A13" s="4" t="s">
        <v>19</v>
      </c>
      <c r="C13" s="18" t="s">
        <v>14</v>
      </c>
      <c r="D13" s="20" t="s">
        <v>49</v>
      </c>
      <c r="E13" s="15">
        <v>1</v>
      </c>
    </row>
    <row r="14" spans="1:7" s="4" customFormat="1" ht="12.95" customHeight="1" x14ac:dyDescent="0.2">
      <c r="D14" s="20" t="s">
        <v>41</v>
      </c>
      <c r="E14" s="21">
        <f ca="1">NOW()+15018.5+$C$9/24</f>
        <v>60322.814389004627</v>
      </c>
    </row>
    <row r="15" spans="1:7" s="4" customFormat="1" ht="12.95" customHeight="1" x14ac:dyDescent="0.2">
      <c r="A15" s="22" t="s">
        <v>18</v>
      </c>
      <c r="C15" s="23">
        <f ca="1">(C7+C11)+(C8+C12)*INT(MAX(F21:F3533))</f>
        <v>59266.834786309941</v>
      </c>
      <c r="D15" s="20" t="s">
        <v>50</v>
      </c>
      <c r="E15" s="21">
        <f ca="1">ROUND(2*(E14-$C$7)/$C$8,0)/2+E13</f>
        <v>3943.5</v>
      </c>
    </row>
    <row r="16" spans="1:7" s="4" customFormat="1" ht="12.95" customHeight="1" x14ac:dyDescent="0.2">
      <c r="A16" s="9" t="s">
        <v>4</v>
      </c>
      <c r="C16" s="24">
        <f ca="1">+C8+C12</f>
        <v>5.5811210884088176</v>
      </c>
      <c r="D16" s="20" t="s">
        <v>42</v>
      </c>
      <c r="E16" s="17">
        <f ca="1">ROUND(2*(E14-$C$15)/$C$16,0)/2+E13</f>
        <v>190</v>
      </c>
    </row>
    <row r="17" spans="1:17" s="4" customFormat="1" ht="12.95" customHeight="1" thickBot="1" x14ac:dyDescent="0.25">
      <c r="A17" s="20" t="s">
        <v>38</v>
      </c>
      <c r="C17" s="4">
        <f>COUNT(C21:C2191)</f>
        <v>14</v>
      </c>
      <c r="D17" s="20" t="s">
        <v>43</v>
      </c>
      <c r="E17" s="25">
        <f ca="1">+$C$15+$C$16*E16-15018.5-$C$9/24</f>
        <v>45309.143626440949</v>
      </c>
    </row>
    <row r="18" spans="1:17" s="4" customFormat="1" ht="12.95" customHeight="1" x14ac:dyDescent="0.2">
      <c r="A18" s="9" t="s">
        <v>5</v>
      </c>
      <c r="C18" s="10">
        <f ca="1">+C15</f>
        <v>59266.834786309941</v>
      </c>
      <c r="D18" s="11">
        <f ca="1">+C16</f>
        <v>5.5811210884088176</v>
      </c>
      <c r="E18" s="26" t="s">
        <v>44</v>
      </c>
    </row>
    <row r="19" spans="1:17" s="4" customFormat="1" ht="12.95" customHeight="1" thickTop="1" x14ac:dyDescent="0.2">
      <c r="A19" s="27" t="s">
        <v>46</v>
      </c>
      <c r="E19" s="28">
        <v>23</v>
      </c>
    </row>
    <row r="20" spans="1:17" s="4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13</v>
      </c>
      <c r="E20" s="16" t="s">
        <v>9</v>
      </c>
      <c r="F20" s="16" t="s">
        <v>10</v>
      </c>
      <c r="G20" s="16" t="s">
        <v>11</v>
      </c>
      <c r="H20" s="29" t="s">
        <v>12</v>
      </c>
      <c r="I20" s="29" t="s">
        <v>33</v>
      </c>
      <c r="J20" s="29" t="s">
        <v>34</v>
      </c>
      <c r="K20" s="29" t="s">
        <v>52</v>
      </c>
      <c r="L20" s="29" t="s">
        <v>25</v>
      </c>
      <c r="M20" s="29" t="s">
        <v>26</v>
      </c>
      <c r="N20" s="29" t="s">
        <v>27</v>
      </c>
      <c r="O20" s="29" t="s">
        <v>23</v>
      </c>
      <c r="P20" s="30" t="s">
        <v>22</v>
      </c>
      <c r="Q20" s="16" t="s">
        <v>15</v>
      </c>
    </row>
    <row r="21" spans="1:17" s="4" customFormat="1" ht="12.95" customHeight="1" x14ac:dyDescent="0.2">
      <c r="A21" s="4" t="s">
        <v>28</v>
      </c>
      <c r="C21" s="31">
        <v>25647.34</v>
      </c>
      <c r="D21" s="31"/>
      <c r="E21" s="4">
        <f>(C21-C$7)/C$8</f>
        <v>-2270.9892382177654</v>
      </c>
      <c r="F21" s="4">
        <f t="shared" ref="F21:F33" si="0">ROUND(2*E21,0)/2</f>
        <v>-2271</v>
      </c>
      <c r="G21" s="4">
        <f>+C21-(C$7+F21*C$8)</f>
        <v>6.0059999999793945E-2</v>
      </c>
      <c r="I21" s="4">
        <v>6.0059999999793945E-2</v>
      </c>
      <c r="O21" s="4">
        <f ca="1">+C$11+C$12*$F21</f>
        <v>-1.1185902647757171</v>
      </c>
      <c r="Q21" s="32">
        <f>+C21-15018.5</f>
        <v>10628.84</v>
      </c>
    </row>
    <row r="22" spans="1:17" s="4" customFormat="1" ht="12.95" customHeight="1" x14ac:dyDescent="0.2">
      <c r="A22" s="33" t="s">
        <v>12</v>
      </c>
      <c r="B22" s="33"/>
      <c r="C22" s="34">
        <v>38321.413</v>
      </c>
      <c r="D22" s="31" t="s">
        <v>14</v>
      </c>
      <c r="E22" s="4">
        <f>(C22-C$7)/C$8</f>
        <v>0</v>
      </c>
      <c r="F22" s="4">
        <f t="shared" si="0"/>
        <v>0</v>
      </c>
      <c r="G22" s="4">
        <f>+C22-(C$7+F22*C$8)</f>
        <v>0</v>
      </c>
      <c r="H22" s="4">
        <f>+G22</f>
        <v>0</v>
      </c>
      <c r="O22" s="4">
        <f ca="1">+C$11+C$12*$F22</f>
        <v>-0.52565848835199336</v>
      </c>
      <c r="Q22" s="32">
        <f>+C22-15018.5</f>
        <v>23302.913</v>
      </c>
    </row>
    <row r="23" spans="1:17" s="4" customFormat="1" ht="12.95" customHeight="1" x14ac:dyDescent="0.2">
      <c r="A23" s="35" t="s">
        <v>29</v>
      </c>
      <c r="B23" s="35"/>
      <c r="C23" s="36">
        <v>47401.493999999999</v>
      </c>
      <c r="D23" s="36"/>
      <c r="E23" s="35">
        <f>(C23-C$7)/C$8</f>
        <v>1627.0039026243262</v>
      </c>
      <c r="F23" s="4">
        <f t="shared" si="0"/>
        <v>1627</v>
      </c>
      <c r="G23" s="4">
        <f>+C23-(C$7+F23*C$8)</f>
        <v>2.1779999995487742E-2</v>
      </c>
      <c r="J23" s="4">
        <f>+G23</f>
        <v>2.1779999995487742E-2</v>
      </c>
      <c r="O23" s="4">
        <f ca="1">+C$11+C$12*$F23</f>
        <v>-0.10086764720650754</v>
      </c>
      <c r="Q23" s="32">
        <f>+C23-15018.5</f>
        <v>32382.993999999999</v>
      </c>
    </row>
    <row r="24" spans="1:17" s="4" customFormat="1" ht="12.95" customHeight="1" x14ac:dyDescent="0.2">
      <c r="A24" s="35" t="s">
        <v>30</v>
      </c>
      <c r="B24" s="35"/>
      <c r="C24" s="36">
        <v>50013.395799999998</v>
      </c>
      <c r="D24" s="36"/>
      <c r="E24" s="35">
        <f t="shared" ref="E24:E33" si="1">(C24-C$7)/C$8</f>
        <v>2095.0145318105092</v>
      </c>
      <c r="F24" s="4">
        <f t="shared" si="0"/>
        <v>2095</v>
      </c>
      <c r="G24" s="4">
        <f t="shared" ref="G24:G33" si="2">+C24-(C$7+F24*C$8)</f>
        <v>8.1099999995785765E-2</v>
      </c>
      <c r="I24" s="4">
        <f t="shared" ref="I24:I33" si="3">+G24</f>
        <v>8.1099999995785765E-2</v>
      </c>
      <c r="O24" s="4">
        <f t="shared" ref="O24:O33" ca="1" si="4">+C$11+C$12*$F24</f>
        <v>2.132172811991373E-2</v>
      </c>
      <c r="Q24" s="32">
        <f t="shared" ref="Q24:Q33" si="5">+C24-15018.5</f>
        <v>34994.895799999998</v>
      </c>
    </row>
    <row r="25" spans="1:17" s="4" customFormat="1" ht="12.95" customHeight="1" x14ac:dyDescent="0.2">
      <c r="A25" s="2" t="s">
        <v>30</v>
      </c>
      <c r="B25" s="3" t="s">
        <v>31</v>
      </c>
      <c r="C25" s="2">
        <v>50013.395799999998</v>
      </c>
      <c r="D25" s="2"/>
      <c r="E25" s="35">
        <f t="shared" si="1"/>
        <v>2095.0145318105092</v>
      </c>
      <c r="F25" s="4">
        <f t="shared" si="0"/>
        <v>2095</v>
      </c>
      <c r="G25" s="4">
        <f t="shared" si="2"/>
        <v>8.1099999995785765E-2</v>
      </c>
      <c r="I25" s="4">
        <f t="shared" si="3"/>
        <v>8.1099999995785765E-2</v>
      </c>
      <c r="O25" s="4">
        <f t="shared" ca="1" si="4"/>
        <v>2.132172811991373E-2</v>
      </c>
      <c r="Q25" s="32">
        <f t="shared" si="5"/>
        <v>34994.895799999998</v>
      </c>
    </row>
    <row r="26" spans="1:17" s="4" customFormat="1" ht="12.95" customHeight="1" x14ac:dyDescent="0.2">
      <c r="A26" s="4" t="s">
        <v>30</v>
      </c>
      <c r="C26" s="31">
        <v>50080.368900000001</v>
      </c>
      <c r="D26" s="31"/>
      <c r="E26" s="35">
        <f t="shared" si="1"/>
        <v>2107.0150299416218</v>
      </c>
      <c r="F26" s="4">
        <f t="shared" si="0"/>
        <v>2107</v>
      </c>
      <c r="G26" s="4">
        <f t="shared" si="2"/>
        <v>8.3879999998316634E-2</v>
      </c>
      <c r="I26" s="4">
        <f t="shared" si="3"/>
        <v>8.3879999998316634E-2</v>
      </c>
      <c r="O26" s="4">
        <f t="shared" ca="1" si="4"/>
        <v>2.4454789025719403E-2</v>
      </c>
      <c r="Q26" s="32">
        <f t="shared" si="5"/>
        <v>35061.868900000001</v>
      </c>
    </row>
    <row r="27" spans="1:17" s="4" customFormat="1" ht="12.95" customHeight="1" x14ac:dyDescent="0.2">
      <c r="A27" s="37" t="s">
        <v>45</v>
      </c>
      <c r="B27" s="38"/>
      <c r="C27" s="31">
        <v>52619.678999999996</v>
      </c>
      <c r="D27" s="31">
        <v>2E-3</v>
      </c>
      <c r="E27" s="35">
        <f t="shared" si="1"/>
        <v>2562.0183985980648</v>
      </c>
      <c r="F27" s="4">
        <f t="shared" si="0"/>
        <v>2562</v>
      </c>
      <c r="G27" s="4">
        <f t="shared" si="2"/>
        <v>0.10267999999632593</v>
      </c>
      <c r="I27" s="4">
        <f t="shared" si="3"/>
        <v>0.10267999999632593</v>
      </c>
      <c r="O27" s="4">
        <f t="shared" ca="1" si="4"/>
        <v>0.14325001503751777</v>
      </c>
      <c r="Q27" s="32">
        <f t="shared" si="5"/>
        <v>37601.178999999996</v>
      </c>
    </row>
    <row r="28" spans="1:17" s="4" customFormat="1" ht="12.95" customHeight="1" x14ac:dyDescent="0.2">
      <c r="A28" s="4" t="s">
        <v>36</v>
      </c>
      <c r="B28" s="38"/>
      <c r="C28" s="31">
        <v>53300.557200000003</v>
      </c>
      <c r="D28" s="31">
        <v>4.0000000000000002E-4</v>
      </c>
      <c r="E28" s="35">
        <f t="shared" si="1"/>
        <v>2684.0207781596387</v>
      </c>
      <c r="F28" s="4">
        <f t="shared" si="0"/>
        <v>2684</v>
      </c>
      <c r="G28" s="4">
        <f t="shared" si="2"/>
        <v>0.11596000000281492</v>
      </c>
      <c r="I28" s="4">
        <f t="shared" si="3"/>
        <v>0.11596000000281492</v>
      </c>
      <c r="O28" s="4">
        <f t="shared" ca="1" si="4"/>
        <v>0.17510280091320884</v>
      </c>
      <c r="Q28" s="32">
        <f t="shared" si="5"/>
        <v>38282.057200000003</v>
      </c>
    </row>
    <row r="29" spans="1:17" s="4" customFormat="1" ht="12.95" customHeight="1" x14ac:dyDescent="0.2">
      <c r="A29" s="37" t="s">
        <v>45</v>
      </c>
      <c r="B29" s="38"/>
      <c r="C29" s="31">
        <v>54154.435100000002</v>
      </c>
      <c r="D29" s="31">
        <v>4.0000000000000002E-4</v>
      </c>
      <c r="E29" s="35">
        <f t="shared" si="1"/>
        <v>2837.021910601592</v>
      </c>
      <c r="F29" s="4">
        <f t="shared" si="0"/>
        <v>2837</v>
      </c>
      <c r="G29" s="4">
        <f t="shared" si="2"/>
        <v>0.12228000000322936</v>
      </c>
      <c r="I29" s="4">
        <f t="shared" si="3"/>
        <v>0.12228000000322936</v>
      </c>
      <c r="O29" s="4">
        <f t="shared" ca="1" si="4"/>
        <v>0.21504932746223115</v>
      </c>
      <c r="Q29" s="32">
        <f t="shared" si="5"/>
        <v>39135.935100000002</v>
      </c>
    </row>
    <row r="30" spans="1:17" s="4" customFormat="1" ht="12.95" customHeight="1" x14ac:dyDescent="0.2">
      <c r="A30" s="39" t="s">
        <v>47</v>
      </c>
      <c r="B30" s="40" t="s">
        <v>48</v>
      </c>
      <c r="C30" s="41">
        <v>55979.400500000003</v>
      </c>
      <c r="D30" s="41">
        <v>4.7000000000000002E-3</v>
      </c>
      <c r="E30" s="35">
        <f t="shared" si="1"/>
        <v>3164.026243267167</v>
      </c>
      <c r="F30" s="4">
        <f t="shared" si="0"/>
        <v>3164</v>
      </c>
      <c r="G30" s="4">
        <f t="shared" si="2"/>
        <v>0.14646000000357162</v>
      </c>
      <c r="I30" s="4">
        <f t="shared" si="3"/>
        <v>0.14646000000357162</v>
      </c>
      <c r="O30" s="4">
        <f t="shared" ca="1" si="4"/>
        <v>0.30042523714543568</v>
      </c>
      <c r="Q30" s="32">
        <f t="shared" si="5"/>
        <v>40960.900500000003</v>
      </c>
    </row>
    <row r="31" spans="1:17" s="4" customFormat="1" ht="12.95" customHeight="1" x14ac:dyDescent="0.2">
      <c r="A31" s="39" t="s">
        <v>47</v>
      </c>
      <c r="B31" s="40" t="s">
        <v>48</v>
      </c>
      <c r="C31" s="41">
        <v>55979.401599999997</v>
      </c>
      <c r="D31" s="41">
        <v>8.6999999999999994E-3</v>
      </c>
      <c r="E31" s="35">
        <f t="shared" si="1"/>
        <v>3164.0264403694046</v>
      </c>
      <c r="F31" s="4">
        <f t="shared" si="0"/>
        <v>3164</v>
      </c>
      <c r="G31" s="4">
        <f t="shared" si="2"/>
        <v>0.14755999999761116</v>
      </c>
      <c r="I31" s="4">
        <f t="shared" si="3"/>
        <v>0.14755999999761116</v>
      </c>
      <c r="O31" s="4">
        <f t="shared" ca="1" si="4"/>
        <v>0.30042523714543568</v>
      </c>
      <c r="Q31" s="32">
        <f t="shared" si="5"/>
        <v>40960.901599999997</v>
      </c>
    </row>
    <row r="32" spans="1:17" s="4" customFormat="1" ht="12.95" customHeight="1" x14ac:dyDescent="0.2">
      <c r="A32" s="39" t="s">
        <v>47</v>
      </c>
      <c r="B32" s="40" t="s">
        <v>48</v>
      </c>
      <c r="C32" s="41">
        <v>55979.401700000002</v>
      </c>
      <c r="D32" s="41">
        <v>1.0999999999999999E-2</v>
      </c>
      <c r="E32" s="35">
        <f t="shared" si="1"/>
        <v>3164.0264582877908</v>
      </c>
      <c r="F32" s="4">
        <f t="shared" si="0"/>
        <v>3164</v>
      </c>
      <c r="G32" s="4">
        <f t="shared" si="2"/>
        <v>0.1476600000023609</v>
      </c>
      <c r="I32" s="4">
        <f t="shared" si="3"/>
        <v>0.1476600000023609</v>
      </c>
      <c r="O32" s="4">
        <f t="shared" ca="1" si="4"/>
        <v>0.30042523714543568</v>
      </c>
      <c r="Q32" s="32">
        <f t="shared" si="5"/>
        <v>40960.901700000002</v>
      </c>
    </row>
    <row r="33" spans="1:17" s="4" customFormat="1" ht="12.95" customHeight="1" x14ac:dyDescent="0.2">
      <c r="A33" s="39" t="s">
        <v>47</v>
      </c>
      <c r="B33" s="40" t="s">
        <v>48</v>
      </c>
      <c r="C33" s="41">
        <v>55979.402399999999</v>
      </c>
      <c r="D33" s="41">
        <v>6.4999999999999997E-3</v>
      </c>
      <c r="E33" s="35">
        <f t="shared" si="1"/>
        <v>3164.0265837164875</v>
      </c>
      <c r="F33" s="4">
        <f t="shared" si="0"/>
        <v>3164</v>
      </c>
      <c r="G33" s="4">
        <f t="shared" si="2"/>
        <v>0.14835999999922933</v>
      </c>
      <c r="I33" s="4">
        <f t="shared" si="3"/>
        <v>0.14835999999922933</v>
      </c>
      <c r="O33" s="4">
        <f t="shared" ca="1" si="4"/>
        <v>0.30042523714543568</v>
      </c>
      <c r="Q33" s="32">
        <f t="shared" si="5"/>
        <v>40960.902399999999</v>
      </c>
    </row>
    <row r="34" spans="1:17" s="4" customFormat="1" ht="12.95" customHeight="1" x14ac:dyDescent="0.2">
      <c r="A34" s="6" t="s">
        <v>51</v>
      </c>
      <c r="B34" s="7" t="s">
        <v>31</v>
      </c>
      <c r="C34" s="42">
        <v>59267.337299999999</v>
      </c>
      <c r="D34" s="43">
        <v>1.5E-3</v>
      </c>
      <c r="E34" s="35">
        <f t="shared" ref="E34" si="6">(C34-C$7)/C$8</f>
        <v>3753.1714287762097</v>
      </c>
      <c r="F34" s="4">
        <f t="shared" ref="F34" si="7">ROUND(2*E34,0)/2</f>
        <v>3753</v>
      </c>
      <c r="G34" s="4">
        <f t="shared" ref="G34" si="8">+C34-(C$7+F34*C$8)</f>
        <v>0.95672000000195112</v>
      </c>
      <c r="K34" s="4">
        <f>+G34</f>
        <v>0.95672000000195112</v>
      </c>
      <c r="O34" s="4">
        <f t="shared" ref="O34" ca="1" si="9">+C$11+C$12*$F34</f>
        <v>0.45420630993873079</v>
      </c>
      <c r="Q34" s="32">
        <f t="shared" ref="Q34" si="10">+C34-15018.5</f>
        <v>44248.837299999999</v>
      </c>
    </row>
    <row r="35" spans="1:17" s="4" customFormat="1" ht="12.95" customHeight="1" x14ac:dyDescent="0.2">
      <c r="C35" s="31"/>
      <c r="D35" s="31"/>
    </row>
    <row r="36" spans="1:17" s="4" customFormat="1" ht="12.95" customHeight="1" x14ac:dyDescent="0.2">
      <c r="C36" s="31"/>
      <c r="D36" s="31"/>
    </row>
    <row r="37" spans="1:17" s="4" customFormat="1" ht="12.95" customHeight="1" x14ac:dyDescent="0.2">
      <c r="C37" s="31"/>
      <c r="D37" s="31"/>
    </row>
    <row r="38" spans="1:17" s="4" customFormat="1" ht="12.95" customHeight="1" x14ac:dyDescent="0.2">
      <c r="C38" s="31"/>
      <c r="D38" s="31"/>
    </row>
    <row r="39" spans="1:17" s="4" customFormat="1" ht="12.95" customHeight="1" x14ac:dyDescent="0.2">
      <c r="C39" s="31"/>
      <c r="D39" s="31"/>
    </row>
    <row r="40" spans="1:17" s="4" customFormat="1" ht="12.95" customHeight="1" x14ac:dyDescent="0.2">
      <c r="C40" s="31"/>
      <c r="D40" s="31"/>
    </row>
    <row r="41" spans="1:17" s="4" customFormat="1" ht="12.95" customHeight="1" x14ac:dyDescent="0.2">
      <c r="C41" s="31"/>
      <c r="D41" s="31"/>
    </row>
    <row r="42" spans="1:17" s="4" customFormat="1" ht="12.95" customHeight="1" x14ac:dyDescent="0.2">
      <c r="C42" s="31"/>
      <c r="D42" s="31"/>
    </row>
    <row r="43" spans="1:17" s="4" customFormat="1" ht="12.95" customHeight="1" x14ac:dyDescent="0.2">
      <c r="C43" s="31"/>
      <c r="D43" s="31"/>
    </row>
    <row r="44" spans="1:17" s="4" customFormat="1" ht="12.95" customHeight="1" x14ac:dyDescent="0.2">
      <c r="C44" s="31"/>
      <c r="D44" s="31"/>
    </row>
    <row r="45" spans="1:17" s="4" customFormat="1" ht="12.95" customHeight="1" x14ac:dyDescent="0.2">
      <c r="C45" s="31"/>
      <c r="D45" s="31"/>
    </row>
    <row r="46" spans="1:17" s="4" customFormat="1" ht="12.95" customHeight="1" x14ac:dyDescent="0.2">
      <c r="C46" s="31"/>
      <c r="D46" s="31"/>
    </row>
    <row r="47" spans="1:17" s="4" customFormat="1" ht="12.95" customHeight="1" x14ac:dyDescent="0.2">
      <c r="C47" s="31"/>
      <c r="D47" s="31"/>
    </row>
    <row r="48" spans="1:17" s="4" customFormat="1" ht="12.95" customHeight="1" x14ac:dyDescent="0.2">
      <c r="C48" s="31"/>
      <c r="D48" s="31"/>
    </row>
    <row r="49" spans="3:4" s="4" customFormat="1" ht="12.95" customHeight="1" x14ac:dyDescent="0.2">
      <c r="C49" s="31"/>
      <c r="D49" s="31"/>
    </row>
    <row r="50" spans="3:4" s="4" customFormat="1" ht="12.95" customHeight="1" x14ac:dyDescent="0.2">
      <c r="C50" s="31"/>
      <c r="D50" s="31"/>
    </row>
    <row r="51" spans="3:4" s="4" customFormat="1" ht="12.95" customHeight="1" x14ac:dyDescent="0.2">
      <c r="C51" s="31"/>
      <c r="D51" s="31"/>
    </row>
    <row r="52" spans="3:4" s="4" customFormat="1" ht="12.95" customHeight="1" x14ac:dyDescent="0.2">
      <c r="C52" s="31"/>
      <c r="D52" s="31"/>
    </row>
    <row r="53" spans="3:4" s="4" customFormat="1" ht="12.95" customHeight="1" x14ac:dyDescent="0.2">
      <c r="C53" s="31"/>
      <c r="D53" s="31"/>
    </row>
    <row r="54" spans="3:4" s="4" customFormat="1" ht="12.95" customHeight="1" x14ac:dyDescent="0.2">
      <c r="C54" s="31"/>
      <c r="D54" s="31"/>
    </row>
    <row r="55" spans="3:4" s="4" customFormat="1" ht="12.95" customHeight="1" x14ac:dyDescent="0.2">
      <c r="C55" s="31"/>
      <c r="D55" s="31"/>
    </row>
    <row r="56" spans="3:4" s="4" customFormat="1" ht="12.95" customHeight="1" x14ac:dyDescent="0.2">
      <c r="C56" s="31"/>
      <c r="D56" s="31"/>
    </row>
    <row r="57" spans="3:4" s="4" customFormat="1" ht="12.95" customHeight="1" x14ac:dyDescent="0.2">
      <c r="C57" s="31"/>
      <c r="D57" s="31"/>
    </row>
    <row r="58" spans="3:4" s="4" customFormat="1" ht="12.95" customHeight="1" x14ac:dyDescent="0.2">
      <c r="C58" s="31"/>
      <c r="D58" s="31"/>
    </row>
    <row r="59" spans="3:4" s="4" customFormat="1" ht="12.95" customHeight="1" x14ac:dyDescent="0.2">
      <c r="C59" s="31"/>
      <c r="D59" s="31"/>
    </row>
    <row r="60" spans="3:4" s="4" customFormat="1" ht="12.95" customHeight="1" x14ac:dyDescent="0.2">
      <c r="C60" s="31"/>
      <c r="D60" s="31"/>
    </row>
    <row r="61" spans="3:4" s="4" customFormat="1" ht="12.95" customHeight="1" x14ac:dyDescent="0.2">
      <c r="C61" s="31"/>
      <c r="D61" s="31"/>
    </row>
    <row r="62" spans="3:4" s="4" customFormat="1" ht="12.95" customHeight="1" x14ac:dyDescent="0.2">
      <c r="C62" s="31"/>
      <c r="D62" s="31"/>
    </row>
    <row r="63" spans="3:4" s="4" customFormat="1" ht="12.95" customHeight="1" x14ac:dyDescent="0.2">
      <c r="C63" s="31"/>
      <c r="D63" s="31"/>
    </row>
    <row r="64" spans="3:4" s="4" customFormat="1" ht="12.95" customHeight="1" x14ac:dyDescent="0.2">
      <c r="C64" s="31"/>
      <c r="D64" s="31"/>
    </row>
    <row r="65" spans="3:4" s="4" customFormat="1" ht="12.95" customHeight="1" x14ac:dyDescent="0.2">
      <c r="C65" s="31"/>
      <c r="D65" s="31"/>
    </row>
    <row r="66" spans="3:4" s="4" customFormat="1" ht="12.95" customHeight="1" x14ac:dyDescent="0.2">
      <c r="C66" s="31"/>
      <c r="D66" s="31"/>
    </row>
    <row r="67" spans="3:4" s="4" customFormat="1" ht="12.95" customHeight="1" x14ac:dyDescent="0.2">
      <c r="C67" s="31"/>
      <c r="D67" s="31"/>
    </row>
    <row r="68" spans="3:4" s="4" customFormat="1" ht="12.95" customHeight="1" x14ac:dyDescent="0.2">
      <c r="C68" s="31"/>
      <c r="D68" s="31"/>
    </row>
    <row r="69" spans="3:4" s="4" customFormat="1" ht="12.95" customHeight="1" x14ac:dyDescent="0.2">
      <c r="C69" s="31"/>
      <c r="D69" s="31"/>
    </row>
    <row r="70" spans="3:4" s="4" customFormat="1" ht="12.95" customHeight="1" x14ac:dyDescent="0.2">
      <c r="C70" s="31"/>
      <c r="D70" s="31"/>
    </row>
    <row r="71" spans="3:4" s="4" customFormat="1" ht="12.95" customHeight="1" x14ac:dyDescent="0.2">
      <c r="C71" s="31"/>
      <c r="D71" s="31"/>
    </row>
    <row r="72" spans="3:4" s="4" customFormat="1" ht="12.95" customHeight="1" x14ac:dyDescent="0.2">
      <c r="C72" s="31"/>
      <c r="D72" s="31"/>
    </row>
    <row r="73" spans="3:4" s="4" customFormat="1" ht="12.95" customHeight="1" x14ac:dyDescent="0.2">
      <c r="C73" s="31"/>
      <c r="D73" s="31"/>
    </row>
    <row r="74" spans="3:4" s="4" customFormat="1" ht="12.95" customHeight="1" x14ac:dyDescent="0.2">
      <c r="C74" s="31"/>
      <c r="D74" s="31"/>
    </row>
    <row r="75" spans="3:4" s="4" customFormat="1" ht="12.95" customHeight="1" x14ac:dyDescent="0.2">
      <c r="C75" s="31"/>
      <c r="D75" s="31"/>
    </row>
    <row r="76" spans="3:4" s="4" customFormat="1" ht="12.95" customHeight="1" x14ac:dyDescent="0.2">
      <c r="C76" s="31"/>
      <c r="D76" s="31"/>
    </row>
    <row r="77" spans="3:4" s="4" customFormat="1" ht="12.95" customHeight="1" x14ac:dyDescent="0.2">
      <c r="C77" s="31"/>
      <c r="D77" s="31"/>
    </row>
    <row r="78" spans="3:4" s="4" customFormat="1" ht="12.95" customHeight="1" x14ac:dyDescent="0.2">
      <c r="C78" s="31"/>
      <c r="D78" s="31"/>
    </row>
    <row r="79" spans="3:4" s="4" customFormat="1" ht="12.95" customHeight="1" x14ac:dyDescent="0.2">
      <c r="C79" s="31"/>
      <c r="D79" s="31"/>
    </row>
    <row r="80" spans="3:4" s="4" customFormat="1" ht="12.95" customHeight="1" x14ac:dyDescent="0.2">
      <c r="C80" s="31"/>
      <c r="D80" s="31"/>
    </row>
    <row r="81" spans="3:4" s="4" customFormat="1" ht="12.95" customHeight="1" x14ac:dyDescent="0.2">
      <c r="C81" s="31"/>
      <c r="D81" s="31"/>
    </row>
    <row r="82" spans="3:4" s="4" customFormat="1" ht="12.95" customHeight="1" x14ac:dyDescent="0.2">
      <c r="C82" s="31"/>
      <c r="D82" s="31"/>
    </row>
    <row r="83" spans="3:4" s="4" customFormat="1" ht="12.95" customHeight="1" x14ac:dyDescent="0.2">
      <c r="C83" s="31"/>
      <c r="D83" s="31"/>
    </row>
    <row r="84" spans="3:4" s="4" customFormat="1" ht="12.95" customHeight="1" x14ac:dyDescent="0.2">
      <c r="C84" s="31"/>
      <c r="D84" s="31"/>
    </row>
    <row r="85" spans="3:4" s="4" customFormat="1" ht="12.95" customHeight="1" x14ac:dyDescent="0.2">
      <c r="C85" s="31"/>
      <c r="D85" s="31"/>
    </row>
    <row r="86" spans="3:4" s="4" customFormat="1" ht="12.95" customHeight="1" x14ac:dyDescent="0.2">
      <c r="C86" s="31"/>
      <c r="D86" s="31"/>
    </row>
    <row r="87" spans="3:4" s="4" customFormat="1" ht="12.95" customHeight="1" x14ac:dyDescent="0.2">
      <c r="C87" s="31"/>
      <c r="D87" s="31"/>
    </row>
    <row r="88" spans="3:4" s="4" customFormat="1" ht="12.95" customHeight="1" x14ac:dyDescent="0.2">
      <c r="C88" s="31"/>
      <c r="D88" s="31"/>
    </row>
    <row r="89" spans="3:4" s="4" customFormat="1" ht="12.95" customHeight="1" x14ac:dyDescent="0.2">
      <c r="C89" s="31"/>
      <c r="D89" s="31"/>
    </row>
    <row r="90" spans="3:4" s="4" customFormat="1" ht="12.95" customHeight="1" x14ac:dyDescent="0.2">
      <c r="C90" s="31"/>
      <c r="D90" s="31"/>
    </row>
    <row r="91" spans="3:4" s="4" customFormat="1" ht="12.95" customHeight="1" x14ac:dyDescent="0.2">
      <c r="C91" s="31"/>
      <c r="D91" s="31"/>
    </row>
    <row r="92" spans="3:4" s="4" customFormat="1" ht="12.95" customHeight="1" x14ac:dyDescent="0.2">
      <c r="C92" s="31"/>
      <c r="D92" s="31"/>
    </row>
    <row r="93" spans="3:4" s="4" customFormat="1" ht="12.95" customHeight="1" x14ac:dyDescent="0.2">
      <c r="C93" s="31"/>
      <c r="D93" s="31"/>
    </row>
    <row r="94" spans="3:4" s="4" customFormat="1" ht="12.95" customHeight="1" x14ac:dyDescent="0.2">
      <c r="C94" s="31"/>
      <c r="D94" s="31"/>
    </row>
    <row r="95" spans="3:4" s="4" customFormat="1" ht="12.95" customHeight="1" x14ac:dyDescent="0.2">
      <c r="C95" s="31"/>
      <c r="D95" s="31"/>
    </row>
    <row r="96" spans="3:4" s="4" customFormat="1" ht="12.95" customHeight="1" x14ac:dyDescent="0.2">
      <c r="C96" s="31"/>
      <c r="D96" s="31"/>
    </row>
    <row r="97" spans="3:4" s="4" customFormat="1" ht="12.95" customHeight="1" x14ac:dyDescent="0.2">
      <c r="C97" s="31"/>
      <c r="D97" s="31"/>
    </row>
    <row r="98" spans="3:4" s="4" customFormat="1" ht="12.95" customHeight="1" x14ac:dyDescent="0.2">
      <c r="C98" s="31"/>
      <c r="D98" s="31"/>
    </row>
    <row r="99" spans="3:4" s="4" customFormat="1" ht="12.95" customHeight="1" x14ac:dyDescent="0.2">
      <c r="C99" s="31"/>
      <c r="D99" s="31"/>
    </row>
    <row r="100" spans="3:4" s="4" customFormat="1" ht="12.95" customHeight="1" x14ac:dyDescent="0.2">
      <c r="C100" s="31"/>
      <c r="D100" s="31"/>
    </row>
    <row r="101" spans="3:4" s="4" customFormat="1" ht="12.95" customHeight="1" x14ac:dyDescent="0.2">
      <c r="C101" s="31"/>
      <c r="D101" s="31"/>
    </row>
    <row r="102" spans="3:4" s="4" customFormat="1" ht="12.95" customHeight="1" x14ac:dyDescent="0.2">
      <c r="C102" s="31"/>
      <c r="D102" s="31"/>
    </row>
    <row r="103" spans="3:4" s="4" customFormat="1" ht="12.95" customHeight="1" x14ac:dyDescent="0.2">
      <c r="C103" s="31"/>
      <c r="D103" s="31"/>
    </row>
    <row r="104" spans="3:4" s="4" customFormat="1" ht="12.95" customHeight="1" x14ac:dyDescent="0.2">
      <c r="C104" s="31"/>
      <c r="D104" s="31"/>
    </row>
    <row r="105" spans="3:4" s="4" customFormat="1" ht="12.95" customHeight="1" x14ac:dyDescent="0.2">
      <c r="C105" s="31"/>
      <c r="D105" s="31"/>
    </row>
    <row r="106" spans="3:4" s="4" customFormat="1" ht="12.95" customHeight="1" x14ac:dyDescent="0.2">
      <c r="C106" s="31"/>
      <c r="D106" s="31"/>
    </row>
    <row r="107" spans="3:4" s="4" customFormat="1" ht="12.95" customHeight="1" x14ac:dyDescent="0.2">
      <c r="C107" s="31"/>
      <c r="D107" s="31"/>
    </row>
    <row r="108" spans="3:4" s="4" customFormat="1" ht="12.95" customHeight="1" x14ac:dyDescent="0.2">
      <c r="C108" s="31"/>
      <c r="D108" s="31"/>
    </row>
    <row r="109" spans="3:4" s="4" customFormat="1" ht="12.95" customHeight="1" x14ac:dyDescent="0.2">
      <c r="C109" s="31"/>
      <c r="D109" s="31"/>
    </row>
    <row r="110" spans="3:4" s="4" customFormat="1" ht="12.95" customHeight="1" x14ac:dyDescent="0.2">
      <c r="C110" s="31"/>
      <c r="D110" s="31"/>
    </row>
    <row r="111" spans="3:4" s="4" customFormat="1" ht="12.95" customHeight="1" x14ac:dyDescent="0.2">
      <c r="C111" s="31"/>
      <c r="D111" s="31"/>
    </row>
    <row r="112" spans="3:4" s="4" customFormat="1" ht="12.95" customHeight="1" x14ac:dyDescent="0.2">
      <c r="C112" s="31"/>
      <c r="D112" s="31"/>
    </row>
    <row r="113" spans="3:4" s="4" customFormat="1" ht="12.95" customHeight="1" x14ac:dyDescent="0.2">
      <c r="C113" s="31"/>
      <c r="D113" s="31"/>
    </row>
    <row r="114" spans="3:4" s="4" customFormat="1" ht="12.95" customHeight="1" x14ac:dyDescent="0.2">
      <c r="C114" s="31"/>
      <c r="D114" s="31"/>
    </row>
    <row r="115" spans="3:4" s="4" customFormat="1" ht="12.95" customHeight="1" x14ac:dyDescent="0.2">
      <c r="C115" s="31"/>
      <c r="D115" s="31"/>
    </row>
    <row r="116" spans="3:4" s="4" customFormat="1" ht="12.95" customHeight="1" x14ac:dyDescent="0.2">
      <c r="C116" s="31"/>
      <c r="D116" s="31"/>
    </row>
    <row r="117" spans="3:4" s="4" customFormat="1" ht="12.95" customHeight="1" x14ac:dyDescent="0.2">
      <c r="C117" s="31"/>
      <c r="D117" s="31"/>
    </row>
    <row r="118" spans="3:4" s="4" customFormat="1" ht="12.95" customHeight="1" x14ac:dyDescent="0.2">
      <c r="C118" s="31"/>
      <c r="D118" s="31"/>
    </row>
    <row r="119" spans="3:4" s="4" customFormat="1" ht="12.95" customHeight="1" x14ac:dyDescent="0.2">
      <c r="C119" s="31"/>
      <c r="D119" s="31"/>
    </row>
    <row r="120" spans="3:4" s="4" customFormat="1" ht="12.95" customHeight="1" x14ac:dyDescent="0.2">
      <c r="C120" s="31"/>
      <c r="D120" s="31"/>
    </row>
    <row r="121" spans="3:4" s="4" customFormat="1" ht="12.95" customHeight="1" x14ac:dyDescent="0.2">
      <c r="C121" s="31"/>
      <c r="D121" s="31"/>
    </row>
    <row r="122" spans="3:4" s="4" customFormat="1" ht="12.95" customHeight="1" x14ac:dyDescent="0.2">
      <c r="C122" s="31"/>
      <c r="D122" s="31"/>
    </row>
    <row r="123" spans="3:4" s="4" customFormat="1" ht="12.95" customHeight="1" x14ac:dyDescent="0.2">
      <c r="C123" s="31"/>
      <c r="D123" s="31"/>
    </row>
    <row r="124" spans="3:4" s="4" customFormat="1" ht="12.95" customHeight="1" x14ac:dyDescent="0.2">
      <c r="C124" s="31"/>
      <c r="D124" s="31"/>
    </row>
    <row r="125" spans="3:4" s="4" customFormat="1" ht="12.95" customHeight="1" x14ac:dyDescent="0.2">
      <c r="C125" s="31"/>
      <c r="D125" s="31"/>
    </row>
    <row r="126" spans="3:4" s="4" customFormat="1" ht="12.95" customHeight="1" x14ac:dyDescent="0.2">
      <c r="C126" s="31"/>
      <c r="D126" s="31"/>
    </row>
    <row r="127" spans="3:4" s="4" customFormat="1" ht="12.95" customHeight="1" x14ac:dyDescent="0.2">
      <c r="C127" s="31"/>
      <c r="D127" s="31"/>
    </row>
    <row r="128" spans="3:4" s="4" customFormat="1" ht="12.95" customHeight="1" x14ac:dyDescent="0.2">
      <c r="C128" s="31"/>
      <c r="D128" s="31"/>
    </row>
    <row r="129" spans="3:4" s="4" customFormat="1" ht="12.95" customHeight="1" x14ac:dyDescent="0.2">
      <c r="C129" s="31"/>
      <c r="D129" s="31"/>
    </row>
    <row r="130" spans="3:4" s="4" customFormat="1" ht="12.95" customHeight="1" x14ac:dyDescent="0.2">
      <c r="C130" s="31"/>
      <c r="D130" s="31"/>
    </row>
    <row r="131" spans="3:4" s="4" customFormat="1" ht="12.95" customHeight="1" x14ac:dyDescent="0.2">
      <c r="C131" s="31"/>
      <c r="D131" s="31"/>
    </row>
    <row r="132" spans="3:4" s="4" customFormat="1" ht="12.95" customHeight="1" x14ac:dyDescent="0.2">
      <c r="C132" s="31"/>
      <c r="D132" s="31"/>
    </row>
    <row r="133" spans="3:4" s="4" customFormat="1" ht="12.95" customHeight="1" x14ac:dyDescent="0.2">
      <c r="C133" s="31"/>
      <c r="D133" s="31"/>
    </row>
    <row r="134" spans="3:4" s="4" customFormat="1" ht="12.95" customHeight="1" x14ac:dyDescent="0.2">
      <c r="C134" s="31"/>
      <c r="D134" s="31"/>
    </row>
    <row r="135" spans="3:4" s="4" customFormat="1" ht="12.95" customHeight="1" x14ac:dyDescent="0.2">
      <c r="C135" s="31"/>
      <c r="D135" s="31"/>
    </row>
    <row r="136" spans="3:4" s="4" customFormat="1" ht="12.95" customHeight="1" x14ac:dyDescent="0.2">
      <c r="C136" s="31"/>
      <c r="D136" s="31"/>
    </row>
    <row r="137" spans="3:4" s="4" customFormat="1" ht="12.95" customHeight="1" x14ac:dyDescent="0.2">
      <c r="C137" s="31"/>
      <c r="D137" s="31"/>
    </row>
    <row r="138" spans="3:4" s="4" customFormat="1" ht="12.95" customHeight="1" x14ac:dyDescent="0.2">
      <c r="C138" s="31"/>
      <c r="D138" s="31"/>
    </row>
    <row r="139" spans="3:4" s="4" customFormat="1" ht="12.95" customHeight="1" x14ac:dyDescent="0.2">
      <c r="C139" s="31"/>
      <c r="D139" s="31"/>
    </row>
    <row r="140" spans="3:4" s="4" customFormat="1" ht="12.95" customHeight="1" x14ac:dyDescent="0.2">
      <c r="C140" s="31"/>
      <c r="D140" s="31"/>
    </row>
    <row r="141" spans="3:4" s="4" customFormat="1" ht="12.95" customHeight="1" x14ac:dyDescent="0.2">
      <c r="C141" s="31"/>
      <c r="D141" s="31"/>
    </row>
    <row r="142" spans="3:4" s="4" customFormat="1" ht="12.95" customHeight="1" x14ac:dyDescent="0.2">
      <c r="C142" s="31"/>
      <c r="D142" s="31"/>
    </row>
    <row r="143" spans="3:4" s="4" customFormat="1" ht="12.95" customHeight="1" x14ac:dyDescent="0.2">
      <c r="C143" s="31"/>
      <c r="D143" s="31"/>
    </row>
    <row r="144" spans="3:4" s="4" customFormat="1" ht="12.95" customHeight="1" x14ac:dyDescent="0.2">
      <c r="C144" s="31"/>
      <c r="D144" s="31"/>
    </row>
    <row r="145" spans="3:4" s="4" customFormat="1" ht="12.95" customHeight="1" x14ac:dyDescent="0.2">
      <c r="C145" s="31"/>
      <c r="D145" s="31"/>
    </row>
    <row r="146" spans="3:4" s="4" customFormat="1" ht="12.95" customHeight="1" x14ac:dyDescent="0.2">
      <c r="C146" s="31"/>
      <c r="D146" s="31"/>
    </row>
    <row r="147" spans="3:4" s="4" customFormat="1" ht="12.95" customHeight="1" x14ac:dyDescent="0.2">
      <c r="C147" s="31"/>
      <c r="D147" s="31"/>
    </row>
    <row r="148" spans="3:4" s="4" customFormat="1" ht="12.95" customHeight="1" x14ac:dyDescent="0.2">
      <c r="C148" s="31"/>
      <c r="D148" s="31"/>
    </row>
    <row r="149" spans="3:4" s="4" customFormat="1" ht="12.95" customHeight="1" x14ac:dyDescent="0.2">
      <c r="C149" s="31"/>
      <c r="D149" s="31"/>
    </row>
    <row r="150" spans="3:4" s="4" customFormat="1" ht="12.95" customHeight="1" x14ac:dyDescent="0.2">
      <c r="C150" s="31"/>
      <c r="D150" s="31"/>
    </row>
    <row r="151" spans="3:4" s="4" customFormat="1" ht="12.95" customHeight="1" x14ac:dyDescent="0.2">
      <c r="C151" s="31"/>
      <c r="D151" s="31"/>
    </row>
    <row r="152" spans="3:4" s="4" customFormat="1" ht="12.95" customHeight="1" x14ac:dyDescent="0.2">
      <c r="C152" s="31"/>
      <c r="D152" s="31"/>
    </row>
    <row r="153" spans="3:4" s="4" customFormat="1" ht="12.95" customHeight="1" x14ac:dyDescent="0.2">
      <c r="C153" s="31"/>
      <c r="D153" s="31"/>
    </row>
    <row r="154" spans="3:4" s="4" customFormat="1" ht="12.95" customHeight="1" x14ac:dyDescent="0.2">
      <c r="C154" s="31"/>
      <c r="D154" s="31"/>
    </row>
    <row r="155" spans="3:4" s="4" customFormat="1" ht="12.95" customHeight="1" x14ac:dyDescent="0.2">
      <c r="C155" s="31"/>
      <c r="D155" s="31"/>
    </row>
    <row r="156" spans="3:4" s="4" customFormat="1" ht="12.95" customHeight="1" x14ac:dyDescent="0.2">
      <c r="C156" s="31"/>
      <c r="D156" s="31"/>
    </row>
    <row r="157" spans="3:4" s="4" customFormat="1" ht="12.95" customHeight="1" x14ac:dyDescent="0.2">
      <c r="C157" s="31"/>
      <c r="D157" s="31"/>
    </row>
    <row r="158" spans="3:4" s="4" customFormat="1" ht="12.95" customHeight="1" x14ac:dyDescent="0.2">
      <c r="C158" s="31"/>
      <c r="D158" s="31"/>
    </row>
    <row r="159" spans="3:4" s="4" customFormat="1" ht="12.95" customHeight="1" x14ac:dyDescent="0.2">
      <c r="C159" s="31"/>
      <c r="D159" s="31"/>
    </row>
    <row r="160" spans="3:4" s="4" customFormat="1" ht="12.95" customHeight="1" x14ac:dyDescent="0.2">
      <c r="C160" s="31"/>
      <c r="D160" s="31"/>
    </row>
    <row r="161" spans="3:4" s="4" customFormat="1" ht="12.95" customHeight="1" x14ac:dyDescent="0.2">
      <c r="C161" s="31"/>
      <c r="D161" s="31"/>
    </row>
    <row r="162" spans="3:4" s="4" customFormat="1" ht="12.95" customHeight="1" x14ac:dyDescent="0.2">
      <c r="C162" s="31"/>
      <c r="D162" s="31"/>
    </row>
    <row r="163" spans="3:4" s="4" customFormat="1" ht="12.95" customHeight="1" x14ac:dyDescent="0.2">
      <c r="C163" s="31"/>
      <c r="D163" s="31"/>
    </row>
    <row r="164" spans="3:4" s="4" customFormat="1" ht="12.95" customHeight="1" x14ac:dyDescent="0.2">
      <c r="C164" s="31"/>
      <c r="D164" s="31"/>
    </row>
    <row r="165" spans="3:4" s="4" customFormat="1" ht="12.95" customHeight="1" x14ac:dyDescent="0.2">
      <c r="C165" s="31"/>
      <c r="D165" s="31"/>
    </row>
    <row r="166" spans="3:4" s="4" customFormat="1" ht="12.95" customHeight="1" x14ac:dyDescent="0.2">
      <c r="C166" s="31"/>
      <c r="D166" s="31"/>
    </row>
    <row r="167" spans="3:4" s="4" customFormat="1" ht="12.95" customHeight="1" x14ac:dyDescent="0.2">
      <c r="C167" s="31"/>
      <c r="D167" s="31"/>
    </row>
    <row r="168" spans="3:4" s="4" customFormat="1" ht="12.95" customHeight="1" x14ac:dyDescent="0.2">
      <c r="C168" s="31"/>
      <c r="D168" s="31"/>
    </row>
    <row r="169" spans="3:4" s="4" customFormat="1" ht="12.95" customHeight="1" x14ac:dyDescent="0.2">
      <c r="C169" s="31"/>
      <c r="D169" s="31"/>
    </row>
    <row r="170" spans="3:4" s="4" customFormat="1" ht="12.95" customHeight="1" x14ac:dyDescent="0.2">
      <c r="C170" s="31"/>
      <c r="D170" s="31"/>
    </row>
    <row r="171" spans="3:4" s="4" customFormat="1" ht="12.95" customHeight="1" x14ac:dyDescent="0.2">
      <c r="C171" s="31"/>
      <c r="D171" s="31"/>
    </row>
    <row r="172" spans="3:4" s="4" customFormat="1" ht="12.95" customHeight="1" x14ac:dyDescent="0.2">
      <c r="C172" s="31"/>
      <c r="D172" s="31"/>
    </row>
    <row r="173" spans="3:4" s="4" customFormat="1" ht="12.95" customHeight="1" x14ac:dyDescent="0.2">
      <c r="C173" s="31"/>
      <c r="D173" s="31"/>
    </row>
    <row r="174" spans="3:4" s="4" customFormat="1" ht="12.95" customHeight="1" x14ac:dyDescent="0.2">
      <c r="C174" s="31"/>
      <c r="D174" s="31"/>
    </row>
    <row r="175" spans="3:4" s="4" customFormat="1" ht="12.95" customHeight="1" x14ac:dyDescent="0.2">
      <c r="C175" s="31"/>
      <c r="D175" s="31"/>
    </row>
    <row r="176" spans="3:4" s="4" customFormat="1" ht="12.95" customHeight="1" x14ac:dyDescent="0.2">
      <c r="C176" s="31"/>
      <c r="D176" s="31"/>
    </row>
    <row r="177" spans="3:4" s="4" customFormat="1" ht="12.95" customHeight="1" x14ac:dyDescent="0.2">
      <c r="C177" s="31"/>
      <c r="D177" s="31"/>
    </row>
    <row r="178" spans="3:4" s="4" customFormat="1" ht="12.95" customHeight="1" x14ac:dyDescent="0.2">
      <c r="C178" s="31"/>
      <c r="D178" s="31"/>
    </row>
    <row r="179" spans="3:4" s="4" customFormat="1" ht="12.95" customHeight="1" x14ac:dyDescent="0.2">
      <c r="C179" s="31"/>
      <c r="D179" s="31"/>
    </row>
    <row r="180" spans="3:4" s="4" customFormat="1" ht="12.95" customHeight="1" x14ac:dyDescent="0.2">
      <c r="C180" s="31"/>
      <c r="D180" s="31"/>
    </row>
    <row r="181" spans="3:4" s="4" customFormat="1" ht="12.95" customHeight="1" x14ac:dyDescent="0.2">
      <c r="C181" s="31"/>
      <c r="D181" s="31"/>
    </row>
    <row r="182" spans="3:4" s="4" customFormat="1" ht="12.95" customHeight="1" x14ac:dyDescent="0.2">
      <c r="C182" s="31"/>
      <c r="D182" s="31"/>
    </row>
    <row r="183" spans="3:4" s="4" customFormat="1" ht="12.95" customHeight="1" x14ac:dyDescent="0.2">
      <c r="C183" s="31"/>
      <c r="D183" s="31"/>
    </row>
    <row r="184" spans="3:4" s="4" customFormat="1" ht="12.95" customHeight="1" x14ac:dyDescent="0.2">
      <c r="C184" s="31"/>
      <c r="D184" s="31"/>
    </row>
    <row r="185" spans="3:4" s="4" customFormat="1" ht="12.95" customHeight="1" x14ac:dyDescent="0.2">
      <c r="C185" s="31"/>
      <c r="D185" s="31"/>
    </row>
    <row r="186" spans="3:4" s="4" customFormat="1" ht="12.95" customHeight="1" x14ac:dyDescent="0.2">
      <c r="C186" s="31"/>
      <c r="D186" s="31"/>
    </row>
    <row r="187" spans="3:4" s="4" customFormat="1" ht="12.95" customHeight="1" x14ac:dyDescent="0.2">
      <c r="C187" s="31"/>
      <c r="D187" s="31"/>
    </row>
    <row r="188" spans="3:4" s="4" customFormat="1" ht="12.95" customHeight="1" x14ac:dyDescent="0.2">
      <c r="C188" s="31"/>
      <c r="D188" s="31"/>
    </row>
    <row r="189" spans="3:4" s="4" customFormat="1" ht="12.95" customHeight="1" x14ac:dyDescent="0.2">
      <c r="C189" s="31"/>
      <c r="D189" s="31"/>
    </row>
    <row r="190" spans="3:4" s="4" customFormat="1" ht="12.95" customHeight="1" x14ac:dyDescent="0.2">
      <c r="C190" s="31"/>
      <c r="D190" s="31"/>
    </row>
    <row r="191" spans="3:4" s="4" customFormat="1" ht="12.95" customHeight="1" x14ac:dyDescent="0.2">
      <c r="C191" s="31"/>
      <c r="D191" s="31"/>
    </row>
    <row r="192" spans="3:4" s="4" customFormat="1" ht="12.95" customHeight="1" x14ac:dyDescent="0.2">
      <c r="C192" s="31"/>
      <c r="D192" s="31"/>
    </row>
    <row r="193" spans="3:4" s="4" customFormat="1" ht="12.95" customHeight="1" x14ac:dyDescent="0.2">
      <c r="C193" s="31"/>
      <c r="D193" s="31"/>
    </row>
    <row r="194" spans="3:4" s="4" customFormat="1" ht="12.95" customHeight="1" x14ac:dyDescent="0.2">
      <c r="C194" s="31"/>
      <c r="D194" s="31"/>
    </row>
    <row r="195" spans="3:4" s="4" customFormat="1" ht="12.95" customHeight="1" x14ac:dyDescent="0.2">
      <c r="C195" s="31"/>
      <c r="D195" s="31"/>
    </row>
    <row r="196" spans="3:4" s="4" customFormat="1" ht="12.95" customHeight="1" x14ac:dyDescent="0.2">
      <c r="C196" s="31"/>
      <c r="D196" s="31"/>
    </row>
    <row r="197" spans="3:4" s="4" customFormat="1" ht="12.95" customHeight="1" x14ac:dyDescent="0.2">
      <c r="C197" s="31"/>
      <c r="D197" s="31"/>
    </row>
    <row r="198" spans="3:4" s="4" customFormat="1" ht="12.95" customHeight="1" x14ac:dyDescent="0.2">
      <c r="C198" s="31"/>
      <c r="D198" s="31"/>
    </row>
    <row r="199" spans="3:4" s="4" customFormat="1" ht="12.95" customHeight="1" x14ac:dyDescent="0.2">
      <c r="C199" s="31"/>
      <c r="D199" s="31"/>
    </row>
    <row r="200" spans="3:4" s="4" customFormat="1" ht="12.95" customHeight="1" x14ac:dyDescent="0.2">
      <c r="C200" s="31"/>
      <c r="D200" s="31"/>
    </row>
    <row r="201" spans="3:4" s="4" customFormat="1" ht="12.95" customHeight="1" x14ac:dyDescent="0.2">
      <c r="C201" s="31"/>
      <c r="D201" s="31"/>
    </row>
    <row r="202" spans="3:4" s="4" customFormat="1" ht="12.95" customHeight="1" x14ac:dyDescent="0.2">
      <c r="C202" s="31"/>
      <c r="D202" s="31"/>
    </row>
    <row r="203" spans="3:4" s="4" customFormat="1" ht="12.95" customHeight="1" x14ac:dyDescent="0.2">
      <c r="C203" s="31"/>
      <c r="D203" s="31"/>
    </row>
    <row r="204" spans="3:4" s="4" customFormat="1" ht="12.95" customHeight="1" x14ac:dyDescent="0.2">
      <c r="C204" s="31"/>
      <c r="D204" s="31"/>
    </row>
    <row r="205" spans="3:4" s="4" customFormat="1" ht="12.95" customHeight="1" x14ac:dyDescent="0.2">
      <c r="C205" s="31"/>
      <c r="D205" s="31"/>
    </row>
    <row r="206" spans="3:4" s="4" customFormat="1" ht="12.95" customHeight="1" x14ac:dyDescent="0.2">
      <c r="C206" s="31"/>
      <c r="D206" s="31"/>
    </row>
    <row r="207" spans="3:4" s="4" customFormat="1" ht="12.95" customHeight="1" x14ac:dyDescent="0.2">
      <c r="C207" s="31"/>
      <c r="D207" s="31"/>
    </row>
    <row r="208" spans="3:4" s="4" customFormat="1" ht="12.95" customHeight="1" x14ac:dyDescent="0.2">
      <c r="C208" s="31"/>
      <c r="D208" s="31"/>
    </row>
    <row r="209" spans="3:4" s="4" customFormat="1" ht="12.95" customHeight="1" x14ac:dyDescent="0.2">
      <c r="C209" s="31"/>
      <c r="D209" s="31"/>
    </row>
    <row r="210" spans="3:4" s="4" customFormat="1" ht="12.95" customHeight="1" x14ac:dyDescent="0.2">
      <c r="C210" s="31"/>
      <c r="D210" s="31"/>
    </row>
    <row r="211" spans="3:4" s="4" customFormat="1" ht="12.95" customHeight="1" x14ac:dyDescent="0.2">
      <c r="C211" s="31"/>
      <c r="D211" s="31"/>
    </row>
    <row r="212" spans="3:4" s="4" customFormat="1" ht="12.95" customHeight="1" x14ac:dyDescent="0.2">
      <c r="C212" s="31"/>
      <c r="D212" s="31"/>
    </row>
    <row r="213" spans="3:4" s="4" customFormat="1" ht="12.95" customHeight="1" x14ac:dyDescent="0.2">
      <c r="C213" s="31"/>
      <c r="D213" s="31"/>
    </row>
    <row r="214" spans="3:4" s="4" customFormat="1" ht="12.95" customHeight="1" x14ac:dyDescent="0.2">
      <c r="C214" s="31"/>
      <c r="D214" s="31"/>
    </row>
    <row r="215" spans="3:4" s="4" customFormat="1" ht="12.95" customHeight="1" x14ac:dyDescent="0.2">
      <c r="C215" s="31"/>
      <c r="D215" s="31"/>
    </row>
    <row r="216" spans="3:4" s="4" customFormat="1" ht="12.95" customHeight="1" x14ac:dyDescent="0.2">
      <c r="C216" s="31"/>
      <c r="D216" s="31"/>
    </row>
    <row r="217" spans="3:4" s="4" customFormat="1" ht="12.95" customHeight="1" x14ac:dyDescent="0.2">
      <c r="C217" s="31"/>
      <c r="D217" s="31"/>
    </row>
    <row r="218" spans="3:4" s="4" customFormat="1" ht="12.95" customHeight="1" x14ac:dyDescent="0.2">
      <c r="C218" s="31"/>
      <c r="D218" s="31"/>
    </row>
    <row r="219" spans="3:4" s="4" customFormat="1" ht="12.95" customHeight="1" x14ac:dyDescent="0.2">
      <c r="C219" s="31"/>
      <c r="D219" s="31"/>
    </row>
    <row r="220" spans="3:4" s="4" customFormat="1" ht="12.95" customHeight="1" x14ac:dyDescent="0.2">
      <c r="C220" s="31"/>
      <c r="D220" s="31"/>
    </row>
    <row r="221" spans="3:4" s="4" customFormat="1" ht="12.95" customHeight="1" x14ac:dyDescent="0.2">
      <c r="C221" s="31"/>
      <c r="D221" s="31"/>
    </row>
    <row r="222" spans="3:4" s="4" customFormat="1" ht="12.95" customHeight="1" x14ac:dyDescent="0.2">
      <c r="C222" s="31"/>
      <c r="D222" s="31"/>
    </row>
    <row r="223" spans="3:4" s="4" customFormat="1" ht="12.95" customHeight="1" x14ac:dyDescent="0.2">
      <c r="C223" s="31"/>
      <c r="D223" s="31"/>
    </row>
    <row r="224" spans="3:4" s="4" customFormat="1" ht="12.95" customHeight="1" x14ac:dyDescent="0.2">
      <c r="C224" s="31"/>
      <c r="D224" s="31"/>
    </row>
    <row r="225" spans="3:4" s="4" customFormat="1" ht="12.95" customHeight="1" x14ac:dyDescent="0.2">
      <c r="C225" s="31"/>
      <c r="D225" s="31"/>
    </row>
    <row r="226" spans="3:4" s="4" customFormat="1" ht="12.95" customHeight="1" x14ac:dyDescent="0.2"/>
    <row r="227" spans="3:4" s="4" customFormat="1" ht="12.95" customHeight="1" x14ac:dyDescent="0.2"/>
    <row r="228" spans="3:4" s="4" customFormat="1" ht="12.95" customHeight="1" x14ac:dyDescent="0.2"/>
    <row r="229" spans="3:4" s="4" customFormat="1" ht="12.95" customHeight="1" x14ac:dyDescent="0.2"/>
    <row r="230" spans="3:4" s="4" customFormat="1" ht="12.95" customHeight="1" x14ac:dyDescent="0.2"/>
    <row r="231" spans="3:4" s="4" customFormat="1" ht="12.95" customHeight="1" x14ac:dyDescent="0.2"/>
    <row r="232" spans="3:4" s="4" customFormat="1" ht="12.95" customHeight="1" x14ac:dyDescent="0.2"/>
    <row r="233" spans="3:4" s="4" customFormat="1" ht="12.95" customHeight="1" x14ac:dyDescent="0.2"/>
    <row r="234" spans="3:4" s="4" customFormat="1" ht="12.95" customHeight="1" x14ac:dyDescent="0.2"/>
    <row r="235" spans="3:4" s="4" customFormat="1" ht="12.95" customHeight="1" x14ac:dyDescent="0.2"/>
    <row r="236" spans="3:4" s="4" customFormat="1" ht="12.95" customHeight="1" x14ac:dyDescent="0.2"/>
    <row r="237" spans="3:4" s="4" customFormat="1" ht="12.95" customHeight="1" x14ac:dyDescent="0.2"/>
    <row r="238" spans="3:4" s="4" customFormat="1" ht="12.95" customHeight="1" x14ac:dyDescent="0.2"/>
    <row r="239" spans="3:4" s="4" customFormat="1" ht="12.95" customHeight="1" x14ac:dyDescent="0.2"/>
    <row r="240" spans="3:4" s="4" customFormat="1" ht="12.95" customHeight="1" x14ac:dyDescent="0.2"/>
    <row r="241" s="4" customFormat="1" ht="12.95" customHeight="1" x14ac:dyDescent="0.2"/>
    <row r="242" s="4" customFormat="1" ht="12.95" customHeight="1" x14ac:dyDescent="0.2"/>
    <row r="243" s="4" customFormat="1" ht="12.95" customHeight="1" x14ac:dyDescent="0.2"/>
    <row r="244" s="4" customFormat="1" ht="12.95" customHeight="1" x14ac:dyDescent="0.2"/>
    <row r="245" s="4" customFormat="1" ht="12.95" customHeight="1" x14ac:dyDescent="0.2"/>
    <row r="246" s="4" customFormat="1" ht="12.95" customHeight="1" x14ac:dyDescent="0.2"/>
    <row r="247" s="4" customFormat="1" ht="12.95" customHeight="1" x14ac:dyDescent="0.2"/>
    <row r="248" s="4" customFormat="1" ht="12.95" customHeight="1" x14ac:dyDescent="0.2"/>
    <row r="249" s="4" customFormat="1" ht="12.95" customHeight="1" x14ac:dyDescent="0.2"/>
    <row r="250" s="4" customFormat="1" ht="12.95" customHeight="1" x14ac:dyDescent="0.2"/>
    <row r="251" s="4" customFormat="1" ht="12.95" customHeight="1" x14ac:dyDescent="0.2"/>
    <row r="252" s="4" customFormat="1" ht="12.95" customHeight="1" x14ac:dyDescent="0.2"/>
    <row r="253" s="4" customFormat="1" ht="12.95" customHeight="1" x14ac:dyDescent="0.2"/>
    <row r="254" s="4" customFormat="1" ht="12.95" customHeight="1" x14ac:dyDescent="0.2"/>
    <row r="255" s="4" customFormat="1" ht="12.95" customHeight="1" x14ac:dyDescent="0.2"/>
    <row r="256" s="4" customFormat="1" ht="12.95" customHeight="1" x14ac:dyDescent="0.2"/>
    <row r="257" s="4" customFormat="1" ht="12.95" customHeight="1" x14ac:dyDescent="0.2"/>
    <row r="258" s="4" customFormat="1" ht="12.95" customHeight="1" x14ac:dyDescent="0.2"/>
    <row r="259" s="4" customFormat="1" ht="12.95" customHeight="1" x14ac:dyDescent="0.2"/>
    <row r="260" s="4" customFormat="1" ht="12.95" customHeight="1" x14ac:dyDescent="0.2"/>
    <row r="261" s="4" customFormat="1" ht="12.95" customHeight="1" x14ac:dyDescent="0.2"/>
    <row r="262" s="4" customFormat="1" ht="12.95" customHeight="1" x14ac:dyDescent="0.2"/>
    <row r="263" s="4" customFormat="1" ht="12.95" customHeight="1" x14ac:dyDescent="0.2"/>
    <row r="264" s="4" customFormat="1" ht="12.95" customHeight="1" x14ac:dyDescent="0.2"/>
    <row r="265" s="4" customFormat="1" ht="12.95" customHeight="1" x14ac:dyDescent="0.2"/>
    <row r="266" s="4" customFormat="1" ht="12.95" customHeight="1" x14ac:dyDescent="0.2"/>
    <row r="267" s="4" customFormat="1" ht="12.95" customHeight="1" x14ac:dyDescent="0.2"/>
    <row r="268" s="4" customFormat="1" ht="12.95" customHeight="1" x14ac:dyDescent="0.2"/>
    <row r="269" s="4" customFormat="1" ht="12.95" customHeight="1" x14ac:dyDescent="0.2"/>
    <row r="270" s="4" customFormat="1" ht="12.95" customHeight="1" x14ac:dyDescent="0.2"/>
    <row r="271" s="4" customFormat="1" ht="12.95" customHeight="1" x14ac:dyDescent="0.2"/>
    <row r="272" s="4" customFormat="1" ht="12.95" customHeight="1" x14ac:dyDescent="0.2"/>
    <row r="273" s="4" customFormat="1" ht="12.95" customHeight="1" x14ac:dyDescent="0.2"/>
    <row r="274" s="4" customFormat="1" ht="12.95" customHeight="1" x14ac:dyDescent="0.2"/>
    <row r="275" s="4" customFormat="1" ht="12.95" customHeight="1" x14ac:dyDescent="0.2"/>
    <row r="276" s="4" customFormat="1" ht="12.95" customHeight="1" x14ac:dyDescent="0.2"/>
    <row r="277" s="4" customFormat="1" ht="12.95" customHeight="1" x14ac:dyDescent="0.2"/>
    <row r="278" s="4" customFormat="1" ht="12.95" customHeight="1" x14ac:dyDescent="0.2"/>
    <row r="279" s="4" customFormat="1" ht="12.95" customHeight="1" x14ac:dyDescent="0.2"/>
    <row r="280" s="4" customFormat="1" ht="12.95" customHeight="1" x14ac:dyDescent="0.2"/>
    <row r="281" s="4" customFormat="1" ht="12.95" customHeight="1" x14ac:dyDescent="0.2"/>
    <row r="282" s="4" customFormat="1" ht="12.95" customHeight="1" x14ac:dyDescent="0.2"/>
    <row r="283" s="4" customFormat="1" ht="12.95" customHeight="1" x14ac:dyDescent="0.2"/>
    <row r="284" s="4" customFormat="1" ht="12.95" customHeight="1" x14ac:dyDescent="0.2"/>
    <row r="285" s="4" customFormat="1" ht="12.95" customHeight="1" x14ac:dyDescent="0.2"/>
    <row r="286" s="4" customFormat="1" ht="12.95" customHeight="1" x14ac:dyDescent="0.2"/>
    <row r="287" s="4" customFormat="1" ht="12.95" customHeight="1" x14ac:dyDescent="0.2"/>
    <row r="288" s="4" customFormat="1" ht="12.95" customHeight="1" x14ac:dyDescent="0.2"/>
    <row r="289" s="4" customFormat="1" ht="12.95" customHeight="1" x14ac:dyDescent="0.2"/>
    <row r="290" s="4" customFormat="1" ht="12.95" customHeight="1" x14ac:dyDescent="0.2"/>
    <row r="291" s="4" customFormat="1" ht="12.95" customHeight="1" x14ac:dyDescent="0.2"/>
    <row r="292" s="4" customFormat="1" ht="12.95" customHeight="1" x14ac:dyDescent="0.2"/>
    <row r="293" s="4" customFormat="1" ht="12.95" customHeight="1" x14ac:dyDescent="0.2"/>
    <row r="294" s="4" customFormat="1" ht="12.95" customHeight="1" x14ac:dyDescent="0.2"/>
    <row r="295" s="4" customFormat="1" ht="12.95" customHeight="1" x14ac:dyDescent="0.2"/>
    <row r="296" s="4" customFormat="1" ht="12.95" customHeight="1" x14ac:dyDescent="0.2"/>
    <row r="297" s="4" customFormat="1" ht="12.95" customHeight="1" x14ac:dyDescent="0.2"/>
    <row r="298" s="4" customFormat="1" ht="12.95" customHeight="1" x14ac:dyDescent="0.2"/>
    <row r="299" s="4" customFormat="1" ht="12.95" customHeight="1" x14ac:dyDescent="0.2"/>
    <row r="300" s="4" customFormat="1" ht="12.95" customHeight="1" x14ac:dyDescent="0.2"/>
    <row r="301" s="4" customFormat="1" ht="12.95" customHeight="1" x14ac:dyDescent="0.2"/>
    <row r="302" s="4" customFormat="1" ht="12.95" customHeight="1" x14ac:dyDescent="0.2"/>
    <row r="303" s="4" customFormat="1" ht="12.95" customHeight="1" x14ac:dyDescent="0.2"/>
    <row r="304" s="4" customFormat="1" ht="12.95" customHeight="1" x14ac:dyDescent="0.2"/>
    <row r="305" s="4" customFormat="1" ht="12.95" customHeight="1" x14ac:dyDescent="0.2"/>
    <row r="306" s="4" customFormat="1" ht="12.95" customHeight="1" x14ac:dyDescent="0.2"/>
    <row r="307" s="4" customFormat="1" ht="12.95" customHeight="1" x14ac:dyDescent="0.2"/>
    <row r="308" s="4" customFormat="1" ht="12.95" customHeight="1" x14ac:dyDescent="0.2"/>
    <row r="309" s="4" customFormat="1" ht="12.95" customHeight="1" x14ac:dyDescent="0.2"/>
    <row r="310" s="4" customFormat="1" ht="12.95" customHeight="1" x14ac:dyDescent="0.2"/>
    <row r="311" s="4" customFormat="1" ht="12.95" customHeight="1" x14ac:dyDescent="0.2"/>
    <row r="312" s="4" customFormat="1" ht="12.95" customHeight="1" x14ac:dyDescent="0.2"/>
    <row r="313" s="4" customFormat="1" ht="12.95" customHeight="1" x14ac:dyDescent="0.2"/>
    <row r="314" s="4" customFormat="1" ht="12.95" customHeight="1" x14ac:dyDescent="0.2"/>
    <row r="315" s="4" customFormat="1" ht="12.95" customHeight="1" x14ac:dyDescent="0.2"/>
    <row r="316" s="4" customFormat="1" ht="12.95" customHeight="1" x14ac:dyDescent="0.2"/>
    <row r="317" s="4" customFormat="1" ht="12.95" customHeight="1" x14ac:dyDescent="0.2"/>
    <row r="318" s="4" customFormat="1" ht="12.95" customHeight="1" x14ac:dyDescent="0.2"/>
    <row r="319" s="4" customFormat="1" ht="12.95" customHeight="1" x14ac:dyDescent="0.2"/>
    <row r="320" s="4" customFormat="1" ht="12.95" customHeight="1" x14ac:dyDescent="0.2"/>
    <row r="321" s="4" customFormat="1" ht="12.95" customHeight="1" x14ac:dyDescent="0.2"/>
    <row r="322" s="4" customFormat="1" ht="12.95" customHeight="1" x14ac:dyDescent="0.2"/>
    <row r="323" s="4" customFormat="1" ht="12.95" customHeight="1" x14ac:dyDescent="0.2"/>
    <row r="324" s="4" customFormat="1" ht="12.95" customHeight="1" x14ac:dyDescent="0.2"/>
    <row r="325" s="4" customFormat="1" ht="12.95" customHeight="1" x14ac:dyDescent="0.2"/>
    <row r="326" s="4" customFormat="1" ht="12.95" customHeight="1" x14ac:dyDescent="0.2"/>
    <row r="327" s="4" customFormat="1" ht="12.95" customHeight="1" x14ac:dyDescent="0.2"/>
    <row r="328" s="4" customFormat="1" ht="12.95" customHeight="1" x14ac:dyDescent="0.2"/>
    <row r="329" s="4" customFormat="1" ht="12.95" customHeight="1" x14ac:dyDescent="0.2"/>
    <row r="330" s="4" customFormat="1" ht="12.95" customHeight="1" x14ac:dyDescent="0.2"/>
    <row r="331" s="4" customFormat="1" ht="12.95" customHeight="1" x14ac:dyDescent="0.2"/>
    <row r="332" s="4" customFormat="1" ht="12.95" customHeight="1" x14ac:dyDescent="0.2"/>
    <row r="333" s="4" customFormat="1" ht="12.95" customHeight="1" x14ac:dyDescent="0.2"/>
    <row r="334" s="4" customFormat="1" ht="12.95" customHeight="1" x14ac:dyDescent="0.2"/>
    <row r="335" s="4" customFormat="1" ht="12.95" customHeight="1" x14ac:dyDescent="0.2"/>
    <row r="336" s="4" customFormat="1" ht="12.95" customHeight="1" x14ac:dyDescent="0.2"/>
    <row r="337" s="4" customFormat="1" ht="12.95" customHeight="1" x14ac:dyDescent="0.2"/>
    <row r="338" s="4" customFormat="1" ht="12.95" customHeight="1" x14ac:dyDescent="0.2"/>
    <row r="339" s="4" customFormat="1" ht="12.95" customHeight="1" x14ac:dyDescent="0.2"/>
    <row r="340" s="4" customFormat="1" ht="12.95" customHeight="1" x14ac:dyDescent="0.2"/>
    <row r="341" s="4" customFormat="1" ht="12.95" customHeight="1" x14ac:dyDescent="0.2"/>
    <row r="342" s="4" customFormat="1" ht="12.95" customHeight="1" x14ac:dyDescent="0.2"/>
    <row r="343" s="4" customFormat="1" ht="12.95" customHeight="1" x14ac:dyDescent="0.2"/>
    <row r="344" s="4" customFormat="1" ht="12.95" customHeight="1" x14ac:dyDescent="0.2"/>
    <row r="345" s="4" customFormat="1" ht="12.95" customHeight="1" x14ac:dyDescent="0.2"/>
    <row r="346" s="4" customFormat="1" ht="12.95" customHeight="1" x14ac:dyDescent="0.2"/>
    <row r="347" s="4" customFormat="1" ht="12.95" customHeight="1" x14ac:dyDescent="0.2"/>
    <row r="348" s="4" customFormat="1" ht="12.95" customHeight="1" x14ac:dyDescent="0.2"/>
    <row r="349" s="4" customFormat="1" ht="12.95" customHeight="1" x14ac:dyDescent="0.2"/>
    <row r="350" s="4" customFormat="1" ht="12.95" customHeight="1" x14ac:dyDescent="0.2"/>
    <row r="351" s="4" customFormat="1" ht="12.95" customHeight="1" x14ac:dyDescent="0.2"/>
    <row r="352" s="4" customFormat="1" ht="12.95" customHeight="1" x14ac:dyDescent="0.2"/>
    <row r="353" s="4" customFormat="1" ht="12.95" customHeight="1" x14ac:dyDescent="0.2"/>
    <row r="354" s="4" customFormat="1" ht="12.95" customHeight="1" x14ac:dyDescent="0.2"/>
    <row r="355" s="4" customFormat="1" ht="12.95" customHeight="1" x14ac:dyDescent="0.2"/>
    <row r="356" s="4" customFormat="1" ht="12.95" customHeight="1" x14ac:dyDescent="0.2"/>
    <row r="357" s="4" customFormat="1" ht="12.95" customHeight="1" x14ac:dyDescent="0.2"/>
    <row r="358" s="4" customFormat="1" ht="12.95" customHeight="1" x14ac:dyDescent="0.2"/>
    <row r="359" s="4" customFormat="1" ht="12.95" customHeight="1" x14ac:dyDescent="0.2"/>
    <row r="360" s="4" customFormat="1" ht="12.95" customHeight="1" x14ac:dyDescent="0.2"/>
    <row r="361" s="4" customFormat="1" ht="12.95" customHeight="1" x14ac:dyDescent="0.2"/>
    <row r="362" s="4" customFormat="1" ht="12.95" customHeight="1" x14ac:dyDescent="0.2"/>
    <row r="363" s="4" customFormat="1" ht="12.95" customHeight="1" x14ac:dyDescent="0.2"/>
    <row r="364" s="4" customFormat="1" ht="12.95" customHeight="1" x14ac:dyDescent="0.2"/>
    <row r="365" s="4" customFormat="1" ht="12.95" customHeight="1" x14ac:dyDescent="0.2"/>
    <row r="366" s="4" customFormat="1" ht="12.95" customHeight="1" x14ac:dyDescent="0.2"/>
    <row r="367" s="4" customFormat="1" ht="12.95" customHeight="1" x14ac:dyDescent="0.2"/>
    <row r="368" s="4" customFormat="1" ht="12.95" customHeight="1" x14ac:dyDescent="0.2"/>
    <row r="369" s="4" customFormat="1" ht="12.95" customHeight="1" x14ac:dyDescent="0.2"/>
    <row r="370" s="4" customFormat="1" ht="12.95" customHeight="1" x14ac:dyDescent="0.2"/>
    <row r="371" s="4" customFormat="1" ht="12.95" customHeight="1" x14ac:dyDescent="0.2"/>
    <row r="372" s="4" customFormat="1" ht="12.95" customHeight="1" x14ac:dyDescent="0.2"/>
    <row r="373" s="4" customFormat="1" ht="12.95" customHeight="1" x14ac:dyDescent="0.2"/>
    <row r="374" s="4" customFormat="1" ht="12.95" customHeight="1" x14ac:dyDescent="0.2"/>
    <row r="375" s="4" customFormat="1" ht="12.95" customHeight="1" x14ac:dyDescent="0.2"/>
    <row r="376" s="4" customFormat="1" ht="12.95" customHeight="1" x14ac:dyDescent="0.2"/>
    <row r="377" s="4" customFormat="1" ht="12.95" customHeight="1" x14ac:dyDescent="0.2"/>
    <row r="378" s="4" customFormat="1" ht="12.95" customHeight="1" x14ac:dyDescent="0.2"/>
    <row r="379" s="4" customFormat="1" ht="12.95" customHeight="1" x14ac:dyDescent="0.2"/>
    <row r="380" s="4" customFormat="1" ht="12.95" customHeight="1" x14ac:dyDescent="0.2"/>
    <row r="381" s="4" customFormat="1" ht="12.95" customHeight="1" x14ac:dyDescent="0.2"/>
    <row r="382" s="4" customFormat="1" ht="12.95" customHeight="1" x14ac:dyDescent="0.2"/>
    <row r="383" s="4" customFormat="1" ht="12.95" customHeight="1" x14ac:dyDescent="0.2"/>
    <row r="384" s="4" customFormat="1" ht="12.95" customHeight="1" x14ac:dyDescent="0.2"/>
    <row r="385" s="4" customFormat="1" ht="12.95" customHeight="1" x14ac:dyDescent="0.2"/>
    <row r="386" s="4" customFormat="1" ht="12.9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2024-01-13T06:32:43Z</dcterms:modified>
</cp:coreProperties>
</file>