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DCB688D-8C9C-4CBF-BE97-8B11AEDB5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 s="1"/>
  <c r="Q28" i="1"/>
  <c r="E29" i="1"/>
  <c r="F29" i="1"/>
  <c r="G29" i="1" s="1"/>
  <c r="K29" i="1" s="1"/>
  <c r="Q29" i="1"/>
  <c r="E27" i="1"/>
  <c r="F27" i="1"/>
  <c r="G27" i="1"/>
  <c r="K27" i="1"/>
  <c r="D9" i="1"/>
  <c r="C9" i="1"/>
  <c r="E21" i="1"/>
  <c r="F21" i="1"/>
  <c r="G21" i="1"/>
  <c r="I21" i="1"/>
  <c r="E22" i="1"/>
  <c r="F22" i="1"/>
  <c r="G22" i="1"/>
  <c r="J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J26" i="1"/>
  <c r="Q27" i="1"/>
  <c r="Q26" i="1"/>
  <c r="Q24" i="1"/>
  <c r="Q22" i="1"/>
  <c r="Q25" i="1"/>
  <c r="Q23" i="1"/>
  <c r="F16" i="1"/>
  <c r="F17" i="1" s="1"/>
  <c r="C17" i="1"/>
  <c r="Q21" i="1"/>
  <c r="C12" i="1"/>
  <c r="C11" i="1"/>
  <c r="O28" i="1" l="1"/>
  <c r="O29" i="1"/>
  <c r="O25" i="1"/>
  <c r="O26" i="1"/>
  <c r="O22" i="1"/>
  <c r="O24" i="1"/>
  <c r="C15" i="1"/>
  <c r="O27" i="1"/>
  <c r="O21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<sst xmlns="http://schemas.openxmlformats.org/spreadsheetml/2006/main" count="65" uniqueCount="53">
  <si>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</si>
  <si>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</si>
  <si>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</si>
  <si>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</si>
  <si>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</si>
  <si>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</si>
  <si>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</si>
  <si>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</si>
  <si>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</si>
  <si>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</si>
  <si>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</si>
  <si>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</si>
  <si>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</si>
  <si>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</si>
  <si>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</si>
  <si>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</si>
  <si>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</si>
  <si>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</si>
  <si>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</si>
  <si>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</si>
  <si>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</si>
  <si>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</si>
  <si>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</si>
  <si>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</si>
  <si>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</si>
  <si>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</si>
  <si>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</si>
  <si>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</si>
  <si>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</si>
  <si>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</si>
  <si>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</si>
  <si>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</si>
  <si>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</si>
  <si>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</si>
  <si>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</si>
  <si>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</si>
  <si>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</si>
  <si>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</si>
  <si>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</si>
  <si>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</si>
  <si>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</si>
  <si>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V0618 Aur / GSC 2409-0101</t>
  </si>
  <si>
    <t>EA</t>
  </si>
  <si>
    <t>IBVS 5570</t>
  </si>
  <si>
    <t>IBVS 6029</t>
  </si>
  <si>
    <t>I</t>
  </si>
  <si>
    <t>IBVS 6094</t>
  </si>
  <si>
    <t>i</t>
  </si>
  <si>
    <t>IBVS 6118</t>
  </si>
  <si>
    <t>IBVS 6149</t>
  </si>
  <si>
    <t>vis</t>
  </si>
  <si>
    <t>OEJV 0179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</si>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</sst>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V0618 Aur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5C-4933-B450-8DC5A6D3D5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5C-4933-B450-8DC5A6D3D5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3.4420000003592577E-2</c:v>
                </c:pt>
                <c:pt idx="4">
                  <c:v>7.661000000371132E-2</c:v>
                </c:pt>
                <c:pt idx="5">
                  <c:v>7.2520000001532026E-2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5C-4933-B450-8DC5A6D3D5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6.6439999995054677E-2</c:v>
                </c:pt>
                <c:pt idx="3">
                  <c:v>6.8260000000009313E-2</c:v>
                </c:pt>
                <c:pt idx="6">
                  <c:v>7.3040000002947636E-2</c:v>
                </c:pt>
                <c:pt idx="7">
                  <c:v>0.10996000000159256</c:v>
                </c:pt>
                <c:pt idx="8">
                  <c:v>0.11049999999522697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5C-4933-B450-8DC5A6D3D5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5C-4933-B450-8DC5A6D3D5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5C-4933-B450-8DC5A6D3D5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1.46E-2</c:v>
                  </c:pt>
                  <c:pt idx="5">
                    <c:v>8.0000000000000004E-4</c:v>
                  </c:pt>
                  <c:pt idx="6">
                    <c:v>1E-4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5C-4933-B450-8DC5A6D3D5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3.381343502133205E-3</c:v>
                </c:pt>
                <c:pt idx="1">
                  <c:v>3.3554181385699114E-2</c:v>
                </c:pt>
                <c:pt idx="2">
                  <c:v>6.3189179021786127E-2</c:v>
                </c:pt>
                <c:pt idx="3">
                  <c:v>6.7747375119169742E-2</c:v>
                </c:pt>
                <c:pt idx="4">
                  <c:v>7.2352632238207773E-2</c:v>
                </c:pt>
                <c:pt idx="5">
                  <c:v>7.3421589730072068E-2</c:v>
                </c:pt>
                <c:pt idx="6">
                  <c:v>7.3488819761006935E-2</c:v>
                </c:pt>
                <c:pt idx="7">
                  <c:v>0.11205196550524357</c:v>
                </c:pt>
                <c:pt idx="8">
                  <c:v>0.11256291374034852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5C-4933-B450-8DC5A6D3D57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2244</c:v>
                </c:pt>
                <c:pt idx="2">
                  <c:v>4448</c:v>
                </c:pt>
                <c:pt idx="3">
                  <c:v>4787</c:v>
                </c:pt>
                <c:pt idx="4">
                  <c:v>5129.5</c:v>
                </c:pt>
                <c:pt idx="5">
                  <c:v>5209</c:v>
                </c:pt>
                <c:pt idx="6">
                  <c:v>5214</c:v>
                </c:pt>
                <c:pt idx="7">
                  <c:v>8082</c:v>
                </c:pt>
                <c:pt idx="8">
                  <c:v>8120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5C-4933-B450-8DC5A6D3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73848"/>
        <c:axId val="1"/>
      </c:scatterChart>
      <c:valAx>
        <c:axId val="691373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73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0C15FD-6344-7932-47EC-56B119200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s="29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51537.633000000002</v>
      </c>
      <c r="D7" s="30" t="s">
        <v>43</v>
      </c>
    </row>
    <row r="8" spans="1:6" x14ac:dyDescent="0.2">
      <c r="A8" t="s">
        <v>6</v>
      </c>
      <c r="C8" s="8">
        <v>0.99282000000000004</v>
      </c>
      <c r="D8" s="30" t="s">
        <v>43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3.381343502133205E-3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1.3446006186972329E-5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59599.443962913741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0.99283344600618706</v>
      </c>
      <c r="E16" s="14" t="s">
        <v>33</v>
      </c>
      <c r="F16" s="15">
        <f ca="1">NOW()+15018.5+$C$5/24</f>
        <v>60324.689458449073</v>
      </c>
    </row>
    <row r="17" spans="1:21" ht="13.5" thickBot="1" x14ac:dyDescent="0.25">
      <c r="A17" s="14" t="s">
        <v>30</v>
      </c>
      <c r="B17" s="10"/>
      <c r="C17" s="10">
        <f>COUNT(C21:C2191)</f>
        <v>9</v>
      </c>
      <c r="E17" s="14" t="s">
        <v>38</v>
      </c>
      <c r="F17" s="15">
        <f ca="1">ROUND(2*(F16-$C$7)/$C$8,0)/2+F15</f>
        <v>8851.5</v>
      </c>
    </row>
    <row r="18" spans="1:21" ht="14.25" thickTop="1" thickBot="1" x14ac:dyDescent="0.25">
      <c r="A18" s="16" t="s">
        <v>8</v>
      </c>
      <c r="B18" s="10"/>
      <c r="C18" s="19">
        <f ca="1">+C15</f>
        <v>59599.443962913741</v>
      </c>
      <c r="D18" s="20">
        <f ca="1">+C16</f>
        <v>0.99283344600618706</v>
      </c>
      <c r="E18" s="14" t="s">
        <v>39</v>
      </c>
      <c r="F18" s="23">
        <f ca="1">ROUND(2*(F16-$C$15)/$C$16,0)/2+F15</f>
        <v>731.5</v>
      </c>
    </row>
    <row r="19" spans="1:21" ht="13.5" thickTop="1" x14ac:dyDescent="0.2">
      <c r="E19" s="14" t="s">
        <v>34</v>
      </c>
      <c r="F19" s="18">
        <f ca="1">+$C$15+$C$16*F18-15018.5-$C$5/24</f>
        <v>45307.597462000602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50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29" t="s">
        <v>43</v>
      </c>
      <c r="C21" s="8">
        <v>51537.633000000002</v>
      </c>
      <c r="D21" s="8" t="s">
        <v>16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3.381343502133205E-3</v>
      </c>
      <c r="Q21" s="2">
        <f t="shared" ref="Q21:Q26" si="4">+C21-15018.5</f>
        <v>36519.133000000002</v>
      </c>
    </row>
    <row r="22" spans="1:21" x14ac:dyDescent="0.2">
      <c r="A22" s="33" t="s">
        <v>48</v>
      </c>
      <c r="B22" s="34" t="s">
        <v>45</v>
      </c>
      <c r="C22" s="35">
        <v>53765.555500000002</v>
      </c>
      <c r="D22" s="36">
        <v>1E-3</v>
      </c>
      <c r="E22">
        <f t="shared" si="0"/>
        <v>2244.0346689228668</v>
      </c>
      <c r="F22">
        <f t="shared" si="1"/>
        <v>2244</v>
      </c>
      <c r="G22">
        <f t="shared" si="2"/>
        <v>3.4420000003592577E-2</v>
      </c>
      <c r="J22">
        <f>+G22</f>
        <v>3.4420000003592577E-2</v>
      </c>
      <c r="O22">
        <f t="shared" ca="1" si="3"/>
        <v>3.3554181385699114E-2</v>
      </c>
      <c r="Q22" s="2">
        <f t="shared" si="4"/>
        <v>38747.055500000002</v>
      </c>
    </row>
    <row r="23" spans="1:21" x14ac:dyDescent="0.2">
      <c r="A23" s="35" t="s">
        <v>44</v>
      </c>
      <c r="B23" s="37" t="s">
        <v>45</v>
      </c>
      <c r="C23" s="35">
        <v>55953.762799999997</v>
      </c>
      <c r="D23" s="35">
        <v>1E-3</v>
      </c>
      <c r="E23">
        <f t="shared" si="0"/>
        <v>4448.0669204891065</v>
      </c>
      <c r="F23">
        <f t="shared" si="1"/>
        <v>4448</v>
      </c>
      <c r="G23">
        <f t="shared" si="2"/>
        <v>6.6439999995054677E-2</v>
      </c>
      <c r="K23">
        <f>+G23</f>
        <v>6.6439999995054677E-2</v>
      </c>
      <c r="O23">
        <f t="shared" ca="1" si="3"/>
        <v>6.3189179021786127E-2</v>
      </c>
      <c r="Q23" s="2">
        <f t="shared" si="4"/>
        <v>40935.262799999997</v>
      </c>
    </row>
    <row r="24" spans="1:21" x14ac:dyDescent="0.2">
      <c r="A24" s="33" t="s">
        <v>46</v>
      </c>
      <c r="B24" s="34" t="s">
        <v>47</v>
      </c>
      <c r="C24" s="36">
        <v>56290.330600000001</v>
      </c>
      <c r="D24" s="36">
        <v>5.9999999999999995E-4</v>
      </c>
      <c r="E24">
        <f t="shared" si="0"/>
        <v>4787.068753651215</v>
      </c>
      <c r="F24">
        <f t="shared" si="1"/>
        <v>4787</v>
      </c>
      <c r="G24">
        <f t="shared" si="2"/>
        <v>6.8260000000009313E-2</v>
      </c>
      <c r="K24">
        <f>+G24</f>
        <v>6.8260000000009313E-2</v>
      </c>
      <c r="O24">
        <f t="shared" ca="1" si="3"/>
        <v>6.7747375119169742E-2</v>
      </c>
      <c r="Q24" s="2">
        <f t="shared" si="4"/>
        <v>41271.830600000001</v>
      </c>
    </row>
    <row r="25" spans="1:21" x14ac:dyDescent="0.2">
      <c r="A25" s="33" t="s">
        <v>48</v>
      </c>
      <c r="B25" s="34" t="s">
        <v>45</v>
      </c>
      <c r="C25" s="35">
        <v>56630.379800000002</v>
      </c>
      <c r="D25" s="36">
        <v>1.46E-2</v>
      </c>
      <c r="E25">
        <f t="shared" si="0"/>
        <v>5129.5771640377916</v>
      </c>
      <c r="F25">
        <f t="shared" si="1"/>
        <v>5129.5</v>
      </c>
      <c r="G25">
        <f t="shared" si="2"/>
        <v>7.661000000371132E-2</v>
      </c>
      <c r="J25">
        <f>+G25</f>
        <v>7.661000000371132E-2</v>
      </c>
      <c r="O25">
        <f t="shared" ca="1" si="3"/>
        <v>7.2352632238207773E-2</v>
      </c>
      <c r="Q25" s="2">
        <f t="shared" si="4"/>
        <v>41611.879800000002</v>
      </c>
    </row>
    <row r="26" spans="1:21" x14ac:dyDescent="0.2">
      <c r="A26" s="32" t="s">
        <v>49</v>
      </c>
      <c r="B26" s="31" t="s">
        <v>45</v>
      </c>
      <c r="C26" s="32">
        <v>56709.304900000003</v>
      </c>
      <c r="D26" s="32">
        <v>8.0000000000000004E-4</v>
      </c>
      <c r="E26">
        <f t="shared" si="0"/>
        <v>5209.0730444592182</v>
      </c>
      <c r="F26">
        <f t="shared" si="1"/>
        <v>5209</v>
      </c>
      <c r="G26">
        <f t="shared" si="2"/>
        <v>7.2520000001532026E-2</v>
      </c>
      <c r="J26">
        <f>+G26</f>
        <v>7.2520000001532026E-2</v>
      </c>
      <c r="O26">
        <f t="shared" ca="1" si="3"/>
        <v>7.3421589730072068E-2</v>
      </c>
      <c r="Q26" s="2">
        <f t="shared" si="4"/>
        <v>41690.804900000003</v>
      </c>
    </row>
    <row r="27" spans="1:21" x14ac:dyDescent="0.2">
      <c r="A27" s="38" t="s">
        <v>51</v>
      </c>
      <c r="B27" s="39" t="s">
        <v>45</v>
      </c>
      <c r="C27" s="40">
        <v>56714.269520000002</v>
      </c>
      <c r="D27" s="40">
        <v>1E-4</v>
      </c>
      <c r="E27">
        <f>+(C27-C$7)/C$8</f>
        <v>5214.0735682198183</v>
      </c>
      <c r="F27">
        <f t="shared" si="1"/>
        <v>5214</v>
      </c>
      <c r="G27">
        <f>+C27-(C$7+F27*C$8)</f>
        <v>7.3040000002947636E-2</v>
      </c>
      <c r="K27">
        <f>+G27</f>
        <v>7.3040000002947636E-2</v>
      </c>
      <c r="O27">
        <f ca="1">+C$11+C$12*$F27</f>
        <v>7.3488819761006935E-2</v>
      </c>
      <c r="Q27" s="2">
        <f>+C27-15018.5</f>
        <v>41695.769520000002</v>
      </c>
    </row>
    <row r="28" spans="1:21" x14ac:dyDescent="0.2">
      <c r="A28" s="41" t="s">
        <v>52</v>
      </c>
      <c r="B28" s="42" t="s">
        <v>45</v>
      </c>
      <c r="C28" s="43">
        <v>59561.714200000002</v>
      </c>
      <c r="D28" s="44">
        <v>3.5000000000000001E-3</v>
      </c>
      <c r="E28">
        <f t="shared" ref="E28:E29" si="5">+(C28-C$7)/C$8</f>
        <v>8082.1107552224976</v>
      </c>
      <c r="F28">
        <f t="shared" ref="F28:F29" si="6">ROUND(2*E28,0)/2</f>
        <v>8082</v>
      </c>
      <c r="G28">
        <f t="shared" ref="G28:G29" si="7">+C28-(C$7+F28*C$8)</f>
        <v>0.10996000000159256</v>
      </c>
      <c r="K28">
        <f t="shared" ref="K28:K29" si="8">+G28</f>
        <v>0.10996000000159256</v>
      </c>
      <c r="O28">
        <f t="shared" ref="O28:O29" ca="1" si="9">+C$11+C$12*$F28</f>
        <v>0.11205196550524357</v>
      </c>
      <c r="Q28" s="2">
        <f t="shared" ref="Q28:Q29" si="10">+C28-15018.5</f>
        <v>44543.214200000002</v>
      </c>
    </row>
    <row r="29" spans="1:21" x14ac:dyDescent="0.2">
      <c r="A29" s="41" t="s">
        <v>52</v>
      </c>
      <c r="B29" s="42" t="s">
        <v>45</v>
      </c>
      <c r="C29" s="43">
        <v>59599.441899999998</v>
      </c>
      <c r="D29" s="44">
        <v>3.5000000000000001E-3</v>
      </c>
      <c r="E29">
        <f t="shared" si="5"/>
        <v>8120.1112991277332</v>
      </c>
      <c r="F29">
        <f t="shared" si="6"/>
        <v>8120</v>
      </c>
      <c r="G29">
        <f t="shared" si="7"/>
        <v>0.11049999999522697</v>
      </c>
      <c r="K29">
        <f t="shared" si="8"/>
        <v>0.11049999999522697</v>
      </c>
      <c r="O29">
        <f t="shared" ca="1" si="9"/>
        <v>0.11256291374034852</v>
      </c>
      <c r="Q29" s="2">
        <f t="shared" si="10"/>
        <v>44580.941899999998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100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2024-01-15T03:32:49Z</dcterms:modified>
</cp:coreProperties>
</file>