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9F22069-CE0E-4750-B373-6AC2095C5D59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<sst xmlns="http://schemas.openxmlformats.org/spreadsheetml/2006/main" count="57" uniqueCount="53">
  <si>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</si>
  <si>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</si>
  <si>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</si>
  <si>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</si>
  <si>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</si>
  <si>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</si>
  <si>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</si>
  <si>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</si>
  <si>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</si>
  <si>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</si>
  <si>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</si>
  <si>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</si>
  <si>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</si>
  <si>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</si>
  <si>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</si>
  <si>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</si>
  <si>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</si>
  <si>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</si>
  <si>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</si>
  <si>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</si>
  <si>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</si>
  <si>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</si>
  <si>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</si>
  <si>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</si>
  <si>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</si>
  <si>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</si>
  <si>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</si>
  <si>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</si>
  <si>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</si>
  <si>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</si>
  <si>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</si>
  <si>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</si>
  <si>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</si>
  <si>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</si>
  <si>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</si>
  <si>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</si>
  <si>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</si>
  <si>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</si>
  <si>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</si>
  <si>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</si>
  <si>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</si>
  <si>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</si>
  <si>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</si>
  <si>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</si>
  <si>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</si>
  <si>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BAV102 Feb 2025</t>
  </si>
  <si>
    <t>I</t>
  </si>
  <si>
    <t>EW</t>
  </si>
  <si>
    <t>VSX</t>
  </si>
  <si>
    <t>Mag r</t>
  </si>
  <si>
    <t>14.692 (0.226)</t>
  </si>
  <si>
    <t>VSX : Detail for ZTF J054323.09+322654.5</t>
  </si>
  <si>
    <t>ZTF J054323.09+322654.5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</si>
</sst>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ZTFJ054323.09+322654.5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7.2049599992169533E-2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7.2049599992169533E-2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-3932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ZTFJ054323.09+322654.5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7.2049599992169533E-2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7.2049599992169533E-2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-3932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0</xdr:row>
      <xdr:rowOff>1</xdr:rowOff>
    </xdr:from>
    <xdr:to>
      <xdr:col>17</xdr:col>
      <xdr:colOff>457199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552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58377.973100000003</v>
      </c>
      <c r="D7" s="13" t="s">
        <v>48</v>
      </c>
    </row>
    <row r="8" spans="1:15" ht="12.95" customHeight="1" x14ac:dyDescent="0.2">
      <c r="A8" s="20" t="s">
        <v>3</v>
      </c>
      <c r="C8" s="28">
        <v>0.90252279999999996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-1.8323906406960716E-5</v>
      </c>
      <c r="D12" s="21"/>
      <c r="E12" s="35" t="s">
        <v>49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60845.793196527775</v>
      </c>
    </row>
    <row r="15" spans="1:15" ht="12.95" customHeight="1" x14ac:dyDescent="0.2">
      <c r="A15" s="17" t="s">
        <v>17</v>
      </c>
      <c r="C15" s="18">
        <f ca="1">(C7+C11)+(C8+C12)*INT(MAX(F21:F3533))</f>
        <v>58377.973100000003</v>
      </c>
      <c r="E15" s="37" t="s">
        <v>33</v>
      </c>
      <c r="F15" s="39">
        <f ca="1">ROUND(2*(F14-$C$7)/$C$8,0)/2+F13</f>
        <v>2735.5</v>
      </c>
    </row>
    <row r="16" spans="1:15" ht="12.95" customHeight="1" x14ac:dyDescent="0.2">
      <c r="A16" s="17" t="s">
        <v>4</v>
      </c>
      <c r="C16" s="18">
        <f ca="1">+C8+C12</f>
        <v>0.90250447609359297</v>
      </c>
      <c r="E16" s="37" t="s">
        <v>34</v>
      </c>
      <c r="F16" s="39">
        <f ca="1">ROUND(2*(F14-$C$15)/$C$16,0)/2+F13</f>
        <v>2735.5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45828.669927687362</v>
      </c>
    </row>
    <row r="18" spans="1:21" ht="12.95" customHeight="1" thickTop="1" thickBot="1" x14ac:dyDescent="0.25">
      <c r="A18" s="17" t="s">
        <v>5</v>
      </c>
      <c r="C18" s="24">
        <f ca="1">+C15</f>
        <v>58377.973100000003</v>
      </c>
      <c r="D18" s="25">
        <f ca="1">+C16</f>
        <v>0.90250447609359297</v>
      </c>
      <c r="E18" s="42" t="s">
        <v>44</v>
      </c>
      <c r="F18" s="41">
        <f ca="1">+($C$15+$C$16*$F$16)-($C$16/2)-15018.5-$C$5/24</f>
        <v>45828.218675449316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58377.973100000003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43359.473100000003</v>
      </c>
    </row>
    <row r="22" spans="1:21" ht="12.95" customHeight="1" x14ac:dyDescent="0.2">
      <c r="A22" s="45" t="s">
        <v>45</v>
      </c>
      <c r="B22" s="46" t="s">
        <v>46</v>
      </c>
      <c r="C22" s="47">
        <v>54829.325499999999</v>
      </c>
      <c r="D22" s="48">
        <v>5.5999999999999999E-3</v>
      </c>
      <c r="E22" s="20">
        <f>+(C22-C$7)/C$8</f>
        <v>-3931.9201686649953</v>
      </c>
      <c r="F22" s="20">
        <f>ROUND(2*E22,0)/2</f>
        <v>-3932</v>
      </c>
      <c r="G22" s="20">
        <f>+C22-(C$7+F22*C$8)</f>
        <v>7.2049599992169533E-2</v>
      </c>
      <c r="K22" s="20">
        <f>+G22</f>
        <v>7.2049599992169533E-2</v>
      </c>
      <c r="O22" s="20">
        <f ca="1">+C$11+C$12*$F22</f>
        <v>7.2049599992169533E-2</v>
      </c>
      <c r="Q22" s="26">
        <f>+C22-15018.5</f>
        <v>39810.825499999999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655219" xr:uid="{22744FFC-3A1C-4AFA-BB19-DA87688DBC2B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2025-06-19T07:02:12Z</dcterms:modified>
</cp:coreProperties>
</file>