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2D2CACB-CB99-4133-862C-F7E9B5A65F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G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O21" i="1"/>
  <c r="O22" i="1"/>
  <c r="O24" i="1"/>
  <c r="C15" i="1"/>
  <c r="O23" i="1"/>
  <c r="C18" i="1" l="1"/>
  <c r="E16" i="1"/>
  <c r="E17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<sst xmlns="http://schemas.openxmlformats.org/spreadsheetml/2006/main" count="57" uniqueCount="50">
  <si>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</si>
  <si>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</si>
  <si>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</si>
  <si>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</si>
  <si>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</si>
  <si>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</si>
  <si>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</si>
  <si>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</si>
  <si>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</si>
  <si>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</si>
  <si>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</si>
  <si>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</si>
  <si>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</si>
  <si>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</si>
  <si>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</si>
  <si>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</si>
  <si>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</si>
  <si>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</si>
  <si>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</si>
  <si>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</si>
  <si>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</si>
  <si>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</si>
  <si>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</si>
  <si>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</si>
  <si>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</si>
  <si>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</si>
  <si>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</si>
  <si>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</si>
  <si>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</si>
  <si>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</si>
  <si>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</si>
  <si>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</si>
  <si>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</si>
  <si>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</si>
  <si>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</si>
  <si>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</si>
  <si>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</si>
  <si>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</si>
  <si>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</si>
  <si>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</si>
  <si>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</si>
  <si>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</si>
  <si>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Boo</t>
  </si>
  <si>
    <t>EW</t>
  </si>
  <si>
    <t>IBVS 5992</t>
  </si>
  <si>
    <t>II</t>
  </si>
  <si>
    <t>IBVS 6029</t>
  </si>
  <si>
    <t>I</t>
  </si>
  <si>
    <t>V0357 Boo / GSC 3475-0348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</si>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</sst>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V0357 Boo - O-C Diagr.</a:t>
            </a:r>
          </a:p>
        </c:rich>
      </c:tx>
      <c:layout>
        <c:manualLayout>
          <c:xMode val="edge"/>
          <c:yMode val="edge"/>
          <c:x val="0.347368421052631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16808.5</c:v>
                </c:pt>
                <c:pt idx="2">
                  <c:v>18094</c:v>
                </c:pt>
                <c:pt idx="3">
                  <c:v>18349.5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41-4C06-B713-71E781307B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16808.5</c:v>
                </c:pt>
                <c:pt idx="2">
                  <c:v>18094</c:v>
                </c:pt>
                <c:pt idx="3">
                  <c:v>18349.5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6.1349999959929846E-3</c:v>
                </c:pt>
                <c:pt idx="2">
                  <c:v>9.2399999921326526E-3</c:v>
                </c:pt>
                <c:pt idx="3">
                  <c:v>1.5344999999797437E-2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41-4C06-B713-71E781307B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16808.5</c:v>
                </c:pt>
                <c:pt idx="2">
                  <c:v>18094</c:v>
                </c:pt>
                <c:pt idx="3">
                  <c:v>18349.5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41-4C06-B713-71E781307B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16808.5</c:v>
                </c:pt>
                <c:pt idx="2">
                  <c:v>18094</c:v>
                </c:pt>
                <c:pt idx="3">
                  <c:v>18349.5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41-4C06-B713-71E781307B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16808.5</c:v>
                </c:pt>
                <c:pt idx="2">
                  <c:v>18094</c:v>
                </c:pt>
                <c:pt idx="3">
                  <c:v>18349.5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41-4C06-B713-71E781307B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16808.5</c:v>
                </c:pt>
                <c:pt idx="2">
                  <c:v>18094</c:v>
                </c:pt>
                <c:pt idx="3">
                  <c:v>18349.5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41-4C06-B713-71E781307B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16808.5</c:v>
                </c:pt>
                <c:pt idx="2">
                  <c:v>18094</c:v>
                </c:pt>
                <c:pt idx="3">
                  <c:v>18349.5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41-4C06-B713-71E781307B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16808.5</c:v>
                </c:pt>
                <c:pt idx="2">
                  <c:v>18094</c:v>
                </c:pt>
                <c:pt idx="3">
                  <c:v>18349.5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-3.2455646915729303E-4</c:v>
                </c:pt>
                <c:pt idx="1">
                  <c:v>9.781699623465076E-3</c:v>
                </c:pt>
                <c:pt idx="2">
                  <c:v>1.0554617623706981E-2</c:v>
                </c:pt>
                <c:pt idx="3">
                  <c:v>1.0708239209908309E-2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41-4C06-B713-71E781307B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16808.5</c:v>
                </c:pt>
                <c:pt idx="2">
                  <c:v>18094</c:v>
                </c:pt>
                <c:pt idx="3">
                  <c:v>18349.5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41-4C06-B713-71E781307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139264"/>
        <c:axId val="1"/>
      </c:scatterChart>
      <c:valAx>
        <c:axId val="69313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139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17</xdr:col>
      <xdr:colOff>276225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68B750-438A-3139-6A01-0E4EC9F94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K20" sqref="K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48</v>
      </c>
    </row>
    <row r="2" spans="1:7" x14ac:dyDescent="0.2">
      <c r="A2" t="s">
        <v>23</v>
      </c>
      <c r="B2" t="s">
        <v>43</v>
      </c>
      <c r="C2" s="2"/>
      <c r="D2" s="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51421.637000000002</v>
      </c>
      <c r="D7" s="29" t="s">
        <v>41</v>
      </c>
    </row>
    <row r="8" spans="1:7" x14ac:dyDescent="0.2">
      <c r="A8" t="s">
        <v>3</v>
      </c>
      <c r="C8" s="35">
        <v>0.25369000000000003</v>
      </c>
      <c r="D8" s="29" t="s">
        <v>41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-3.2455646915729303E-4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6.0125865440832728E-7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60324.762416666665</v>
      </c>
    </row>
    <row r="15" spans="1:7" x14ac:dyDescent="0.2">
      <c r="A15" s="11" t="s">
        <v>17</v>
      </c>
      <c r="B15" s="9"/>
      <c r="C15" s="12">
        <f ca="1">(C7+C11)+(C8+C12)*INT(MAX(F21:F3533))</f>
        <v>56076.605517938588</v>
      </c>
      <c r="D15" s="13" t="s">
        <v>38</v>
      </c>
      <c r="E15" s="14">
        <f ca="1">ROUND(2*(E14-$C$7)/$C$8,0)/2+E13</f>
        <v>35095.5</v>
      </c>
    </row>
    <row r="16" spans="1:7" x14ac:dyDescent="0.2">
      <c r="A16" s="15" t="s">
        <v>4</v>
      </c>
      <c r="B16" s="9"/>
      <c r="C16" s="16">
        <f ca="1">+C8+C12</f>
        <v>0.25369060125865445</v>
      </c>
      <c r="D16" s="13" t="s">
        <v>39</v>
      </c>
      <c r="E16" s="23">
        <f ca="1">ROUND(2*(E14-$C$15)/$C$16,0)/2+E13</f>
        <v>16746.5</v>
      </c>
    </row>
    <row r="17" spans="1:18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45306.931005249979</v>
      </c>
    </row>
    <row r="18" spans="1:18" ht="14.25" thickTop="1" thickBot="1" x14ac:dyDescent="0.25">
      <c r="A18" s="15" t="s">
        <v>5</v>
      </c>
      <c r="B18" s="9"/>
      <c r="C18" s="18">
        <f ca="1">+C15</f>
        <v>56076.605517938588</v>
      </c>
      <c r="D18" s="19">
        <f ca="1">+C16</f>
        <v>0.25369060125865445</v>
      </c>
      <c r="E18" s="20" t="s">
        <v>34</v>
      </c>
    </row>
    <row r="19" spans="1:18" ht="13.5" thickTop="1" x14ac:dyDescent="0.2">
      <c r="A19" s="24" t="s">
        <v>35</v>
      </c>
      <c r="E19" s="25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41</v>
      </c>
      <c r="I20" s="6" t="s">
        <v>28</v>
      </c>
      <c r="J20" s="6" t="s">
        <v>49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8" x14ac:dyDescent="0.2">
      <c r="A21" t="s">
        <v>41</v>
      </c>
      <c r="C21" s="7">
        <v>51421.637000000002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-3.2455646915729303E-4</v>
      </c>
      <c r="Q21" s="1">
        <f>+C21-15018.5</f>
        <v>36403.137000000002</v>
      </c>
    </row>
    <row r="22" spans="1:18" x14ac:dyDescent="0.2">
      <c r="A22" s="30" t="s">
        <v>44</v>
      </c>
      <c r="B22" s="31" t="s">
        <v>45</v>
      </c>
      <c r="C22" s="30">
        <v>55685.791499999999</v>
      </c>
      <c r="D22" s="30">
        <v>6.9999999999999999E-4</v>
      </c>
      <c r="E22">
        <f>+(C22-C$7)/C$8</f>
        <v>16808.524183058049</v>
      </c>
      <c r="F22">
        <f>ROUND(2*E22,0)/2</f>
        <v>16808.5</v>
      </c>
      <c r="G22">
        <f>+C22-(C$7+F22*C$8)</f>
        <v>6.1349999959929846E-3</v>
      </c>
      <c r="I22">
        <f>+G22</f>
        <v>6.1349999959929846E-3</v>
      </c>
      <c r="O22">
        <f ca="1">+C$11+C$12*$F22</f>
        <v>9.781699623465076E-3</v>
      </c>
      <c r="Q22" s="1">
        <f>+C22-15018.5</f>
        <v>40667.291499999999</v>
      </c>
    </row>
    <row r="23" spans="1:18" x14ac:dyDescent="0.2">
      <c r="A23" s="32" t="s">
        <v>46</v>
      </c>
      <c r="B23" s="33" t="s">
        <v>45</v>
      </c>
      <c r="C23" s="32">
        <v>56011.913099999998</v>
      </c>
      <c r="D23" s="32">
        <v>6.9999999999999999E-4</v>
      </c>
      <c r="E23">
        <f>+(C23-C$7)/C$8</f>
        <v>18094.036422405279</v>
      </c>
      <c r="F23">
        <f>ROUND(2*E23,0)/2</f>
        <v>18094</v>
      </c>
      <c r="G23">
        <f>+C23-(C$7+F23*C$8)</f>
        <v>9.2399999921326526E-3</v>
      </c>
      <c r="I23">
        <f>+G23</f>
        <v>9.2399999921326526E-3</v>
      </c>
      <c r="O23">
        <f ca="1">+C$11+C$12*$F23</f>
        <v>1.0554617623706981E-2</v>
      </c>
      <c r="Q23" s="1">
        <f>+C23-15018.5</f>
        <v>40993.413099999998</v>
      </c>
    </row>
    <row r="24" spans="1:18" x14ac:dyDescent="0.2">
      <c r="A24" s="32" t="s">
        <v>46</v>
      </c>
      <c r="B24" s="33" t="s">
        <v>47</v>
      </c>
      <c r="C24" s="32">
        <v>56076.737000000001</v>
      </c>
      <c r="D24" s="32">
        <v>5.0000000000000001E-4</v>
      </c>
      <c r="E24">
        <f>+(C24-C$7)/C$8</f>
        <v>18349.56048720879</v>
      </c>
      <c r="F24">
        <f>ROUND(2*E24,0)/2</f>
        <v>18349.5</v>
      </c>
      <c r="G24">
        <f>+C24-(C$7+F24*C$8)</f>
        <v>1.5344999999797437E-2</v>
      </c>
      <c r="I24">
        <f>+G24</f>
        <v>1.5344999999797437E-2</v>
      </c>
      <c r="O24">
        <f ca="1">+C$11+C$12*$F24</f>
        <v>1.0708239209908309E-2</v>
      </c>
      <c r="Q24" s="1">
        <f>+C24-15018.5</f>
        <v>41058.237000000001</v>
      </c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2024-01-15T05:17:52Z</dcterms:modified>
</cp:coreProperties>
</file>