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CF21463-D95F-45FD-930A-CADBD1A365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2" i="1"/>
  <c r="O24" i="1"/>
  <c r="C16" i="1"/>
  <c r="D18" i="1" s="1"/>
  <c r="C15" i="1"/>
  <c r="O21" i="1"/>
  <c r="I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<sst xmlns="http://schemas.openxmlformats.org/spreadsheetml/2006/main" count="59" uniqueCount="51">
  <si>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</si>
  <si>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</si>
  <si>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</si>
  <si>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</si>
  <si>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</si>
  <si>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</si>
  <si>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</si>
  <si>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</si>
  <si>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</si>
  <si>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</si>
  <si>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</si>
  <si>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</si>
  <si>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</si>
  <si>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</si>
  <si>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</si>
  <si>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</si>
  <si>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</si>
  <si>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</si>
  <si>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</si>
  <si>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</si>
  <si>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</si>
  <si>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</si>
  <si>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</si>
  <si>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</si>
  <si>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</si>
  <si>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</si>
  <si>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</si>
  <si>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</si>
  <si>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</si>
  <si>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</si>
  <si>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</si>
  <si>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</si>
  <si>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</si>
  <si>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</si>
  <si>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</si>
  <si>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</si>
  <si>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</si>
  <si>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</si>
  <si>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</si>
  <si>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</si>
  <si>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</si>
  <si>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</si>
  <si>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</si>
  <si>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</si>
  <si>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</si>
  <si>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V0416 Boo</t>
  </si>
  <si>
    <t>BAV 91 Feb 2024</t>
  </si>
  <si>
    <t>I</t>
  </si>
  <si>
    <t>EB</t>
  </si>
  <si>
    <t>VSX</t>
  </si>
  <si>
    <t>12.80-12.99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</si>
</sst>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V0416 Boo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">
                  <c:v>8.6237000003166031E-2</c:v>
                </c:pt>
                <c:pt idx="2">
                  <c:v>9.8865000007208437E-2</c:v>
                </c:pt>
                <c:pt idx="3">
                  <c:v>0.10001500000362284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-7.8281916328401535E-5</c:v>
                </c:pt>
                <c:pt idx="1">
                  <c:v>8.6854820067776423E-2</c:v>
                </c:pt>
                <c:pt idx="2">
                  <c:v>9.8834478181451912E-2</c:v>
                </c:pt>
                <c:pt idx="3">
                  <c:v>9.9505983681097407E-2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6473</c:v>
                      </c:pt>
                      <c:pt idx="2">
                        <c:v>7365</c:v>
                      </c:pt>
                      <c:pt idx="3">
                        <c:v>7415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">
                  <c:v>8.6237000003166031E-2</c:v>
                </c:pt>
                <c:pt idx="2">
                  <c:v>9.8865000007208437E-2</c:v>
                </c:pt>
                <c:pt idx="3">
                  <c:v>0.10001500000362284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-7.8281916328401535E-5</c:v>
                </c:pt>
                <c:pt idx="1">
                  <c:v>8.6854820067776423E-2</c:v>
                </c:pt>
                <c:pt idx="2">
                  <c:v>9.8834478181451912E-2</c:v>
                </c:pt>
                <c:pt idx="3">
                  <c:v>9.9505983681097407E-2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6473</c:v>
                </c:pt>
                <c:pt idx="2">
                  <c:v>7365</c:v>
                </c:pt>
                <c:pt idx="3">
                  <c:v>7415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K37" sqref="K37"/>
    </sheetView>
  </sheetViews>
  <sheetFormatPr defaultColWidth="10.28515625" defaultRowHeight="12.95" customHeight="1" x14ac:dyDescent="0.2"/>
  <cols>
    <col min="1" max="1" width="16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56746.447419999997</v>
      </c>
      <c r="D7" s="13" t="s">
        <v>49</v>
      </c>
    </row>
    <row r="8" spans="1:15" ht="12.95" customHeight="1" x14ac:dyDescent="0.2">
      <c r="A8" s="20" t="s">
        <v>3</v>
      </c>
      <c r="C8" s="28">
        <v>0.40229100000000001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-7.8281916328401535E-5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1.3430109992909751E-5</v>
      </c>
      <c r="D12" s="21"/>
      <c r="E12" s="36" t="s">
        <v>44</v>
      </c>
      <c r="F12" s="37" t="s">
        <v>50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60540.815406249996</v>
      </c>
    </row>
    <row r="15" spans="1:15" ht="12.95" customHeight="1" x14ac:dyDescent="0.2">
      <c r="A15" s="17" t="s">
        <v>17</v>
      </c>
      <c r="C15" s="18">
        <f ca="1">(C7+C11)+(C8+C12)*INT(MAX(F21:F3533))</f>
        <v>59729.534690983673</v>
      </c>
      <c r="E15" s="38" t="s">
        <v>33</v>
      </c>
      <c r="F15" s="40">
        <f ca="1">ROUND(2*(F14-$C$7)/$C$8,0)/2+F13</f>
        <v>9433</v>
      </c>
    </row>
    <row r="16" spans="1:15" ht="12.95" customHeight="1" x14ac:dyDescent="0.2">
      <c r="A16" s="17" t="s">
        <v>4</v>
      </c>
      <c r="C16" s="18">
        <f ca="1">+C8+C12</f>
        <v>0.40230443010999289</v>
      </c>
      <c r="E16" s="38" t="s">
        <v>34</v>
      </c>
      <c r="F16" s="40">
        <f ca="1">ROUND(2*(F14-$C$15)/$C$16,0)/2+F13</f>
        <v>2017.5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8" t="s">
        <v>42</v>
      </c>
      <c r="F17" s="41">
        <f ca="1">+$C$15+$C$16*$F$16-15018.5-$C$5/24</f>
        <v>45523.079712063918</v>
      </c>
    </row>
    <row r="18" spans="1:21" ht="12.95" customHeight="1" thickTop="1" thickBot="1" x14ac:dyDescent="0.25">
      <c r="A18" s="17" t="s">
        <v>5</v>
      </c>
      <c r="C18" s="24">
        <f ca="1">+C15</f>
        <v>59729.534690983673</v>
      </c>
      <c r="D18" s="25">
        <f ca="1">+C16</f>
        <v>0.40230443010999289</v>
      </c>
      <c r="E18" s="43" t="s">
        <v>43</v>
      </c>
      <c r="F18" s="42">
        <f ca="1">+($C$15+$C$16*$F$16)-($C$16/2)-15018.5-$C$5/24</f>
        <v>45522.878559848861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49</v>
      </c>
      <c r="J20" s="19" t="s">
        <v>37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VSX</v>
      </c>
      <c r="B21" s="21"/>
      <c r="C21" s="22">
        <f>$C$7</f>
        <v>56746.447419999997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I21" s="20">
        <f>+G21</f>
        <v>0</v>
      </c>
      <c r="O21" s="20">
        <f ca="1">+C$11+C$12*$F21</f>
        <v>-7.8281916328401535E-5</v>
      </c>
      <c r="Q21" s="26">
        <f>+C21-15018.5</f>
        <v>41727.947419999997</v>
      </c>
    </row>
    <row r="22" spans="1:21" ht="12.95" customHeight="1" x14ac:dyDescent="0.2">
      <c r="A22" s="44" t="s">
        <v>46</v>
      </c>
      <c r="B22" s="45" t="s">
        <v>47</v>
      </c>
      <c r="C22" s="44">
        <v>59350.563300000002</v>
      </c>
      <c r="D22" s="44">
        <v>3.5000000000000001E-3</v>
      </c>
      <c r="E22" s="20">
        <f t="shared" ref="E22:E24" si="0">+(C22-C$7)/C$8</f>
        <v>6473.2143647260436</v>
      </c>
      <c r="F22" s="20">
        <f t="shared" ref="F22:F24" si="1">ROUND(2*E22,0)/2</f>
        <v>6473</v>
      </c>
      <c r="G22" s="20">
        <f t="shared" ref="G22:G24" si="2">+C22-(C$7+F22*C$8)</f>
        <v>8.6237000003166031E-2</v>
      </c>
      <c r="K22" s="20">
        <f t="shared" ref="K22:K24" si="3">+G22</f>
        <v>8.6237000003166031E-2</v>
      </c>
      <c r="O22" s="20">
        <f t="shared" ref="O22:O24" ca="1" si="4">+C$11+C$12*$F22</f>
        <v>8.6854820067776423E-2</v>
      </c>
      <c r="Q22" s="26">
        <f t="shared" ref="Q22:Q24" si="5">+C22-15018.5</f>
        <v>44332.063300000002</v>
      </c>
    </row>
    <row r="23" spans="1:21" ht="12.95" customHeight="1" x14ac:dyDescent="0.2">
      <c r="A23" s="44" t="s">
        <v>46</v>
      </c>
      <c r="B23" s="45" t="s">
        <v>47</v>
      </c>
      <c r="C23" s="44">
        <v>59709.419500000004</v>
      </c>
      <c r="D23" s="44">
        <v>3.5000000000000001E-3</v>
      </c>
      <c r="E23" s="20">
        <f t="shared" si="0"/>
        <v>7365.2457549386063</v>
      </c>
      <c r="F23" s="20">
        <f t="shared" si="1"/>
        <v>7365</v>
      </c>
      <c r="G23" s="20">
        <f t="shared" si="2"/>
        <v>9.8865000007208437E-2</v>
      </c>
      <c r="K23" s="20">
        <f t="shared" si="3"/>
        <v>9.8865000007208437E-2</v>
      </c>
      <c r="O23" s="20">
        <f t="shared" ca="1" si="4"/>
        <v>9.8834478181451912E-2</v>
      </c>
      <c r="Q23" s="26">
        <f t="shared" si="5"/>
        <v>44690.919500000004</v>
      </c>
    </row>
    <row r="24" spans="1:21" ht="12.95" customHeight="1" x14ac:dyDescent="0.2">
      <c r="A24" s="44" t="s">
        <v>46</v>
      </c>
      <c r="B24" s="45" t="s">
        <v>47</v>
      </c>
      <c r="C24" s="44">
        <v>59729.535199999998</v>
      </c>
      <c r="D24" s="44">
        <v>3.5000000000000001E-3</v>
      </c>
      <c r="E24" s="20">
        <f t="shared" si="0"/>
        <v>7415.2486135658055</v>
      </c>
      <c r="F24" s="20">
        <f t="shared" si="1"/>
        <v>7415</v>
      </c>
      <c r="G24" s="20">
        <f t="shared" si="2"/>
        <v>0.10001500000362284</v>
      </c>
      <c r="K24" s="20">
        <f t="shared" si="3"/>
        <v>0.10001500000362284</v>
      </c>
      <c r="O24" s="20">
        <f t="shared" ca="1" si="4"/>
        <v>9.9505983681097407E-2</v>
      </c>
      <c r="Q24" s="26">
        <f t="shared" si="5"/>
        <v>44711.035199999998</v>
      </c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2024-08-18T07:34:11Z</dcterms:modified>
</cp:coreProperties>
</file>