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155E305-24A7-42B2-8B7D-1BC29566B2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E25" i="1"/>
  <c r="F25" i="1"/>
  <c r="G25" i="1"/>
  <c r="I25" i="1"/>
  <c r="E22" i="1"/>
  <c r="F22" i="1"/>
  <c r="G22" i="1"/>
  <c r="I22" i="1"/>
  <c r="E23" i="1"/>
  <c r="F23" i="1"/>
  <c r="G23" i="1"/>
  <c r="Q24" i="1"/>
  <c r="Q25" i="1"/>
  <c r="G11" i="1"/>
  <c r="F11" i="1"/>
  <c r="Q22" i="1"/>
  <c r="I23" i="1"/>
  <c r="Q23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3" i="1"/>
  <c r="O24" i="1"/>
  <c r="O22" i="1"/>
  <c r="O21" i="1"/>
  <c r="C15" i="1"/>
  <c r="O25" i="1"/>
  <c r="C18" i="1" l="1"/>
  <c r="E16" i="1"/>
  <c r="E17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<sst xmlns="http://schemas.openxmlformats.org/spreadsheetml/2006/main" count="55" uniqueCount="49">
  <si>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</si>
  <si>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</si>
  <si>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</si>
  <si>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</si>
  <si>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</si>
  <si>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</si>
  <si>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</si>
  <si>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</si>
  <si>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</si>
  <si>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</si>
  <si>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</si>
  <si>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</si>
  <si>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</si>
  <si>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</si>
  <si>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</si>
  <si>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</si>
  <si>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</si>
  <si>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</si>
  <si>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</si>
  <si>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</si>
  <si>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</si>
  <si>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</si>
  <si>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</si>
  <si>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</si>
  <si>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</si>
  <si>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</si>
  <si>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</si>
  <si>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</si>
  <si>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</si>
  <si>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</si>
  <si>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</si>
  <si>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</si>
  <si>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</si>
  <si>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</si>
  <si>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</si>
  <si>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</si>
  <si>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</si>
  <si>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</si>
  <si>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</si>
  <si>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</si>
  <si>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AY CMi / GSC 0762-1771</t>
  </si>
  <si>
    <t>Malkov</t>
  </si>
  <si>
    <t>OEJV 116</t>
  </si>
  <si>
    <t>I</t>
  </si>
  <si>
    <t>OEJV 0130</t>
  </si>
  <si>
    <t>OEJV</t>
  </si>
  <si>
    <t>EA</t>
  </si>
  <si>
    <t>OEJV 0172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</si>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</sst>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172" fontId="14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CMi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36-41D2-88E9-D8F247E7EE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-0.94815999999991618</c:v>
                </c:pt>
                <c:pt idx="2">
                  <c:v>1.5245100000029197</c:v>
                </c:pt>
                <c:pt idx="3">
                  <c:v>1.2228350000004866</c:v>
                </c:pt>
                <c:pt idx="4">
                  <c:v>1.2318349999986822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36-41D2-88E9-D8F247E7EE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36-41D2-88E9-D8F247E7EE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36-41D2-88E9-D8F247E7EE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36-41D2-88E9-D8F247E7EE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36-41D2-88E9-D8F247E7EE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36-41D2-88E9-D8F247E7EE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</c:v>
                </c:pt>
                <c:pt idx="2">
                  <c:v>2263</c:v>
                </c:pt>
                <c:pt idx="3">
                  <c:v>2435.5</c:v>
                </c:pt>
                <c:pt idx="4">
                  <c:v>2435.5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-13.659921048592429</c:v>
                </c:pt>
                <c:pt idx="1">
                  <c:v>-0.10489385643467841</c:v>
                </c:pt>
                <c:pt idx="2">
                  <c:v>0.33416040024561333</c:v>
                </c:pt>
                <c:pt idx="3">
                  <c:v>1.4008767280956196</c:v>
                </c:pt>
                <c:pt idx="4">
                  <c:v>1.4008767280956196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36-41D2-88E9-D8F247E7E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44608"/>
        <c:axId val="1"/>
      </c:scatterChart>
      <c:valAx>
        <c:axId val="490744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744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97937099967764"/>
          <c:w val="0.6556390977443609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768A42-62F4-0F67-41AB-FFC916E09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46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31555.37</v>
      </c>
      <c r="D4" s="9">
        <v>10.45623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>
        <v>31555.37</v>
      </c>
      <c r="D7" s="29" t="s">
        <v>41</v>
      </c>
    </row>
    <row r="8" spans="1:7" x14ac:dyDescent="0.2">
      <c r="A8" t="s">
        <v>3</v>
      </c>
      <c r="C8">
        <v>10.45623</v>
      </c>
      <c r="D8" s="29" t="s">
        <v>41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-13.659921048592429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6.1838627701449591E-3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60336.815247800921</v>
      </c>
    </row>
    <row r="15" spans="1:7" x14ac:dyDescent="0.2">
      <c r="A15" s="14" t="s">
        <v>18</v>
      </c>
      <c r="B15" s="12"/>
      <c r="C15" s="15">
        <f ca="1">(C7+C11)+(C8+C12)*INT(MAX(F21:F3533))</f>
        <v>57017.687834796714</v>
      </c>
      <c r="D15" s="16" t="s">
        <v>38</v>
      </c>
      <c r="E15" s="17">
        <f ca="1">ROUND(2*(E14-$C$7)/$C$8,0)/2+E13</f>
        <v>2753.5</v>
      </c>
    </row>
    <row r="16" spans="1:7" x14ac:dyDescent="0.2">
      <c r="A16" s="18" t="s">
        <v>4</v>
      </c>
      <c r="B16" s="12"/>
      <c r="C16" s="19">
        <f ca="1">+C8+C12</f>
        <v>10.462413862770145</v>
      </c>
      <c r="D16" s="16" t="s">
        <v>39</v>
      </c>
      <c r="E16" s="26">
        <f ca="1">ROUND(2*(E14-$C$15)/$C$16,0)/2+E13</f>
        <v>318</v>
      </c>
    </row>
    <row r="17" spans="1:17" ht="13.5" thickBot="1" x14ac:dyDescent="0.25">
      <c r="A17" s="16" t="s">
        <v>30</v>
      </c>
      <c r="B17" s="12"/>
      <c r="C17" s="12">
        <f>COUNT(C21:C2191)</f>
        <v>5</v>
      </c>
      <c r="D17" s="16" t="s">
        <v>34</v>
      </c>
      <c r="E17" s="20">
        <f ca="1">+$C$15+$C$16*E16-15018.5-$C$9/24</f>
        <v>45326.631276490953</v>
      </c>
    </row>
    <row r="18" spans="1:17" ht="14.25" thickTop="1" thickBot="1" x14ac:dyDescent="0.25">
      <c r="A18" s="18" t="s">
        <v>5</v>
      </c>
      <c r="B18" s="12"/>
      <c r="C18" s="21">
        <f ca="1">+C15</f>
        <v>57017.687834796714</v>
      </c>
      <c r="D18" s="22">
        <f ca="1">+C16</f>
        <v>10.462413862770145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45</v>
      </c>
      <c r="J20" s="7" t="s">
        <v>48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s="29" t="s">
        <v>12</v>
      </c>
      <c r="C21">
        <v>31555.37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-13.659921048592429</v>
      </c>
      <c r="Q21" s="2">
        <f>+C21-15018.5</f>
        <v>16536.87</v>
      </c>
    </row>
    <row r="22" spans="1:17" x14ac:dyDescent="0.2">
      <c r="A22" s="30" t="s">
        <v>42</v>
      </c>
      <c r="B22" s="31" t="s">
        <v>43</v>
      </c>
      <c r="C22" s="32">
        <v>54474.478000000003</v>
      </c>
      <c r="D22" s="32">
        <v>0.02</v>
      </c>
      <c r="E22">
        <f>+(C22-C$7)/C$8</f>
        <v>2191.9093210459223</v>
      </c>
      <c r="F22">
        <f>ROUND(2*E22,0)/2</f>
        <v>2192</v>
      </c>
      <c r="G22">
        <f>+C22-(C$7+F22*C$8)</f>
        <v>-0.94815999999991618</v>
      </c>
      <c r="I22">
        <f>+G22</f>
        <v>-0.94815999999991618</v>
      </c>
      <c r="O22">
        <f ca="1">+C$11+C$12*$F22</f>
        <v>-0.10489385643467841</v>
      </c>
      <c r="Q22" s="2">
        <f>+C22-15018.5</f>
        <v>39455.978000000003</v>
      </c>
    </row>
    <row r="23" spans="1:17" x14ac:dyDescent="0.2">
      <c r="A23" s="33" t="s">
        <v>44</v>
      </c>
      <c r="B23" s="34" t="s">
        <v>43</v>
      </c>
      <c r="C23" s="35">
        <v>55219.343000000001</v>
      </c>
      <c r="D23" s="35">
        <v>3.0000000000000001E-3</v>
      </c>
      <c r="E23">
        <f>+(C23-C$7)/C$8</f>
        <v>2263.1457992029636</v>
      </c>
      <c r="F23">
        <f>ROUND(2*E23,0)/2</f>
        <v>2263</v>
      </c>
      <c r="G23">
        <f>+C23-(C$7+F23*C$8)</f>
        <v>1.5245100000029197</v>
      </c>
      <c r="I23">
        <f>+G23</f>
        <v>1.5245100000029197</v>
      </c>
      <c r="O23">
        <f ca="1">+C$11+C$12*$F23</f>
        <v>0.33416040024561333</v>
      </c>
      <c r="Q23" s="2">
        <f>+C23-15018.5</f>
        <v>40200.843000000001</v>
      </c>
    </row>
    <row r="24" spans="1:17" x14ac:dyDescent="0.2">
      <c r="A24" s="36" t="s">
        <v>47</v>
      </c>
      <c r="B24" s="37" t="s">
        <v>43</v>
      </c>
      <c r="C24" s="38">
        <v>57022.741000000002</v>
      </c>
      <c r="D24" s="38">
        <v>3.0000000000000001E-3</v>
      </c>
      <c r="E24">
        <f>+(C24-C$7)/C$8</f>
        <v>2435.6169479822079</v>
      </c>
      <c r="F24">
        <f>ROUND(2*E24,0)/2</f>
        <v>2435.5</v>
      </c>
      <c r="G24">
        <f>+C24-(C$7+F24*C$8)</f>
        <v>1.2228350000004866</v>
      </c>
      <c r="I24">
        <f>+G24</f>
        <v>1.2228350000004866</v>
      </c>
      <c r="O24">
        <f ca="1">+C$11+C$12*$F24</f>
        <v>1.4008767280956196</v>
      </c>
      <c r="Q24" s="2">
        <f>+C24-15018.5</f>
        <v>42004.241000000002</v>
      </c>
    </row>
    <row r="25" spans="1:17" x14ac:dyDescent="0.2">
      <c r="A25" s="36" t="s">
        <v>47</v>
      </c>
      <c r="B25" s="37" t="s">
        <v>43</v>
      </c>
      <c r="C25" s="38">
        <v>57022.75</v>
      </c>
      <c r="D25" s="38">
        <v>3.0000000000000001E-3</v>
      </c>
      <c r="E25">
        <f>+(C25-C$7)/C$8</f>
        <v>2435.6178087130834</v>
      </c>
      <c r="F25">
        <f>ROUND(2*E25,0)/2</f>
        <v>2435.5</v>
      </c>
      <c r="G25">
        <f>+C25-(C$7+F25*C$8)</f>
        <v>1.2318349999986822</v>
      </c>
      <c r="I25">
        <f>+G25</f>
        <v>1.2318349999986822</v>
      </c>
      <c r="O25">
        <f ca="1">+C$11+C$12*$F25</f>
        <v>1.4008767280956196</v>
      </c>
      <c r="Q25" s="2">
        <f>+C25-15018.5</f>
        <v>42004.25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2024-01-27T06:33:57Z</dcterms:modified>
</cp:coreProperties>
</file>