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DA1B423-A588-4FBE-A705-13447734248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E21" i="1"/>
  <c r="F21" i="1"/>
  <c r="G21" i="1"/>
  <c r="H21" i="1"/>
  <c r="Q22" i="1"/>
  <c r="Q23" i="1"/>
  <c r="G11" i="1"/>
  <c r="F11" i="1"/>
  <c r="C7" i="1"/>
  <c r="G22" i="1"/>
  <c r="H22" i="1"/>
  <c r="C8" i="1"/>
  <c r="E23" i="1"/>
  <c r="F23" i="1"/>
  <c r="E15" i="1"/>
  <c r="C17" i="1"/>
  <c r="Q21" i="1"/>
  <c r="G23" i="1"/>
  <c r="H23" i="1"/>
  <c r="C12" i="1"/>
  <c r="C11" i="1"/>
  <c r="O23" i="1" l="1"/>
  <c r="O21" i="1"/>
  <c r="O22" i="1"/>
  <c r="C15" i="1"/>
  <c r="E16" i="1" s="1"/>
  <c r="C16" i="1"/>
  <c r="D18" i="1" s="1"/>
  <c r="C18" i="1" l="1"/>
  <c r="E17" i="1"/>
</calcChain>
</file>

<file path=xl/sharedStrings.xml><?xml version="1.0" encoding="utf-8"?>
<sst xmlns="http://schemas.openxmlformats.org/spreadsheetml/2006/main" count="47" uniqueCount="45">
  <si>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</si>
  <si>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</si>
  <si>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</si>
  <si>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</si>
  <si>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</si>
  <si>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</si>
  <si>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</si>
  <si>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</si>
  <si>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</si>
  <si>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</si>
  <si>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</si>
  <si>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</si>
  <si>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</si>
  <si>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</si>
  <si>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</si>
  <si>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</si>
  <si>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</si>
  <si>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</si>
  <si>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</si>
  <si>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</si>
  <si>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</si>
  <si>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</si>
  <si>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</si>
  <si>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</si>
  <si>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</si>
  <si>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</si>
  <si>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</si>
  <si>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</si>
  <si>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</si>
  <si>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</si>
  <si>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</si>
  <si>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</si>
  <si>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</si>
  <si>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</si>
  <si>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</si>
  <si>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</si>
  <si>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</si>
  <si>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</si>
  <si>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</si>
  <si>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DL CMi / GSC 0191-1523</t>
  </si>
  <si>
    <t>EA</t>
  </si>
  <si>
    <t>IBVS 5894</t>
  </si>
  <si>
    <t>II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</si>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</sst>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DL CMi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811.5</c:v>
                </c:pt>
                <c:pt idx="2">
                  <c:v>812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-3.0580000006011687E-2</c:v>
                </c:pt>
                <c:pt idx="2">
                  <c:v>-3.3140000006824266E-2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58-4D6C-B056-FB4218E4C2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811.5</c:v>
                </c:pt>
                <c:pt idx="2">
                  <c:v>812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58-4D6C-B056-FB4218E4C2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811.5</c:v>
                </c:pt>
                <c:pt idx="2">
                  <c:v>812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58-4D6C-B056-FB4218E4C2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811.5</c:v>
                </c:pt>
                <c:pt idx="2">
                  <c:v>812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58-4D6C-B056-FB4218E4C2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811.5</c:v>
                </c:pt>
                <c:pt idx="2">
                  <c:v>812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58-4D6C-B056-FB4218E4C2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811.5</c:v>
                </c:pt>
                <c:pt idx="2">
                  <c:v>812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58-4D6C-B056-FB4218E4C2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811.5</c:v>
                </c:pt>
                <c:pt idx="2">
                  <c:v>812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58-4D6C-B056-FB4218E4C2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811.5</c:v>
                </c:pt>
                <c:pt idx="2">
                  <c:v>812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7.8237604230965707E-7</c:v>
                </c:pt>
                <c:pt idx="1">
                  <c:v>-3.1850578698729107E-2</c:v>
                </c:pt>
                <c:pt idx="2">
                  <c:v>-3.1870203690149174E-2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58-4D6C-B056-FB4218E4C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562352"/>
        <c:axId val="1"/>
      </c:scatterChart>
      <c:valAx>
        <c:axId val="54656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562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4285714285712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17</xdr:col>
      <xdr:colOff>295275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E949644-0CB7-56A8-0F68-CA155F6B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25</v>
      </c>
      <c r="B2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51629.654000000002</v>
      </c>
      <c r="D4" s="9">
        <v>4.0173199999999998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51629.654000000002</v>
      </c>
    </row>
    <row r="8" spans="1:7" x14ac:dyDescent="0.2">
      <c r="A8" t="s">
        <v>3</v>
      </c>
      <c r="C8">
        <f>+D4</f>
        <v>4.0173199999999998</v>
      </c>
    </row>
    <row r="9" spans="1:7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7.8237604230965707E-7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-3.9249982840137289E-5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(C7+C11)+(C8+C12)*INT(MAX(F21:F3533))</f>
        <v>54891.685969796315</v>
      </c>
      <c r="D15" s="16" t="s">
        <v>34</v>
      </c>
      <c r="E15" s="17">
        <f ca="1">TODAY()+15018.5-B9/24</f>
        <v>60336.5</v>
      </c>
    </row>
    <row r="16" spans="1:7" x14ac:dyDescent="0.2">
      <c r="A16" s="18" t="s">
        <v>4</v>
      </c>
      <c r="B16" s="12"/>
      <c r="C16" s="19">
        <f ca="1">+C8+C12</f>
        <v>4.0172807500171599</v>
      </c>
      <c r="D16" s="16" t="s">
        <v>35</v>
      </c>
      <c r="E16" s="17">
        <f ca="1">ROUND(2*(E15-C15)/C16,0)/2+1</f>
        <v>1356.5</v>
      </c>
    </row>
    <row r="17" spans="1:17" ht="13.5" thickBot="1" x14ac:dyDescent="0.25">
      <c r="A17" s="16" t="s">
        <v>31</v>
      </c>
      <c r="B17" s="12"/>
      <c r="C17" s="12">
        <f>COUNT(C21:C2191)</f>
        <v>3</v>
      </c>
      <c r="D17" s="16" t="s">
        <v>36</v>
      </c>
      <c r="E17" s="20">
        <f ca="1">+C15+C16*E16-15018.5-C9/24</f>
        <v>45323.023140527926</v>
      </c>
    </row>
    <row r="18" spans="1:17" ht="14.25" thickTop="1" thickBot="1" x14ac:dyDescent="0.25">
      <c r="A18" s="18" t="s">
        <v>5</v>
      </c>
      <c r="B18" s="12"/>
      <c r="C18" s="21">
        <f ca="1">+C15</f>
        <v>54891.685969796315</v>
      </c>
      <c r="D18" s="22">
        <f ca="1">+C16</f>
        <v>4.0172807500171599</v>
      </c>
      <c r="E18" s="23" t="s">
        <v>37</v>
      </c>
    </row>
    <row r="19" spans="1:17" ht="13.5" thickTop="1" x14ac:dyDescent="0.2">
      <c r="A19" s="27" t="s">
        <v>38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30</v>
      </c>
      <c r="I20" s="7" t="s">
        <v>44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v>51629.654000000002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7.8237604230965707E-7</v>
      </c>
      <c r="Q21" s="2">
        <f>+C21-15018.5</f>
        <v>36611.154000000002</v>
      </c>
    </row>
    <row r="22" spans="1:17" x14ac:dyDescent="0.2">
      <c r="A22" s="29" t="s">
        <v>41</v>
      </c>
      <c r="B22" s="30" t="s">
        <v>42</v>
      </c>
      <c r="C22" s="29">
        <v>54889.678599999999</v>
      </c>
      <c r="D22" s="29">
        <v>5.9999999999999995E-4</v>
      </c>
      <c r="E22">
        <f>+(C22-C$7)/C$8</f>
        <v>811.49238796013196</v>
      </c>
      <c r="F22">
        <f>ROUND(2*E22,0)/2</f>
        <v>811.5</v>
      </c>
      <c r="G22">
        <f>+C22-(C$7+F22*C$8)</f>
        <v>-3.0580000006011687E-2</v>
      </c>
      <c r="H22">
        <f>+G22</f>
        <v>-3.0580000006011687E-2</v>
      </c>
      <c r="O22">
        <f ca="1">+C$11+C$12*$F22</f>
        <v>-3.1850578698729107E-2</v>
      </c>
      <c r="Q22" s="2">
        <f>+C22-15018.5</f>
        <v>39871.178599999999</v>
      </c>
    </row>
    <row r="23" spans="1:17" x14ac:dyDescent="0.2">
      <c r="A23" s="29" t="s">
        <v>41</v>
      </c>
      <c r="B23" s="30" t="s">
        <v>43</v>
      </c>
      <c r="C23" s="29">
        <v>54891.684699999998</v>
      </c>
      <c r="D23" s="29">
        <v>1.1000000000000001E-3</v>
      </c>
      <c r="E23">
        <f>+(C23-C$7)/C$8</f>
        <v>811.99175071938407</v>
      </c>
      <c r="F23">
        <f>ROUND(2*E23,0)/2</f>
        <v>812</v>
      </c>
      <c r="G23">
        <f>+C23-(C$7+F23*C$8)</f>
        <v>-3.3140000006824266E-2</v>
      </c>
      <c r="H23">
        <f>+G23</f>
        <v>-3.3140000006824266E-2</v>
      </c>
      <c r="O23">
        <f ca="1">+C$11+C$12*$F23</f>
        <v>-3.1870203690149174E-2</v>
      </c>
      <c r="Q23" s="2">
        <f>+C23-15018.5</f>
        <v>39873.184699999998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2024-01-27T06:46:02Z</dcterms:modified>
</cp:coreProperties>
</file>