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247DDEF-90FC-4DAC-8465-55515467A491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/>
  <c r="G23" i="1"/>
  <c r="I23" i="1"/>
  <c r="E22" i="1"/>
  <c r="F22" i="1"/>
  <c r="G22" i="1"/>
  <c r="H22" i="1"/>
  <c r="E21" i="1"/>
  <c r="F21" i="1"/>
  <c r="G21" i="1"/>
  <c r="H21" i="1"/>
  <c r="Q23" i="1"/>
  <c r="Q22" i="1"/>
  <c r="G11" i="1"/>
  <c r="F11" i="1"/>
  <c r="E14" i="1"/>
  <c r="E15" i="1" s="1"/>
  <c r="C17" i="1"/>
  <c r="Q21" i="1"/>
  <c r="C11" i="1"/>
  <c r="C12" i="1"/>
  <c r="C16" i="1" l="1"/>
  <c r="D18" i="1" s="1"/>
  <c r="C15" i="1"/>
  <c r="O22" i="1"/>
  <c r="O21" i="1"/>
  <c r="O23" i="1"/>
  <c r="C18" i="1" l="1"/>
  <c r="E16" i="1"/>
  <c r="E17" i="1" s="1"/>
</calcChain>
</file>

<file path=xl/sharedStrings.xml><?xml version="1.0" encoding="utf-8"?>
<sst xmlns="http://schemas.openxmlformats.org/spreadsheetml/2006/main" count="54" uniqueCount="49">
  <si>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</si>
  <si>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</si>
  <si>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</si>
  <si>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</si>
  <si>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</si>
  <si>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</si>
  <si>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</si>
  <si>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</si>
  <si>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</si>
  <si>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</si>
  <si>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</si>
  <si>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</si>
  <si>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</si>
  <si>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</si>
  <si>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</si>
  <si>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</si>
  <si>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</si>
  <si>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</si>
  <si>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</si>
  <si>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</si>
  <si>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</si>
  <si>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</si>
  <si>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</si>
  <si>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</si>
  <si>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</si>
  <si>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</si>
  <si>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</si>
  <si>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</si>
  <si>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</si>
  <si>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</si>
  <si>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</si>
  <si>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</si>
  <si>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</si>
  <si>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</si>
  <si>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</si>
  <si>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</si>
  <si>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</si>
  <si>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</si>
  <si>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</si>
  <si>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</si>
  <si>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</si>
  <si>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OEJV</t>
  </si>
  <si>
    <t>EQ CMi / GSC 0195-0857</t>
  </si>
  <si>
    <t>EW</t>
  </si>
  <si>
    <t>OEJV 0147</t>
  </si>
  <si>
    <t>IBVS 6029</t>
  </si>
  <si>
    <t>II</t>
  </si>
  <si>
    <t>I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</si>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</sst>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4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EQ CMi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4210</c:v>
                </c:pt>
                <c:pt idx="2">
                  <c:v>4856.5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-1.5959999996994156E-2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711-44E7-A703-B16018E4C425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4210</c:v>
                </c:pt>
                <c:pt idx="2">
                  <c:v>4856.5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">
                  <c:v>-2.8584000006958377E-2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711-44E7-A703-B16018E4C425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4210</c:v>
                </c:pt>
                <c:pt idx="2">
                  <c:v>4856.5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11-44E7-A703-B16018E4C425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4210</c:v>
                </c:pt>
                <c:pt idx="2">
                  <c:v>4856.5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711-44E7-A703-B16018E4C425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4210</c:v>
                </c:pt>
                <c:pt idx="2">
                  <c:v>4856.5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11-44E7-A703-B16018E4C425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4210</c:v>
                </c:pt>
                <c:pt idx="2">
                  <c:v>4856.5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711-44E7-A703-B16018E4C425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  <c:pt idx="2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4210</c:v>
                </c:pt>
                <c:pt idx="2">
                  <c:v>4856.5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711-44E7-A703-B16018E4C425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4210</c:v>
                </c:pt>
                <c:pt idx="2">
                  <c:v>4856.5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6.6356195214319243E-4</c:v>
                </c:pt>
                <c:pt idx="1">
                  <c:v>-2.0944669170363694E-2</c:v>
                </c:pt>
                <c:pt idx="2">
                  <c:v>-2.4262892785732029E-2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711-44E7-A703-B16018E4C425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4210</c:v>
                </c:pt>
                <c:pt idx="2">
                  <c:v>4856.5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711-44E7-A703-B16018E4C4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81412776"/>
        <c:axId val="1"/>
      </c:scatterChart>
      <c:valAx>
        <c:axId val="5814127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14127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601503759398496"/>
          <c:y val="0.92375366568914952"/>
          <c:w val="0.74135338345864665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C37B39-6627-D0FE-073B-4BA002F2D6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s="30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36">
        <v>53660.851000000002</v>
      </c>
      <c r="D7" s="30" t="s">
        <v>44</v>
      </c>
    </row>
    <row r="8" spans="1:7" x14ac:dyDescent="0.2">
      <c r="A8" t="s">
        <v>3</v>
      </c>
      <c r="C8" s="36">
        <v>0.47953600000000002</v>
      </c>
      <c r="D8" s="30" t="s">
        <v>44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6.6356195214319243E-4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-5.1325964661536546E-6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60336.830552893516</v>
      </c>
    </row>
    <row r="15" spans="1:7" x14ac:dyDescent="0.2">
      <c r="A15" s="12" t="s">
        <v>17</v>
      </c>
      <c r="B15" s="10"/>
      <c r="C15" s="13">
        <f ca="1">(C7+C11)+(C8+C12)*INT(MAX(F21:F3533))</f>
        <v>55989.453555673514</v>
      </c>
      <c r="D15" s="14" t="s">
        <v>38</v>
      </c>
      <c r="E15" s="15">
        <f ca="1">ROUND(2*(E14-$C$7)/$C$8,0)/2+E13</f>
        <v>13922.5</v>
      </c>
    </row>
    <row r="16" spans="1:7" x14ac:dyDescent="0.2">
      <c r="A16" s="16" t="s">
        <v>4</v>
      </c>
      <c r="B16" s="10"/>
      <c r="C16" s="17">
        <f ca="1">+C8+C12</f>
        <v>0.47953086740353384</v>
      </c>
      <c r="D16" s="14" t="s">
        <v>39</v>
      </c>
      <c r="E16" s="24">
        <f ca="1">ROUND(2*(E14-$C$15)/$C$16,0)/2+E13</f>
        <v>9067</v>
      </c>
    </row>
    <row r="17" spans="1:18" ht="13.5" thickBot="1" x14ac:dyDescent="0.25">
      <c r="A17" s="14" t="s">
        <v>29</v>
      </c>
      <c r="B17" s="10"/>
      <c r="C17" s="10">
        <f>COUNT(C21:C2191)</f>
        <v>3</v>
      </c>
      <c r="D17" s="14" t="s">
        <v>33</v>
      </c>
      <c r="E17" s="18">
        <f ca="1">+$C$15+$C$16*E16-15018.5-$C$9/24</f>
        <v>45319.255763754692</v>
      </c>
    </row>
    <row r="18" spans="1:18" ht="14.25" thickTop="1" thickBot="1" x14ac:dyDescent="0.25">
      <c r="A18" s="16" t="s">
        <v>5</v>
      </c>
      <c r="B18" s="10"/>
      <c r="C18" s="19">
        <f ca="1">+C15</f>
        <v>55989.453555673514</v>
      </c>
      <c r="D18" s="20">
        <f ca="1">+C16</f>
        <v>0.47953086740353384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48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0" t="s">
        <v>44</v>
      </c>
      <c r="C21" s="8">
        <v>53660.851000000002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6.6356195214319243E-4</v>
      </c>
      <c r="Q21" s="2">
        <f>+C21-15018.5</f>
        <v>38642.351000000002</v>
      </c>
    </row>
    <row r="22" spans="1:18" x14ac:dyDescent="0.2">
      <c r="A22" s="33" t="s">
        <v>44</v>
      </c>
      <c r="B22" s="34" t="s">
        <v>47</v>
      </c>
      <c r="C22" s="35">
        <v>55679.681600000004</v>
      </c>
      <c r="D22" s="35">
        <v>0.01</v>
      </c>
      <c r="E22">
        <f>+(C22-C$7)/C$8</f>
        <v>4209.9667178272348</v>
      </c>
      <c r="F22">
        <f>ROUND(2*E22,0)/2</f>
        <v>4210</v>
      </c>
      <c r="G22">
        <f>+C22-(C$7+F22*C$8)</f>
        <v>-1.5959999996994156E-2</v>
      </c>
      <c r="H22">
        <f>+G22</f>
        <v>-1.5959999996994156E-2</v>
      </c>
      <c r="O22">
        <f ca="1">+C$11+C$12*$F22</f>
        <v>-2.0944669170363694E-2</v>
      </c>
      <c r="Q22" s="2">
        <f>+C22-15018.5</f>
        <v>40661.181600000004</v>
      </c>
    </row>
    <row r="23" spans="1:18" x14ac:dyDescent="0.2">
      <c r="A23" s="31" t="s">
        <v>45</v>
      </c>
      <c r="B23" s="32" t="s">
        <v>46</v>
      </c>
      <c r="C23" s="31">
        <v>55989.688999999998</v>
      </c>
      <c r="D23" s="31">
        <v>8.9999999999999998E-4</v>
      </c>
      <c r="E23">
        <f>+(C23-C$7)/C$8</f>
        <v>4856.4403923792916</v>
      </c>
      <c r="F23">
        <f>ROUND(2*E23,0)/2</f>
        <v>4856.5</v>
      </c>
      <c r="G23">
        <f>+C23-(C$7+F23*C$8)</f>
        <v>-2.8584000006958377E-2</v>
      </c>
      <c r="I23">
        <f>+G23</f>
        <v>-2.8584000006958377E-2</v>
      </c>
      <c r="O23">
        <f ca="1">+C$11+C$12*$F23</f>
        <v>-2.4262892785732029E-2</v>
      </c>
      <c r="Q23" s="2">
        <f>+C23-15018.5</f>
        <v>40971.188999999998</v>
      </c>
    </row>
    <row r="24" spans="1:18" x14ac:dyDescent="0.2">
      <c r="C24" s="8"/>
      <c r="D24" s="8"/>
      <c r="Q24" s="2"/>
    </row>
    <row r="25" spans="1:18" x14ac:dyDescent="0.2">
      <c r="C25" s="8"/>
      <c r="D25" s="8"/>
      <c r="Q25" s="2"/>
    </row>
    <row r="26" spans="1:18" x14ac:dyDescent="0.2">
      <c r="C26" s="8"/>
      <c r="D26" s="8"/>
      <c r="Q26" s="2"/>
    </row>
    <row r="27" spans="1:18" x14ac:dyDescent="0.2">
      <c r="C27" s="8"/>
      <c r="D27" s="8"/>
      <c r="Q27" s="2"/>
    </row>
    <row r="28" spans="1:18" x14ac:dyDescent="0.2">
      <c r="C28" s="8"/>
      <c r="D28" s="8"/>
      <c r="Q28" s="2"/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2024-01-27T06:55:59Z</dcterms:modified>
</cp:coreProperties>
</file>