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C765D9E-DB4F-41AE-9651-CFDB18DE2BF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<sst xmlns="http://schemas.openxmlformats.org/spreadsheetml/2006/main" count="52" uniqueCount="47">
  <si>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</si>
  <si>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</si>
  <si>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</si>
  <si>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</si>
  <si>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</si>
  <si>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</si>
  <si>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</si>
  <si>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</si>
  <si>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</si>
  <si>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</si>
  <si>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</si>
  <si>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</si>
  <si>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</si>
  <si>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</si>
  <si>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</si>
  <si>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</si>
  <si>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</si>
  <si>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</si>
  <si>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</si>
  <si>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</si>
  <si>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</si>
  <si>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</si>
  <si>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</si>
  <si>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</si>
  <si>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</si>
  <si>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</si>
  <si>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</si>
  <si>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</si>
  <si>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</si>
  <si>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</si>
  <si>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</si>
  <si>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</si>
  <si>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</si>
  <si>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</si>
  <si>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</si>
  <si>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</si>
  <si>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</si>
  <si>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</si>
  <si>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</si>
  <si>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AB CVn / GSC 2527-1676</t>
  </si>
  <si>
    <t>Malkov</t>
  </si>
  <si>
    <t>not avail.</t>
  </si>
  <si>
    <t>I</t>
  </si>
  <si>
    <t>OEJV 0147</t>
  </si>
  <si>
    <t>OEJV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</si>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</sst>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>
      <alignment vertical="top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AB CVn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13893.5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3F-48CA-B3B7-2BFCD7B733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13893.5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0.15939000000071246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3F-48CA-B3B7-2BFCD7B733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13893.5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3F-48CA-B3B7-2BFCD7B733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13893.5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3F-48CA-B3B7-2BFCD7B733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13893.5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3F-48CA-B3B7-2BFCD7B733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13893.5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3F-48CA-B3B7-2BFCD7B733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13893.5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3F-48CA-B3B7-2BFCD7B733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13893.5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0.15939000000071246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3F-48CA-B3B7-2BFCD7B7337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13893.5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3F-48CA-B3B7-2BFCD7B73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120704"/>
        <c:axId val="1"/>
      </c:scatterChart>
      <c:valAx>
        <c:axId val="42312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120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7368421052632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88708BD-843C-5010-1673-BEED89435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37370.228999999999</v>
      </c>
      <c r="D7" s="30" t="s">
        <v>40</v>
      </c>
    </row>
    <row r="8" spans="1:7" x14ac:dyDescent="0.2">
      <c r="A8" t="s">
        <v>3</v>
      </c>
      <c r="C8" s="34">
        <v>1.29006</v>
      </c>
      <c r="D8" s="30" t="s">
        <v>40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1.1472271206010902E-5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60339.717079166665</v>
      </c>
    </row>
    <row r="15" spans="1:7" x14ac:dyDescent="0.2">
      <c r="A15" s="14" t="s">
        <v>17</v>
      </c>
      <c r="B15" s="12"/>
      <c r="C15" s="15">
        <f ca="1">(C7+C11)+(C8+C12)*INT(MAX(F21:F3533))</f>
        <v>55293.191964263868</v>
      </c>
      <c r="D15" s="16" t="s">
        <v>37</v>
      </c>
      <c r="E15" s="17">
        <f ca="1">ROUND(2*(E14-$C$7)/$C$8,0)/2+E13</f>
        <v>17806</v>
      </c>
    </row>
    <row r="16" spans="1:7" x14ac:dyDescent="0.2">
      <c r="A16" s="18" t="s">
        <v>4</v>
      </c>
      <c r="B16" s="12"/>
      <c r="C16" s="19">
        <f ca="1">+C8+C12</f>
        <v>1.2900714722712059</v>
      </c>
      <c r="D16" s="16" t="s">
        <v>38</v>
      </c>
      <c r="E16" s="26">
        <f ca="1">ROUND(2*(E14-$C$15)/$C$16,0)/2+E13</f>
        <v>3913</v>
      </c>
    </row>
    <row r="17" spans="1:18" ht="13.5" thickBot="1" x14ac:dyDescent="0.25">
      <c r="A17" s="16" t="s">
        <v>28</v>
      </c>
      <c r="B17" s="12"/>
      <c r="C17" s="12">
        <f>COUNT(C21:C2191)</f>
        <v>2</v>
      </c>
      <c r="D17" s="16" t="s">
        <v>32</v>
      </c>
      <c r="E17" s="20">
        <f ca="1">+$C$15+$C$16*E16-15018.5-$C$9/24</f>
        <v>45323.137468594432</v>
      </c>
    </row>
    <row r="18" spans="1:18" ht="14.25" thickTop="1" thickBot="1" x14ac:dyDescent="0.25">
      <c r="A18" s="18" t="s">
        <v>5</v>
      </c>
      <c r="B18" s="12"/>
      <c r="C18" s="21">
        <f ca="1">+C15</f>
        <v>55293.191964263868</v>
      </c>
      <c r="D18" s="22">
        <f ca="1">+C16</f>
        <v>1.2900714722712059</v>
      </c>
      <c r="E18" s="23" t="s">
        <v>33</v>
      </c>
    </row>
    <row r="19" spans="1:18" ht="13.5" thickTop="1" x14ac:dyDescent="0.2">
      <c r="A19" s="27" t="s">
        <v>34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44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35</v>
      </c>
    </row>
    <row r="21" spans="1:18" x14ac:dyDescent="0.2">
      <c r="A21" t="s">
        <v>40</v>
      </c>
      <c r="C21" s="10">
        <v>37370.228999999999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22351.728999999999</v>
      </c>
    </row>
    <row r="22" spans="1:18" x14ac:dyDescent="0.2">
      <c r="A22" s="33" t="s">
        <v>43</v>
      </c>
      <c r="B22" s="32" t="s">
        <v>42</v>
      </c>
      <c r="C22" s="31">
        <v>55293.837</v>
      </c>
      <c r="D22" s="31">
        <v>0.01</v>
      </c>
      <c r="E22">
        <f>+(C22-C$7)/C$8</f>
        <v>13893.623552392912</v>
      </c>
      <c r="F22">
        <f>ROUND(2*E22,0)/2</f>
        <v>13893.5</v>
      </c>
      <c r="G22">
        <f>+C22-(C$7+F22*C$8)</f>
        <v>0.15939000000071246</v>
      </c>
      <c r="I22">
        <f>+G22</f>
        <v>0.15939000000071246</v>
      </c>
      <c r="O22">
        <f ca="1">+C$11+C$12*$F22</f>
        <v>0.15939000000071246</v>
      </c>
      <c r="Q22" s="2">
        <f>+C22-15018.5</f>
        <v>40275.337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2024-01-30T04:12:35Z</dcterms:modified>
</cp:coreProperties>
</file>