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0DDC6B-3A72-4874-BCE2-98D3DC4A31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5" i="1" l="1"/>
  <c r="Q36" i="1"/>
  <c r="E23" i="1"/>
  <c r="F23" i="1"/>
  <c r="E25" i="1"/>
  <c r="F25" i="1"/>
  <c r="D9" i="1"/>
  <c r="C9" i="1"/>
  <c r="Q33" i="1"/>
  <c r="Q34" i="1"/>
  <c r="C7" i="1"/>
  <c r="E35" i="1"/>
  <c r="F35" i="1"/>
  <c r="C8" i="1"/>
  <c r="Q30" i="1"/>
  <c r="Q31" i="1"/>
  <c r="Q32" i="1"/>
  <c r="Q22" i="1"/>
  <c r="Q23" i="1"/>
  <c r="Q24" i="1"/>
  <c r="Q25" i="1"/>
  <c r="Q26" i="1"/>
  <c r="Q27" i="1"/>
  <c r="Q28" i="1"/>
  <c r="Q29" i="1"/>
  <c r="F16" i="1"/>
  <c r="F17" i="1" s="1"/>
  <c r="C17" i="1"/>
  <c r="Q21" i="1"/>
  <c r="E28" i="1"/>
  <c r="F28" i="1"/>
  <c r="E33" i="1"/>
  <c r="F33" i="1"/>
  <c r="E30" i="1"/>
  <c r="F30" i="1"/>
  <c r="G30" i="1"/>
  <c r="K30" i="1"/>
  <c r="E27" i="1"/>
  <c r="F27" i="1"/>
  <c r="G27" i="1"/>
  <c r="I27" i="1"/>
  <c r="E36" i="1"/>
  <c r="F36" i="1"/>
  <c r="G36" i="1"/>
  <c r="K36" i="1"/>
  <c r="E24" i="1"/>
  <c r="F24" i="1"/>
  <c r="G24" i="1"/>
  <c r="I24" i="1"/>
  <c r="E22" i="1"/>
  <c r="F22" i="1"/>
  <c r="G22" i="1"/>
  <c r="I22" i="1"/>
  <c r="E32" i="1"/>
  <c r="F32" i="1"/>
  <c r="G32" i="1"/>
  <c r="K32" i="1"/>
  <c r="E29" i="1"/>
  <c r="F29" i="1"/>
  <c r="G29" i="1"/>
  <c r="I29" i="1"/>
  <c r="G35" i="1"/>
  <c r="K35" i="1"/>
  <c r="G23" i="1"/>
  <c r="I23" i="1"/>
  <c r="E34" i="1"/>
  <c r="F34" i="1"/>
  <c r="G34" i="1"/>
  <c r="K34" i="1"/>
  <c r="G28" i="1"/>
  <c r="I28" i="1"/>
  <c r="E26" i="1"/>
  <c r="F26" i="1"/>
  <c r="G26" i="1"/>
  <c r="I26" i="1"/>
  <c r="E21" i="1"/>
  <c r="F21" i="1"/>
  <c r="G21" i="1"/>
  <c r="G33" i="1"/>
  <c r="K33" i="1"/>
  <c r="E31" i="1"/>
  <c r="F31" i="1"/>
  <c r="G31" i="1"/>
  <c r="K31" i="1"/>
  <c r="G25" i="1"/>
  <c r="I25" i="1"/>
  <c r="H21" i="1"/>
  <c r="C11" i="1"/>
  <c r="C12" i="1"/>
  <c r="C16" i="1" l="1"/>
  <c r="D18" i="1" s="1"/>
  <c r="O36" i="1"/>
  <c r="O22" i="1"/>
  <c r="O35" i="1"/>
  <c r="O32" i="1"/>
  <c r="O26" i="1"/>
  <c r="O25" i="1"/>
  <c r="C15" i="1"/>
  <c r="O24" i="1"/>
  <c r="O21" i="1"/>
  <c r="O34" i="1"/>
  <c r="O30" i="1"/>
  <c r="O31" i="1"/>
  <c r="O29" i="1"/>
  <c r="O23" i="1"/>
  <c r="O27" i="1"/>
  <c r="O28" i="1"/>
  <c r="O33" i="1"/>
  <c r="C18" i="1" l="1"/>
  <c r="F18" i="1"/>
  <c r="F19" i="1" s="1"/>
</calcChain>
</file>

<file path=xl/sharedStrings.xml><?xml version="1.0" encoding="utf-8"?>
<sst xmlns="http://schemas.openxmlformats.org/spreadsheetml/2006/main" count="74" uniqueCount="51">
  <si>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</si>
  <si>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</si>
  <si>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</si>
  <si>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</si>
  <si>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</si>
  <si>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</si>
  <si>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</si>
  <si>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</si>
  <si>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</si>
  <si>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</si>
  <si>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</si>
  <si>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</si>
  <si>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</si>
  <si>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</si>
  <si>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</si>
  <si>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</si>
  <si>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</si>
  <si>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</si>
  <si>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</si>
  <si>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</si>
  <si>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</si>
  <si>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</si>
  <si>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</si>
  <si>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</si>
  <si>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</si>
  <si>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</si>
  <si>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</si>
  <si>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</si>
  <si>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</si>
  <si>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</si>
  <si>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</si>
  <si>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</si>
  <si>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</si>
  <si>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</si>
  <si>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</si>
  <si>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</si>
  <si>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</si>
  <si>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</si>
  <si>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</si>
  <si>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</si>
  <si>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EV CVn / GSC 2533-0370</t>
  </si>
  <si>
    <t>E</t>
  </si>
  <si>
    <t>OEJV 0137</t>
  </si>
  <si>
    <t>II</t>
  </si>
  <si>
    <t>I</t>
  </si>
  <si>
    <t>OEJV 0074</t>
  </si>
  <si>
    <t>IBVS 6033</t>
  </si>
  <si>
    <t>OEJV 0160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</si>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</sst>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5" xfId="0" applyBorder="1">
      <alignment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24" borderId="0" xfId="0" applyFont="1" applyFill="1" applyAlignment="1"/>
    <xf numFmtId="0" fontId="14" fillId="2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CVn - O-C Diagr.</a:t>
            </a:r>
          </a:p>
        </c:rich>
      </c:tx>
      <c:layout>
        <c:manualLayout>
          <c:xMode val="edge"/>
          <c:yMode val="edge"/>
          <c:x val="0.392211404728789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D6-4C69-83F4-F4BB180BFE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-1.6966894996585324E-2</c:v>
                </c:pt>
                <c:pt idx="2">
                  <c:v>-1.6322219998983201E-2</c:v>
                </c:pt>
                <c:pt idx="3">
                  <c:v>-1.8317225003556814E-2</c:v>
                </c:pt>
                <c:pt idx="4">
                  <c:v>-0.21860572000150569</c:v>
                </c:pt>
                <c:pt idx="5">
                  <c:v>-0.22674437500245403</c:v>
                </c:pt>
                <c:pt idx="6">
                  <c:v>-0.22995482500118669</c:v>
                </c:pt>
                <c:pt idx="7">
                  <c:v>-0.22822984999947948</c:v>
                </c:pt>
                <c:pt idx="8">
                  <c:v>-0.22575485499692149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D6-4C69-83F4-F4BB180BFE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D6-4C69-83F4-F4BB180BFE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9">
                  <c:v>-0.24884898999880534</c:v>
                </c:pt>
                <c:pt idx="10">
                  <c:v>-0.27648714499810012</c:v>
                </c:pt>
                <c:pt idx="11">
                  <c:v>-0.27868214999762131</c:v>
                </c:pt>
                <c:pt idx="12">
                  <c:v>-0.34048759499273729</c:v>
                </c:pt>
                <c:pt idx="13">
                  <c:v>-0.37143003499659244</c:v>
                </c:pt>
                <c:pt idx="14">
                  <c:v>-0.38515816482686205</c:v>
                </c:pt>
                <c:pt idx="15">
                  <c:v>-0.39341574980062433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D6-4C69-83F4-F4BB180BFE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D6-4C69-83F4-F4BB180BFE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D6-4C69-83F4-F4BB180BFE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2.0999999999999999E-3</c:v>
                  </c:pt>
                  <c:pt idx="2">
                    <c:v>1.8E-3</c:v>
                  </c:pt>
                  <c:pt idx="3">
                    <c:v>2.8E-3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0.01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D6-4C69-83F4-F4BB180BFE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1189.5</c:v>
                </c:pt>
                <c:pt idx="2">
                  <c:v>1222</c:v>
                </c:pt>
                <c:pt idx="3">
                  <c:v>1222.5</c:v>
                </c:pt>
                <c:pt idx="4">
                  <c:v>10572</c:v>
                </c:pt>
                <c:pt idx="5">
                  <c:v>10937.5</c:v>
                </c:pt>
                <c:pt idx="6">
                  <c:v>10982.5</c:v>
                </c:pt>
                <c:pt idx="7">
                  <c:v>10985</c:v>
                </c:pt>
                <c:pt idx="8">
                  <c:v>10985.5</c:v>
                </c:pt>
                <c:pt idx="9">
                  <c:v>11899</c:v>
                </c:pt>
                <c:pt idx="10">
                  <c:v>13214.5</c:v>
                </c:pt>
                <c:pt idx="11">
                  <c:v>13215</c:v>
                </c:pt>
                <c:pt idx="12">
                  <c:v>16259.5</c:v>
                </c:pt>
                <c:pt idx="13">
                  <c:v>17503.5</c:v>
                </c:pt>
                <c:pt idx="14">
                  <c:v>18316.5</c:v>
                </c:pt>
                <c:pt idx="15">
                  <c:v>18575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6.8784900871697585E-3</c:v>
                </c:pt>
                <c:pt idx="1">
                  <c:v>-1.8647721183692359E-2</c:v>
                </c:pt>
                <c:pt idx="2">
                  <c:v>-1.9345158650109356E-2</c:v>
                </c:pt>
                <c:pt idx="3">
                  <c:v>-1.9355888457285003E-2</c:v>
                </c:pt>
                <c:pt idx="4">
                  <c:v>-0.2199925528346918</c:v>
                </c:pt>
                <c:pt idx="5">
                  <c:v>-0.2278360418800891</c:v>
                </c:pt>
                <c:pt idx="6">
                  <c:v>-0.22880172452589725</c:v>
                </c:pt>
                <c:pt idx="7">
                  <c:v>-0.22885537356177549</c:v>
                </c:pt>
                <c:pt idx="8">
                  <c:v>-0.22886610336895113</c:v>
                </c:pt>
                <c:pt idx="9">
                  <c:v>-0.24846946107885662</c:v>
                </c:pt>
                <c:pt idx="10">
                  <c:v>-0.27669958375798154</c:v>
                </c:pt>
                <c:pt idx="11">
                  <c:v>-0.27671031356515718</c:v>
                </c:pt>
                <c:pt idx="12">
                  <c:v>-0.34204410945766639</c:v>
                </c:pt>
                <c:pt idx="13">
                  <c:v>-0.36873986971067396</c:v>
                </c:pt>
                <c:pt idx="14">
                  <c:v>-0.38618653617827459</c:v>
                </c:pt>
                <c:pt idx="15">
                  <c:v>-0.39173384648808363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D6-4C69-83F4-F4BB180B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633144"/>
        <c:axId val="1"/>
      </c:scatterChart>
      <c:valAx>
        <c:axId val="610633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633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677329624478442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F76B47-BFD9-888B-3D01-2F3975C49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7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27</v>
      </c>
      <c r="B2" s="28" t="s">
        <v>41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51603.768499999998</v>
      </c>
      <c r="D4" s="9">
        <v>0.33599001000000001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51603.768499999998</v>
      </c>
    </row>
    <row r="8" spans="1:6" x14ac:dyDescent="0.2">
      <c r="A8" t="s">
        <v>6</v>
      </c>
      <c r="C8">
        <f>+D4</f>
        <v>0.33599001000000001</v>
      </c>
    </row>
    <row r="9" spans="1:6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INTERCEPT(INDIRECT($D$9):G989,INDIRECT($C$9):F989)</f>
        <v>6.8784900871697585E-3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SLOPE(INDIRECT($D$9):G989,INDIRECT($C$9):F989)</f>
        <v>-2.1459614351292239E-5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(C7+C11)+(C8+C12)*INT(MAX(F21:F3530))</f>
        <v>57844.391201903512</v>
      </c>
      <c r="E15" s="16" t="s">
        <v>37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0.33596855038564871</v>
      </c>
      <c r="E16" s="16" t="s">
        <v>34</v>
      </c>
      <c r="F16" s="17">
        <f ca="1">NOW()+15018.5+$C$5/24</f>
        <v>60339.747129513889</v>
      </c>
    </row>
    <row r="17" spans="1:17" ht="13.5" thickBot="1" x14ac:dyDescent="0.25">
      <c r="A17" s="16" t="s">
        <v>31</v>
      </c>
      <c r="B17" s="12"/>
      <c r="C17" s="12">
        <f>COUNT(C21:C2188)</f>
        <v>16</v>
      </c>
      <c r="E17" s="16" t="s">
        <v>38</v>
      </c>
      <c r="F17" s="17">
        <f ca="1">ROUND(2*(F16-$C$7)/$C$8,0)/2+F15</f>
        <v>26001.5</v>
      </c>
    </row>
    <row r="18" spans="1:17" ht="14.25" thickTop="1" thickBot="1" x14ac:dyDescent="0.25">
      <c r="A18" s="18" t="s">
        <v>8</v>
      </c>
      <c r="B18" s="12"/>
      <c r="C18" s="21">
        <f ca="1">+C15</f>
        <v>57844.391201903512</v>
      </c>
      <c r="D18" s="22">
        <f ca="1">+C16</f>
        <v>0.33596855038564871</v>
      </c>
      <c r="E18" s="16" t="s">
        <v>39</v>
      </c>
      <c r="F18" s="25">
        <f ca="1">ROUND(2*(F16-$C$15)/$C$16,0)/2+F15</f>
        <v>7428.5</v>
      </c>
    </row>
    <row r="19" spans="1:17" ht="13.5" thickTop="1" x14ac:dyDescent="0.2">
      <c r="E19" s="16" t="s">
        <v>35</v>
      </c>
      <c r="F19" s="20">
        <f ca="1">+$C$15+$C$16*F18-15018.5-$C$5/24</f>
        <v>45322.029411776639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51603.768499999998</v>
      </c>
      <c r="D21" s="10" t="s">
        <v>17</v>
      </c>
      <c r="E21">
        <f t="shared" ref="E21:E36" si="0">+(C21-C$7)/C$8</f>
        <v>0</v>
      </c>
      <c r="F21">
        <f>ROUND(2*E21,0)/2</f>
        <v>0</v>
      </c>
      <c r="G21">
        <f t="shared" ref="G21:G36" si="1">+C21-(C$7+F21*C$8)</f>
        <v>0</v>
      </c>
      <c r="H21">
        <f>+G21</f>
        <v>0</v>
      </c>
      <c r="O21">
        <f t="shared" ref="O21:O36" ca="1" si="2">+C$11+C$12*$F21</f>
        <v>6.8784900871697585E-3</v>
      </c>
      <c r="Q21" s="2">
        <f t="shared" ref="Q21:Q36" si="3">+C21-15018.5</f>
        <v>36585.268499999998</v>
      </c>
    </row>
    <row r="22" spans="1:17" x14ac:dyDescent="0.2">
      <c r="A22" s="29" t="s">
        <v>45</v>
      </c>
      <c r="B22" s="30" t="s">
        <v>44</v>
      </c>
      <c r="C22" s="29">
        <v>52003.411650000002</v>
      </c>
      <c r="D22" s="29">
        <v>2.0999999999999999E-3</v>
      </c>
      <c r="E22">
        <f t="shared" si="0"/>
        <v>1189.449501787281</v>
      </c>
      <c r="F22">
        <f>ROUND(2*E22,0)/2</f>
        <v>1189.5</v>
      </c>
      <c r="G22">
        <f t="shared" si="1"/>
        <v>-1.6966894996585324E-2</v>
      </c>
      <c r="I22">
        <f t="shared" ref="I22:I29" si="4">+G22</f>
        <v>-1.6966894996585324E-2</v>
      </c>
      <c r="O22">
        <f t="shared" ca="1" si="2"/>
        <v>-1.8647721183692359E-2</v>
      </c>
      <c r="Q22" s="2">
        <f t="shared" si="3"/>
        <v>36984.911650000002</v>
      </c>
    </row>
    <row r="23" spans="1:17" x14ac:dyDescent="0.2">
      <c r="A23" s="29" t="s">
        <v>45</v>
      </c>
      <c r="B23" s="30" t="s">
        <v>44</v>
      </c>
      <c r="C23" s="29">
        <v>52014.331969999999</v>
      </c>
      <c r="D23" s="29">
        <v>1.8E-3</v>
      </c>
      <c r="E23">
        <f t="shared" si="0"/>
        <v>1221.9514205199166</v>
      </c>
      <c r="F23">
        <f>ROUND(2*E23,0)/2</f>
        <v>1222</v>
      </c>
      <c r="G23">
        <f t="shared" si="1"/>
        <v>-1.6322219998983201E-2</v>
      </c>
      <c r="I23">
        <f t="shared" si="4"/>
        <v>-1.6322219998983201E-2</v>
      </c>
      <c r="O23">
        <f t="shared" ca="1" si="2"/>
        <v>-1.9345158650109356E-2</v>
      </c>
      <c r="Q23" s="2">
        <f t="shared" si="3"/>
        <v>36995.831969999999</v>
      </c>
    </row>
    <row r="24" spans="1:17" x14ac:dyDescent="0.2">
      <c r="A24" s="29" t="s">
        <v>45</v>
      </c>
      <c r="B24" s="30" t="s">
        <v>44</v>
      </c>
      <c r="C24" s="29">
        <v>52014.497969999997</v>
      </c>
      <c r="D24" s="29">
        <v>2.8E-3</v>
      </c>
      <c r="E24">
        <f t="shared" si="0"/>
        <v>1222.4454828284877</v>
      </c>
      <c r="F24">
        <f>ROUND(2*E24,0)/2</f>
        <v>1222.5</v>
      </c>
      <c r="G24">
        <f t="shared" si="1"/>
        <v>-1.8317225003556814E-2</v>
      </c>
      <c r="I24">
        <f t="shared" si="4"/>
        <v>-1.8317225003556814E-2</v>
      </c>
      <c r="O24">
        <f t="shared" ca="1" si="2"/>
        <v>-1.9355888457285003E-2</v>
      </c>
      <c r="Q24" s="2">
        <f t="shared" si="3"/>
        <v>36995.997969999997</v>
      </c>
    </row>
    <row r="25" spans="1:17" x14ac:dyDescent="0.2">
      <c r="A25" s="31" t="s">
        <v>42</v>
      </c>
      <c r="B25" s="32" t="s">
        <v>43</v>
      </c>
      <c r="C25" s="33">
        <v>55155.636279999999</v>
      </c>
      <c r="D25" s="33">
        <v>2E-3</v>
      </c>
      <c r="E25">
        <f t="shared" si="0"/>
        <v>10571.349368393425</v>
      </c>
      <c r="F25">
        <f t="shared" ref="F25:F30" si="5">ROUND(2*E25,0)/2+0.5</f>
        <v>10572</v>
      </c>
      <c r="G25">
        <f t="shared" si="1"/>
        <v>-0.21860572000150569</v>
      </c>
      <c r="I25">
        <f t="shared" si="4"/>
        <v>-0.21860572000150569</v>
      </c>
      <c r="O25">
        <f t="shared" ca="1" si="2"/>
        <v>-0.2199925528346918</v>
      </c>
      <c r="Q25" s="2">
        <f t="shared" si="3"/>
        <v>40137.136279999999</v>
      </c>
    </row>
    <row r="26" spans="1:17" x14ac:dyDescent="0.2">
      <c r="A26" s="31" t="s">
        <v>42</v>
      </c>
      <c r="B26" s="32" t="s">
        <v>43</v>
      </c>
      <c r="C26" s="33">
        <v>55278.432489999999</v>
      </c>
      <c r="D26" s="33">
        <v>2E-3</v>
      </c>
      <c r="E26">
        <f t="shared" si="0"/>
        <v>10936.825145485727</v>
      </c>
      <c r="F26" s="34">
        <f t="shared" si="5"/>
        <v>10937.5</v>
      </c>
      <c r="G26">
        <f t="shared" si="1"/>
        <v>-0.22674437500245403</v>
      </c>
      <c r="I26">
        <f t="shared" si="4"/>
        <v>-0.22674437500245403</v>
      </c>
      <c r="O26">
        <f t="shared" ca="1" si="2"/>
        <v>-0.2278360418800891</v>
      </c>
      <c r="Q26" s="2">
        <f t="shared" si="3"/>
        <v>40259.932489999999</v>
      </c>
    </row>
    <row r="27" spans="1:17" x14ac:dyDescent="0.2">
      <c r="A27" s="31" t="s">
        <v>42</v>
      </c>
      <c r="B27" s="32" t="s">
        <v>44</v>
      </c>
      <c r="C27" s="33">
        <v>55293.54883</v>
      </c>
      <c r="D27" s="33">
        <v>2E-3</v>
      </c>
      <c r="E27">
        <f t="shared" si="0"/>
        <v>10981.815590290918</v>
      </c>
      <c r="F27" s="34">
        <f t="shared" si="5"/>
        <v>10982.5</v>
      </c>
      <c r="G27">
        <f t="shared" si="1"/>
        <v>-0.22995482500118669</v>
      </c>
      <c r="I27">
        <f t="shared" si="4"/>
        <v>-0.22995482500118669</v>
      </c>
      <c r="O27">
        <f t="shared" ca="1" si="2"/>
        <v>-0.22880172452589725</v>
      </c>
      <c r="Q27" s="2">
        <f t="shared" si="3"/>
        <v>40275.04883</v>
      </c>
    </row>
    <row r="28" spans="1:17" x14ac:dyDescent="0.2">
      <c r="A28" s="31" t="s">
        <v>42</v>
      </c>
      <c r="B28" s="32" t="s">
        <v>43</v>
      </c>
      <c r="C28" s="33">
        <v>55294.390529999997</v>
      </c>
      <c r="D28" s="33">
        <v>2E-3</v>
      </c>
      <c r="E28">
        <f t="shared" si="0"/>
        <v>10984.320724297721</v>
      </c>
      <c r="F28" s="34">
        <f t="shared" si="5"/>
        <v>10985</v>
      </c>
      <c r="G28">
        <f t="shared" si="1"/>
        <v>-0.22822984999947948</v>
      </c>
      <c r="I28">
        <f t="shared" si="4"/>
        <v>-0.22822984999947948</v>
      </c>
      <c r="O28">
        <f t="shared" ca="1" si="2"/>
        <v>-0.22885537356177549</v>
      </c>
      <c r="Q28" s="2">
        <f t="shared" si="3"/>
        <v>40275.890529999997</v>
      </c>
    </row>
    <row r="29" spans="1:17" x14ac:dyDescent="0.2">
      <c r="A29" s="31" t="s">
        <v>42</v>
      </c>
      <c r="B29" s="32" t="s">
        <v>44</v>
      </c>
      <c r="C29" s="33">
        <v>55294.561000000002</v>
      </c>
      <c r="D29" s="33">
        <v>0.01</v>
      </c>
      <c r="E29">
        <f t="shared" si="0"/>
        <v>10984.828090573297</v>
      </c>
      <c r="F29" s="34">
        <f t="shared" si="5"/>
        <v>10985.5</v>
      </c>
      <c r="G29">
        <f t="shared" si="1"/>
        <v>-0.22575485499692149</v>
      </c>
      <c r="I29">
        <f t="shared" si="4"/>
        <v>-0.22575485499692149</v>
      </c>
      <c r="O29">
        <f t="shared" ca="1" si="2"/>
        <v>-0.22886610336895113</v>
      </c>
      <c r="Q29" s="2">
        <f t="shared" si="3"/>
        <v>40276.061000000002</v>
      </c>
    </row>
    <row r="30" spans="1:17" x14ac:dyDescent="0.2">
      <c r="A30" s="31" t="s">
        <v>47</v>
      </c>
      <c r="B30" s="32" t="s">
        <v>43</v>
      </c>
      <c r="C30" s="33">
        <v>55601.464780000002</v>
      </c>
      <c r="D30" s="33">
        <v>1E-3</v>
      </c>
      <c r="E30">
        <f t="shared" si="0"/>
        <v>11898.25935598503</v>
      </c>
      <c r="F30" s="34">
        <f t="shared" si="5"/>
        <v>11899</v>
      </c>
      <c r="G30">
        <f t="shared" si="1"/>
        <v>-0.24884898999880534</v>
      </c>
      <c r="K30">
        <f t="shared" ref="K30:K36" si="6">+G30</f>
        <v>-0.24884898999880534</v>
      </c>
      <c r="O30">
        <f t="shared" ca="1" si="2"/>
        <v>-0.24846946107885662</v>
      </c>
      <c r="Q30" s="2">
        <f t="shared" si="3"/>
        <v>40582.964780000002</v>
      </c>
    </row>
    <row r="31" spans="1:17" x14ac:dyDescent="0.2">
      <c r="A31" s="36" t="s">
        <v>46</v>
      </c>
      <c r="B31" s="37" t="s">
        <v>43</v>
      </c>
      <c r="C31" s="38">
        <v>56043.432000000001</v>
      </c>
      <c r="D31" s="38">
        <v>6.9999999999999999E-4</v>
      </c>
      <c r="E31">
        <f t="shared" si="0"/>
        <v>13213.677097125603</v>
      </c>
      <c r="F31" s="35">
        <f t="shared" ref="F31:F36" si="7">ROUND(2*E31,0)/2+1</f>
        <v>13214.5</v>
      </c>
      <c r="G31">
        <f t="shared" si="1"/>
        <v>-0.27648714499810012</v>
      </c>
      <c r="K31">
        <f t="shared" si="6"/>
        <v>-0.27648714499810012</v>
      </c>
      <c r="O31">
        <f t="shared" ca="1" si="2"/>
        <v>-0.27669958375798154</v>
      </c>
      <c r="Q31" s="2">
        <f t="shared" si="3"/>
        <v>41024.932000000001</v>
      </c>
    </row>
    <row r="32" spans="1:17" x14ac:dyDescent="0.2">
      <c r="A32" s="36" t="s">
        <v>46</v>
      </c>
      <c r="B32" s="37" t="s">
        <v>44</v>
      </c>
      <c r="C32" s="38">
        <v>56043.597800000003</v>
      </c>
      <c r="D32" s="38">
        <v>6.9999999999999999E-4</v>
      </c>
      <c r="E32">
        <f t="shared" si="0"/>
        <v>13214.170564178396</v>
      </c>
      <c r="F32" s="35">
        <f t="shared" si="7"/>
        <v>13215</v>
      </c>
      <c r="G32">
        <f t="shared" si="1"/>
        <v>-0.27868214999762131</v>
      </c>
      <c r="K32">
        <f t="shared" si="6"/>
        <v>-0.27868214999762131</v>
      </c>
      <c r="O32">
        <f t="shared" ca="1" si="2"/>
        <v>-0.27671031356515718</v>
      </c>
      <c r="Q32" s="2">
        <f t="shared" si="3"/>
        <v>41025.097800000003</v>
      </c>
    </row>
    <row r="33" spans="1:17" x14ac:dyDescent="0.2">
      <c r="A33" s="39" t="s">
        <v>49</v>
      </c>
      <c r="B33" s="40" t="s">
        <v>43</v>
      </c>
      <c r="C33" s="41">
        <v>57066.457580000002</v>
      </c>
      <c r="D33" s="41">
        <v>2.9999999999999997E-4</v>
      </c>
      <c r="E33">
        <f t="shared" si="0"/>
        <v>16258.486613932371</v>
      </c>
      <c r="F33" s="35">
        <f t="shared" si="7"/>
        <v>16259.5</v>
      </c>
      <c r="G33">
        <f t="shared" si="1"/>
        <v>-0.34048759499273729</v>
      </c>
      <c r="K33">
        <f t="shared" si="6"/>
        <v>-0.34048759499273729</v>
      </c>
      <c r="O33">
        <f t="shared" ca="1" si="2"/>
        <v>-0.34204410945766639</v>
      </c>
      <c r="Q33" s="2">
        <f t="shared" si="3"/>
        <v>42047.957580000002</v>
      </c>
    </row>
    <row r="34" spans="1:17" x14ac:dyDescent="0.2">
      <c r="A34" s="39" t="s">
        <v>49</v>
      </c>
      <c r="B34" s="40" t="s">
        <v>43</v>
      </c>
      <c r="C34" s="41">
        <v>57484.398209999999</v>
      </c>
      <c r="D34" s="41">
        <v>8.0000000000000004E-4</v>
      </c>
      <c r="E34">
        <f t="shared" si="0"/>
        <v>17502.394520598995</v>
      </c>
      <c r="F34" s="35">
        <f t="shared" si="7"/>
        <v>17503.5</v>
      </c>
      <c r="G34">
        <f t="shared" si="1"/>
        <v>-0.37143003499659244</v>
      </c>
      <c r="K34">
        <f t="shared" si="6"/>
        <v>-0.37143003499659244</v>
      </c>
      <c r="O34">
        <f t="shared" ca="1" si="2"/>
        <v>-0.36873986971067396</v>
      </c>
      <c r="Q34" s="2">
        <f t="shared" si="3"/>
        <v>42465.898209999999</v>
      </c>
    </row>
    <row r="35" spans="1:17" x14ac:dyDescent="0.2">
      <c r="A35" s="42" t="s">
        <v>50</v>
      </c>
      <c r="B35" s="43" t="s">
        <v>43</v>
      </c>
      <c r="C35" s="44">
        <v>57757.544360000174</v>
      </c>
      <c r="D35" s="44">
        <v>4.0000000000000002E-4</v>
      </c>
      <c r="E35">
        <f t="shared" si="0"/>
        <v>18315.353661854933</v>
      </c>
      <c r="F35" s="35">
        <f t="shared" si="7"/>
        <v>18316.5</v>
      </c>
      <c r="G35">
        <f t="shared" si="1"/>
        <v>-0.38515816482686205</v>
      </c>
      <c r="K35">
        <f t="shared" si="6"/>
        <v>-0.38515816482686205</v>
      </c>
      <c r="O35">
        <f t="shared" ca="1" si="2"/>
        <v>-0.38618653617827459</v>
      </c>
      <c r="Q35" s="2">
        <f t="shared" si="3"/>
        <v>42739.044360000174</v>
      </c>
    </row>
    <row r="36" spans="1:17" x14ac:dyDescent="0.2">
      <c r="A36" s="42" t="s">
        <v>50</v>
      </c>
      <c r="B36" s="43" t="s">
        <v>44</v>
      </c>
      <c r="C36" s="44">
        <v>57844.389520000201</v>
      </c>
      <c r="D36" s="44">
        <v>4.0000000000000002E-4</v>
      </c>
      <c r="E36">
        <f t="shared" si="0"/>
        <v>18573.829084978457</v>
      </c>
      <c r="F36" s="35">
        <f t="shared" si="7"/>
        <v>18575</v>
      </c>
      <c r="G36">
        <f t="shared" si="1"/>
        <v>-0.39341574980062433</v>
      </c>
      <c r="K36">
        <f t="shared" si="6"/>
        <v>-0.39341574980062433</v>
      </c>
      <c r="O36">
        <f t="shared" ca="1" si="2"/>
        <v>-0.39173384648808363</v>
      </c>
      <c r="Q36" s="2">
        <f t="shared" si="3"/>
        <v>42825.889520000201</v>
      </c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protectedRanges>
    <protectedRange sqref="A35:D36" name="Range1"/>
  </protectedRanges>
  <phoneticPr fontId="7" type="noConversion"/>
  <hyperlinks>
    <hyperlink ref="H116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2024-01-30T04:55:52Z</dcterms:modified>
</cp:coreProperties>
</file>