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0A4A1647-F8BB-4495-81D6-1E78F8D4FD5F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8" i="1" l="1"/>
  <c r="F28" i="1"/>
  <c r="G28" i="1"/>
  <c r="K28" i="1"/>
  <c r="E29" i="1"/>
  <c r="F29" i="1"/>
  <c r="G29" i="1"/>
  <c r="K29" i="1"/>
  <c r="E30" i="1"/>
  <c r="F30" i="1"/>
  <c r="G30" i="1"/>
  <c r="K30" i="1"/>
  <c r="D9" i="1"/>
  <c r="C9" i="1"/>
  <c r="C21" i="1"/>
  <c r="E21" i="1"/>
  <c r="F21" i="1"/>
  <c r="G21" i="1"/>
  <c r="K21" i="1"/>
  <c r="E22" i="1"/>
  <c r="F22" i="1"/>
  <c r="G22" i="1"/>
  <c r="K22" i="1"/>
  <c r="E23" i="1"/>
  <c r="F23" i="1"/>
  <c r="G23" i="1"/>
  <c r="K23" i="1"/>
  <c r="E24" i="1"/>
  <c r="F24" i="1"/>
  <c r="G24" i="1"/>
  <c r="K24" i="1"/>
  <c r="E25" i="1"/>
  <c r="F25" i="1"/>
  <c r="G25" i="1"/>
  <c r="K25" i="1"/>
  <c r="E26" i="1"/>
  <c r="F26" i="1"/>
  <c r="G26" i="1"/>
  <c r="K26" i="1"/>
  <c r="E27" i="1"/>
  <c r="F27" i="1"/>
  <c r="G27" i="1"/>
  <c r="K27" i="1"/>
  <c r="Q28" i="1"/>
  <c r="Q29" i="1"/>
  <c r="Q30" i="1"/>
  <c r="Q22" i="1"/>
  <c r="Q23" i="1"/>
  <c r="Q24" i="1"/>
  <c r="Q25" i="1"/>
  <c r="Q26" i="1"/>
  <c r="Q27" i="1"/>
  <c r="F16" i="1"/>
  <c r="C17" i="1"/>
  <c r="Q21" i="1"/>
  <c r="C12" i="1"/>
  <c r="C11" i="1"/>
  <c r="O27" i="1" l="1"/>
  <c r="O24" i="1"/>
  <c r="O23" i="1"/>
  <c r="O21" i="1"/>
  <c r="O22" i="1"/>
  <c r="O30" i="1"/>
  <c r="C15" i="1"/>
  <c r="F18" i="1" s="1"/>
  <c r="O25" i="1"/>
  <c r="O28" i="1"/>
  <c r="O26" i="1"/>
  <c r="O29" i="1"/>
  <c r="C16" i="1"/>
  <c r="D18" i="1" s="1"/>
  <c r="F17" i="1"/>
  <c r="F19" i="1" l="1"/>
  <c r="C18" i="1"/>
</calcChain>
</file>

<file path=xl/sharedStrings.xml><?xml version="1.0" encoding="utf-8"?>
<sst xmlns="http://schemas.openxmlformats.org/spreadsheetml/2006/main" count="67" uniqueCount="49">
  <si>
    <t>PE</t>
  </si>
  <si>
    <t>CCD</t>
  </si>
  <si>
    <t>pg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</si>
  <si>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</si>
  <si>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</si>
  <si>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</si>
  <si>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</si>
  <si>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</si>
  <si>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</si>
  <si>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</si>
  <si>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</si>
  <si>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</si>
  <si>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</si>
  <si>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</si>
  <si>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</si>
  <si>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</si>
  <si>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</si>
  <si>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</si>
  <si>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</si>
  <si>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</si>
  <si>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</si>
  <si>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</si>
  <si>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</si>
  <si>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</si>
  <si>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</si>
  <si>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</si>
  <si>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</si>
  <si>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</si>
  <si>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</si>
  <si>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</si>
  <si>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</si>
  <si>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</si>
  <si>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</si>
  <si>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</si>
  <si>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</si>
  <si>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</si>
  <si>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</si>
  <si>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</si>
  <si>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</si>
  <si>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</si>
  <si>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</si>
  <si>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VSX</t>
  </si>
  <si>
    <t xml:space="preserve">LV Cam / na </t>
  </si>
  <si>
    <t>EW</t>
  </si>
  <si>
    <t>OEJV 0137</t>
  </si>
  <si>
    <t>II</t>
  </si>
  <si>
    <t>I</t>
  </si>
  <si>
    <t>vis</t>
  </si>
  <si>
    <t>OEJV 0179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</si>
</sst>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2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7">
    <xf numFmtId="0" fontId="0" fillId="0" borderId="0">
      <alignment vertical="top"/>
    </xf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8" fillId="3" borderId="0" applyNumberFormat="0" applyBorder="0" applyAlignment="0" applyProtection="0"/>
    <xf numFmtId="0" fontId="19" fillId="20" borderId="1" applyNumberFormat="0" applyAlignment="0" applyProtection="0"/>
    <xf numFmtId="0" fontId="20" fillId="21" borderId="2" applyNumberFormat="0" applyAlignment="0" applyProtection="0"/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22" fillId="0" borderId="0" applyNumberFormat="0" applyFill="0" applyBorder="0" applyAlignment="0" applyProtection="0"/>
    <xf numFmtId="2" fontId="5" fillId="0" borderId="0" applyFont="0" applyFill="0" applyBorder="0" applyAlignment="0" applyProtection="0"/>
    <xf numFmtId="0" fontId="23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5" fillId="7" borderId="1" applyNumberFormat="0" applyAlignment="0" applyProtection="0"/>
    <xf numFmtId="0" fontId="26" fillId="0" borderId="4" applyNumberFormat="0" applyFill="0" applyAlignment="0" applyProtection="0"/>
    <xf numFmtId="0" fontId="27" fillId="22" borderId="0" applyNumberFormat="0" applyBorder="0" applyAlignment="0" applyProtection="0"/>
    <xf numFmtId="0" fontId="21" fillId="0" borderId="0"/>
    <xf numFmtId="0" fontId="21" fillId="23" borderId="5" applyNumberFormat="0" applyFont="0" applyAlignment="0" applyProtection="0"/>
    <xf numFmtId="0" fontId="28" fillId="20" borderId="6" applyNumberFormat="0" applyAlignment="0" applyProtection="0"/>
    <xf numFmtId="0" fontId="29" fillId="0" borderId="0" applyNumberFormat="0" applyFill="0" applyBorder="0" applyAlignment="0" applyProtection="0"/>
    <xf numFmtId="0" fontId="5" fillId="0" borderId="7" applyNumberFormat="0" applyFont="0" applyFill="0" applyAlignment="0" applyProtection="0"/>
    <xf numFmtId="0" fontId="30" fillId="0" borderId="0" applyNumberFormat="0" applyFill="0" applyBorder="0" applyAlignment="0" applyProtection="0"/>
  </cellStyleXfs>
  <cellXfs count="3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0" fillId="0" borderId="0" xfId="0" applyFont="1" applyAlignment="1">
      <alignment horizontal="left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31" fillId="0" borderId="0" xfId="41" applyFont="1"/>
    <xf numFmtId="0" fontId="31" fillId="0" borderId="0" xfId="41" applyFont="1" applyAlignment="1">
      <alignment horizontal="center"/>
    </xf>
    <xf numFmtId="0" fontId="31" fillId="0" borderId="0" xfId="41" applyFont="1" applyAlignment="1">
      <alignment horizontal="left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LV Cam - O-C Diagr.</a:t>
            </a:r>
          </a:p>
        </c:rich>
      </c:tx>
      <c:layout>
        <c:manualLayout>
          <c:xMode val="edge"/>
          <c:yMode val="edge"/>
          <c:x val="0.38345864661654133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05263157894736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8.0000000000000004E-4</c:v>
                  </c:pt>
                  <c:pt idx="2">
                    <c:v>1.1999999999999999E-3</c:v>
                  </c:pt>
                  <c:pt idx="3">
                    <c:v>1.1999999999999999E-3</c:v>
                  </c:pt>
                  <c:pt idx="4">
                    <c:v>1.2999999999999999E-3</c:v>
                  </c:pt>
                  <c:pt idx="5">
                    <c:v>1.2999999999999999E-3</c:v>
                  </c:pt>
                  <c:pt idx="6">
                    <c:v>2E-3</c:v>
                  </c:pt>
                  <c:pt idx="7">
                    <c:v>1.6000000000000001E-3</c:v>
                  </c:pt>
                  <c:pt idx="8">
                    <c:v>4.1000000000000003E-3</c:v>
                  </c:pt>
                  <c:pt idx="9">
                    <c:v>2.0999999999999999E-3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8.0000000000000004E-4</c:v>
                  </c:pt>
                  <c:pt idx="2">
                    <c:v>1.1999999999999999E-3</c:v>
                  </c:pt>
                  <c:pt idx="3">
                    <c:v>1.1999999999999999E-3</c:v>
                  </c:pt>
                  <c:pt idx="4">
                    <c:v>1.2999999999999999E-3</c:v>
                  </c:pt>
                  <c:pt idx="5">
                    <c:v>1.2999999999999999E-3</c:v>
                  </c:pt>
                  <c:pt idx="6">
                    <c:v>2E-3</c:v>
                  </c:pt>
                  <c:pt idx="7">
                    <c:v>1.6000000000000001E-3</c:v>
                  </c:pt>
                  <c:pt idx="8">
                    <c:v>4.1000000000000003E-3</c:v>
                  </c:pt>
                  <c:pt idx="9">
                    <c:v>2.0999999999999999E-3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9843.5</c:v>
                </c:pt>
                <c:pt idx="2">
                  <c:v>9843.5</c:v>
                </c:pt>
                <c:pt idx="3">
                  <c:v>9892.5</c:v>
                </c:pt>
                <c:pt idx="4">
                  <c:v>9892.5</c:v>
                </c:pt>
                <c:pt idx="5">
                  <c:v>9893</c:v>
                </c:pt>
                <c:pt idx="6">
                  <c:v>9893</c:v>
                </c:pt>
                <c:pt idx="7">
                  <c:v>14185</c:v>
                </c:pt>
                <c:pt idx="8">
                  <c:v>14185</c:v>
                </c:pt>
                <c:pt idx="9">
                  <c:v>14185.5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C54-4890-9B9F-A9788DC640F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1.1999999999999999E-3</c:v>
                  </c:pt>
                  <c:pt idx="3">
                    <c:v>1.1999999999999999E-3</c:v>
                  </c:pt>
                  <c:pt idx="4">
                    <c:v>1.2999999999999999E-3</c:v>
                  </c:pt>
                  <c:pt idx="5">
                    <c:v>1.2999999999999999E-3</c:v>
                  </c:pt>
                  <c:pt idx="6">
                    <c:v>2E-3</c:v>
                  </c:pt>
                  <c:pt idx="7">
                    <c:v>1.6000000000000001E-3</c:v>
                  </c:pt>
                  <c:pt idx="8">
                    <c:v>4.1000000000000003E-3</c:v>
                  </c:pt>
                  <c:pt idx="9">
                    <c:v>2.0999999999999999E-3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1.1999999999999999E-3</c:v>
                  </c:pt>
                  <c:pt idx="3">
                    <c:v>1.1999999999999999E-3</c:v>
                  </c:pt>
                  <c:pt idx="4">
                    <c:v>1.2999999999999999E-3</c:v>
                  </c:pt>
                  <c:pt idx="5">
                    <c:v>1.2999999999999999E-3</c:v>
                  </c:pt>
                  <c:pt idx="6">
                    <c:v>2E-3</c:v>
                  </c:pt>
                  <c:pt idx="7">
                    <c:v>1.6000000000000001E-3</c:v>
                  </c:pt>
                  <c:pt idx="8">
                    <c:v>4.1000000000000003E-3</c:v>
                  </c:pt>
                  <c:pt idx="9">
                    <c:v>2.0999999999999999E-3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9843.5</c:v>
                </c:pt>
                <c:pt idx="2">
                  <c:v>9843.5</c:v>
                </c:pt>
                <c:pt idx="3">
                  <c:v>9892.5</c:v>
                </c:pt>
                <c:pt idx="4">
                  <c:v>9892.5</c:v>
                </c:pt>
                <c:pt idx="5">
                  <c:v>9893</c:v>
                </c:pt>
                <c:pt idx="6">
                  <c:v>9893</c:v>
                </c:pt>
                <c:pt idx="7">
                  <c:v>14185</c:v>
                </c:pt>
                <c:pt idx="8">
                  <c:v>14185</c:v>
                </c:pt>
                <c:pt idx="9">
                  <c:v>14185.5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C54-4890-9B9F-A9788DC640F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1.1999999999999999E-3</c:v>
                  </c:pt>
                  <c:pt idx="3">
                    <c:v>1.1999999999999999E-3</c:v>
                  </c:pt>
                  <c:pt idx="4">
                    <c:v>1.2999999999999999E-3</c:v>
                  </c:pt>
                  <c:pt idx="5">
                    <c:v>1.2999999999999999E-3</c:v>
                  </c:pt>
                  <c:pt idx="6">
                    <c:v>2E-3</c:v>
                  </c:pt>
                  <c:pt idx="7">
                    <c:v>1.6000000000000001E-3</c:v>
                  </c:pt>
                  <c:pt idx="8">
                    <c:v>4.1000000000000003E-3</c:v>
                  </c:pt>
                  <c:pt idx="9">
                    <c:v>2.0999999999999999E-3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1.1999999999999999E-3</c:v>
                  </c:pt>
                  <c:pt idx="3">
                    <c:v>1.1999999999999999E-3</c:v>
                  </c:pt>
                  <c:pt idx="4">
                    <c:v>1.2999999999999999E-3</c:v>
                  </c:pt>
                  <c:pt idx="5">
                    <c:v>1.2999999999999999E-3</c:v>
                  </c:pt>
                  <c:pt idx="6">
                    <c:v>2E-3</c:v>
                  </c:pt>
                  <c:pt idx="7">
                    <c:v>1.6000000000000001E-3</c:v>
                  </c:pt>
                  <c:pt idx="8">
                    <c:v>4.1000000000000003E-3</c:v>
                  </c:pt>
                  <c:pt idx="9">
                    <c:v>2.0999999999999999E-3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9843.5</c:v>
                </c:pt>
                <c:pt idx="2">
                  <c:v>9843.5</c:v>
                </c:pt>
                <c:pt idx="3">
                  <c:v>9892.5</c:v>
                </c:pt>
                <c:pt idx="4">
                  <c:v>9892.5</c:v>
                </c:pt>
                <c:pt idx="5">
                  <c:v>9893</c:v>
                </c:pt>
                <c:pt idx="6">
                  <c:v>9893</c:v>
                </c:pt>
                <c:pt idx="7">
                  <c:v>14185</c:v>
                </c:pt>
                <c:pt idx="8">
                  <c:v>14185</c:v>
                </c:pt>
                <c:pt idx="9">
                  <c:v>14185.5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C54-4890-9B9F-A9788DC640F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1.1999999999999999E-3</c:v>
                  </c:pt>
                  <c:pt idx="3">
                    <c:v>1.1999999999999999E-3</c:v>
                  </c:pt>
                  <c:pt idx="4">
                    <c:v>1.2999999999999999E-3</c:v>
                  </c:pt>
                  <c:pt idx="5">
                    <c:v>1.2999999999999999E-3</c:v>
                  </c:pt>
                  <c:pt idx="6">
                    <c:v>2E-3</c:v>
                  </c:pt>
                  <c:pt idx="7">
                    <c:v>1.6000000000000001E-3</c:v>
                  </c:pt>
                  <c:pt idx="8">
                    <c:v>4.1000000000000003E-3</c:v>
                  </c:pt>
                  <c:pt idx="9">
                    <c:v>2.0999999999999999E-3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1.1999999999999999E-3</c:v>
                  </c:pt>
                  <c:pt idx="3">
                    <c:v>1.1999999999999999E-3</c:v>
                  </c:pt>
                  <c:pt idx="4">
                    <c:v>1.2999999999999999E-3</c:v>
                  </c:pt>
                  <c:pt idx="5">
                    <c:v>1.2999999999999999E-3</c:v>
                  </c:pt>
                  <c:pt idx="6">
                    <c:v>2E-3</c:v>
                  </c:pt>
                  <c:pt idx="7">
                    <c:v>1.6000000000000001E-3</c:v>
                  </c:pt>
                  <c:pt idx="8">
                    <c:v>4.1000000000000003E-3</c:v>
                  </c:pt>
                  <c:pt idx="9">
                    <c:v>2.0999999999999999E-3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9843.5</c:v>
                </c:pt>
                <c:pt idx="2">
                  <c:v>9843.5</c:v>
                </c:pt>
                <c:pt idx="3">
                  <c:v>9892.5</c:v>
                </c:pt>
                <c:pt idx="4">
                  <c:v>9892.5</c:v>
                </c:pt>
                <c:pt idx="5">
                  <c:v>9893</c:v>
                </c:pt>
                <c:pt idx="6">
                  <c:v>9893</c:v>
                </c:pt>
                <c:pt idx="7">
                  <c:v>14185</c:v>
                </c:pt>
                <c:pt idx="8">
                  <c:v>14185</c:v>
                </c:pt>
                <c:pt idx="9">
                  <c:v>14185.5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</c:v>
                </c:pt>
                <c:pt idx="1">
                  <c:v>-2.5567000047885813E-3</c:v>
                </c:pt>
                <c:pt idx="2">
                  <c:v>3.4329999471083283E-4</c:v>
                </c:pt>
                <c:pt idx="3">
                  <c:v>5.8314999987487681E-3</c:v>
                </c:pt>
                <c:pt idx="4">
                  <c:v>5.8314999987487681E-3</c:v>
                </c:pt>
                <c:pt idx="5">
                  <c:v>-3.7259999953676015E-4</c:v>
                </c:pt>
                <c:pt idx="6">
                  <c:v>4.8673999990569428E-3</c:v>
                </c:pt>
                <c:pt idx="7">
                  <c:v>6.7530000014812686E-3</c:v>
                </c:pt>
                <c:pt idx="8">
                  <c:v>9.6229999981005676E-3</c:v>
                </c:pt>
                <c:pt idx="9">
                  <c:v>3.1788999986019917E-3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C54-4890-9B9F-A9788DC640F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1.1999999999999999E-3</c:v>
                  </c:pt>
                  <c:pt idx="3">
                    <c:v>1.1999999999999999E-3</c:v>
                  </c:pt>
                  <c:pt idx="4">
                    <c:v>1.2999999999999999E-3</c:v>
                  </c:pt>
                  <c:pt idx="5">
                    <c:v>1.2999999999999999E-3</c:v>
                  </c:pt>
                  <c:pt idx="6">
                    <c:v>2E-3</c:v>
                  </c:pt>
                  <c:pt idx="7">
                    <c:v>1.6000000000000001E-3</c:v>
                  </c:pt>
                  <c:pt idx="8">
                    <c:v>4.1000000000000003E-3</c:v>
                  </c:pt>
                  <c:pt idx="9">
                    <c:v>2.0999999999999999E-3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1.1999999999999999E-3</c:v>
                  </c:pt>
                  <c:pt idx="3">
                    <c:v>1.1999999999999999E-3</c:v>
                  </c:pt>
                  <c:pt idx="4">
                    <c:v>1.2999999999999999E-3</c:v>
                  </c:pt>
                  <c:pt idx="5">
                    <c:v>1.2999999999999999E-3</c:v>
                  </c:pt>
                  <c:pt idx="6">
                    <c:v>2E-3</c:v>
                  </c:pt>
                  <c:pt idx="7">
                    <c:v>1.6000000000000001E-3</c:v>
                  </c:pt>
                  <c:pt idx="8">
                    <c:v>4.1000000000000003E-3</c:v>
                  </c:pt>
                  <c:pt idx="9">
                    <c:v>2.0999999999999999E-3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9843.5</c:v>
                </c:pt>
                <c:pt idx="2">
                  <c:v>9843.5</c:v>
                </c:pt>
                <c:pt idx="3">
                  <c:v>9892.5</c:v>
                </c:pt>
                <c:pt idx="4">
                  <c:v>9892.5</c:v>
                </c:pt>
                <c:pt idx="5">
                  <c:v>9893</c:v>
                </c:pt>
                <c:pt idx="6">
                  <c:v>9893</c:v>
                </c:pt>
                <c:pt idx="7">
                  <c:v>14185</c:v>
                </c:pt>
                <c:pt idx="8">
                  <c:v>14185</c:v>
                </c:pt>
                <c:pt idx="9">
                  <c:v>14185.5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C54-4890-9B9F-A9788DC640F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1.1999999999999999E-3</c:v>
                  </c:pt>
                  <c:pt idx="3">
                    <c:v>1.1999999999999999E-3</c:v>
                  </c:pt>
                  <c:pt idx="4">
                    <c:v>1.2999999999999999E-3</c:v>
                  </c:pt>
                  <c:pt idx="5">
                    <c:v>1.2999999999999999E-3</c:v>
                  </c:pt>
                  <c:pt idx="6">
                    <c:v>2E-3</c:v>
                  </c:pt>
                  <c:pt idx="7">
                    <c:v>1.6000000000000001E-3</c:v>
                  </c:pt>
                  <c:pt idx="8">
                    <c:v>4.1000000000000003E-3</c:v>
                  </c:pt>
                  <c:pt idx="9">
                    <c:v>2.0999999999999999E-3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1.1999999999999999E-3</c:v>
                  </c:pt>
                  <c:pt idx="3">
                    <c:v>1.1999999999999999E-3</c:v>
                  </c:pt>
                  <c:pt idx="4">
                    <c:v>1.2999999999999999E-3</c:v>
                  </c:pt>
                  <c:pt idx="5">
                    <c:v>1.2999999999999999E-3</c:v>
                  </c:pt>
                  <c:pt idx="6">
                    <c:v>2E-3</c:v>
                  </c:pt>
                  <c:pt idx="7">
                    <c:v>1.6000000000000001E-3</c:v>
                  </c:pt>
                  <c:pt idx="8">
                    <c:v>4.1000000000000003E-3</c:v>
                  </c:pt>
                  <c:pt idx="9">
                    <c:v>2.0999999999999999E-3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9843.5</c:v>
                </c:pt>
                <c:pt idx="2">
                  <c:v>9843.5</c:v>
                </c:pt>
                <c:pt idx="3">
                  <c:v>9892.5</c:v>
                </c:pt>
                <c:pt idx="4">
                  <c:v>9892.5</c:v>
                </c:pt>
                <c:pt idx="5">
                  <c:v>9893</c:v>
                </c:pt>
                <c:pt idx="6">
                  <c:v>9893</c:v>
                </c:pt>
                <c:pt idx="7">
                  <c:v>14185</c:v>
                </c:pt>
                <c:pt idx="8">
                  <c:v>14185</c:v>
                </c:pt>
                <c:pt idx="9">
                  <c:v>14185.5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C54-4890-9B9F-A9788DC640F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1.1999999999999999E-3</c:v>
                  </c:pt>
                  <c:pt idx="3">
                    <c:v>1.1999999999999999E-3</c:v>
                  </c:pt>
                  <c:pt idx="4">
                    <c:v>1.2999999999999999E-3</c:v>
                  </c:pt>
                  <c:pt idx="5">
                    <c:v>1.2999999999999999E-3</c:v>
                  </c:pt>
                  <c:pt idx="6">
                    <c:v>2E-3</c:v>
                  </c:pt>
                  <c:pt idx="7">
                    <c:v>1.6000000000000001E-3</c:v>
                  </c:pt>
                  <c:pt idx="8">
                    <c:v>4.1000000000000003E-3</c:v>
                  </c:pt>
                  <c:pt idx="9">
                    <c:v>2.0999999999999999E-3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1.1999999999999999E-3</c:v>
                  </c:pt>
                  <c:pt idx="3">
                    <c:v>1.1999999999999999E-3</c:v>
                  </c:pt>
                  <c:pt idx="4">
                    <c:v>1.2999999999999999E-3</c:v>
                  </c:pt>
                  <c:pt idx="5">
                    <c:v>1.2999999999999999E-3</c:v>
                  </c:pt>
                  <c:pt idx="6">
                    <c:v>2E-3</c:v>
                  </c:pt>
                  <c:pt idx="7">
                    <c:v>1.6000000000000001E-3</c:v>
                  </c:pt>
                  <c:pt idx="8">
                    <c:v>4.1000000000000003E-3</c:v>
                  </c:pt>
                  <c:pt idx="9">
                    <c:v>2.0999999999999999E-3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9843.5</c:v>
                </c:pt>
                <c:pt idx="2">
                  <c:v>9843.5</c:v>
                </c:pt>
                <c:pt idx="3">
                  <c:v>9892.5</c:v>
                </c:pt>
                <c:pt idx="4">
                  <c:v>9892.5</c:v>
                </c:pt>
                <c:pt idx="5">
                  <c:v>9893</c:v>
                </c:pt>
                <c:pt idx="6">
                  <c:v>9893</c:v>
                </c:pt>
                <c:pt idx="7">
                  <c:v>14185</c:v>
                </c:pt>
                <c:pt idx="8">
                  <c:v>14185</c:v>
                </c:pt>
                <c:pt idx="9">
                  <c:v>14185.5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C54-4890-9B9F-A9788DC640F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9843.5</c:v>
                </c:pt>
                <c:pt idx="2">
                  <c:v>9843.5</c:v>
                </c:pt>
                <c:pt idx="3">
                  <c:v>9892.5</c:v>
                </c:pt>
                <c:pt idx="4">
                  <c:v>9892.5</c:v>
                </c:pt>
                <c:pt idx="5">
                  <c:v>9893</c:v>
                </c:pt>
                <c:pt idx="6">
                  <c:v>9893</c:v>
                </c:pt>
                <c:pt idx="7">
                  <c:v>14185</c:v>
                </c:pt>
                <c:pt idx="8">
                  <c:v>14185</c:v>
                </c:pt>
                <c:pt idx="9">
                  <c:v>14185.5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-1.62169019918891E-3</c:v>
                </c:pt>
                <c:pt idx="1">
                  <c:v>3.1849556204786825E-3</c:v>
                </c:pt>
                <c:pt idx="2">
                  <c:v>3.1849556204786825E-3</c:v>
                </c:pt>
                <c:pt idx="3">
                  <c:v>3.2088826428958825E-3</c:v>
                </c:pt>
                <c:pt idx="4">
                  <c:v>3.2088826428958825E-3</c:v>
                </c:pt>
                <c:pt idx="5">
                  <c:v>3.2091267961858543E-3</c:v>
                </c:pt>
                <c:pt idx="6">
                  <c:v>3.2091267961858543E-3</c:v>
                </c:pt>
                <c:pt idx="7">
                  <c:v>5.304938637300631E-3</c:v>
                </c:pt>
                <c:pt idx="8">
                  <c:v>5.304938637300631E-3</c:v>
                </c:pt>
                <c:pt idx="9">
                  <c:v>5.305182790590602E-3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C54-4890-9B9F-A9788DC640F4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9843.5</c:v>
                </c:pt>
                <c:pt idx="2">
                  <c:v>9843.5</c:v>
                </c:pt>
                <c:pt idx="3">
                  <c:v>9892.5</c:v>
                </c:pt>
                <c:pt idx="4">
                  <c:v>9892.5</c:v>
                </c:pt>
                <c:pt idx="5">
                  <c:v>9893</c:v>
                </c:pt>
                <c:pt idx="6">
                  <c:v>9893</c:v>
                </c:pt>
                <c:pt idx="7">
                  <c:v>14185</c:v>
                </c:pt>
                <c:pt idx="8">
                  <c:v>14185</c:v>
                </c:pt>
                <c:pt idx="9">
                  <c:v>14185.5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C54-4890-9B9F-A9788DC640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2293792"/>
        <c:axId val="1"/>
      </c:scatterChart>
      <c:valAx>
        <c:axId val="4022937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022937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654135338345865"/>
          <c:y val="0.92397937099967764"/>
          <c:w val="0.71428571428571441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0</xdr:row>
      <xdr:rowOff>0</xdr:rowOff>
    </xdr:from>
    <xdr:to>
      <xdr:col>17</xdr:col>
      <xdr:colOff>114300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D46D8818-FFC1-5924-9EF3-41BAF750B8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selection activeCell="E10" sqref="E10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 x14ac:dyDescent="0.3">
      <c r="A1" s="1" t="s">
        <v>42</v>
      </c>
    </row>
    <row r="2" spans="1:6" x14ac:dyDescent="0.2">
      <c r="A2" t="s">
        <v>26</v>
      </c>
      <c r="B2" t="s">
        <v>43</v>
      </c>
      <c r="C2" s="3"/>
      <c r="D2" s="3"/>
    </row>
    <row r="3" spans="1:6" ht="13.5" thickBot="1" x14ac:dyDescent="0.25"/>
    <row r="4" spans="1:6" ht="14.25" thickTop="1" thickBot="1" x14ac:dyDescent="0.25">
      <c r="A4" s="5" t="s">
        <v>3</v>
      </c>
      <c r="C4" s="27" t="s">
        <v>40</v>
      </c>
      <c r="D4" s="28" t="s">
        <v>40</v>
      </c>
    </row>
    <row r="5" spans="1:6" ht="13.5" thickTop="1" x14ac:dyDescent="0.2">
      <c r="A5" s="9" t="s">
        <v>31</v>
      </c>
      <c r="B5" s="10"/>
      <c r="C5" s="11">
        <v>-9.5</v>
      </c>
      <c r="D5" s="10" t="s">
        <v>32</v>
      </c>
    </row>
    <row r="6" spans="1:6" x14ac:dyDescent="0.2">
      <c r="A6" s="5" t="s">
        <v>4</v>
      </c>
    </row>
    <row r="7" spans="1:6" x14ac:dyDescent="0.2">
      <c r="A7" t="s">
        <v>5</v>
      </c>
      <c r="C7" s="8">
        <v>51881.466800000002</v>
      </c>
      <c r="D7" s="29" t="s">
        <v>41</v>
      </c>
    </row>
    <row r="8" spans="1:6" x14ac:dyDescent="0.2">
      <c r="A8" t="s">
        <v>6</v>
      </c>
      <c r="C8" s="8">
        <v>0.3657282</v>
      </c>
      <c r="D8" s="29" t="s">
        <v>41</v>
      </c>
    </row>
    <row r="9" spans="1:6" x14ac:dyDescent="0.2">
      <c r="A9" s="24" t="s">
        <v>35</v>
      </c>
      <c r="B9" s="25">
        <v>21</v>
      </c>
      <c r="C9" s="22" t="str">
        <f>"F"&amp;B9</f>
        <v>F21</v>
      </c>
      <c r="D9" s="23" t="str">
        <f>"G"&amp;B9</f>
        <v>G21</v>
      </c>
    </row>
    <row r="10" spans="1:6" ht="13.5" thickBot="1" x14ac:dyDescent="0.25">
      <c r="A10" s="10"/>
      <c r="B10" s="10"/>
      <c r="C10" s="4" t="s">
        <v>22</v>
      </c>
      <c r="D10" s="4" t="s">
        <v>23</v>
      </c>
      <c r="E10" s="10"/>
    </row>
    <row r="11" spans="1:6" x14ac:dyDescent="0.2">
      <c r="A11" s="10" t="s">
        <v>18</v>
      </c>
      <c r="B11" s="10"/>
      <c r="C11" s="21">
        <f ca="1">INTERCEPT(INDIRECT($D$9):G992,INDIRECT($C$9):F992)</f>
        <v>-1.62169019918891E-3</v>
      </c>
      <c r="D11" s="3"/>
      <c r="E11" s="10"/>
    </row>
    <row r="12" spans="1:6" x14ac:dyDescent="0.2">
      <c r="A12" s="10" t="s">
        <v>19</v>
      </c>
      <c r="B12" s="10"/>
      <c r="C12" s="21">
        <f ca="1">SLOPE(INDIRECT($D$9):G992,INDIRECT($C$9):F992)</f>
        <v>4.8830657994286508E-7</v>
      </c>
      <c r="D12" s="3"/>
      <c r="E12" s="10"/>
    </row>
    <row r="13" spans="1:6" x14ac:dyDescent="0.2">
      <c r="A13" s="10" t="s">
        <v>21</v>
      </c>
      <c r="B13" s="10"/>
      <c r="C13" s="3" t="s">
        <v>16</v>
      </c>
    </row>
    <row r="14" spans="1:6" x14ac:dyDescent="0.2">
      <c r="A14" s="10"/>
      <c r="B14" s="10"/>
      <c r="C14" s="10"/>
    </row>
    <row r="15" spans="1:6" x14ac:dyDescent="0.2">
      <c r="A15" s="12" t="s">
        <v>20</v>
      </c>
      <c r="B15" s="10"/>
      <c r="C15" s="13">
        <f ca="1">(C7+C11)+(C8+C12)*INT(MAX(F21:F3533))</f>
        <v>57069.326621938635</v>
      </c>
      <c r="E15" s="14" t="s">
        <v>37</v>
      </c>
      <c r="F15" s="11">
        <v>1</v>
      </c>
    </row>
    <row r="16" spans="1:6" x14ac:dyDescent="0.2">
      <c r="A16" s="16" t="s">
        <v>7</v>
      </c>
      <c r="B16" s="10"/>
      <c r="C16" s="17">
        <f ca="1">+C8+C12</f>
        <v>0.36572868830657995</v>
      </c>
      <c r="E16" s="14" t="s">
        <v>33</v>
      </c>
      <c r="F16" s="15">
        <f ca="1">NOW()+15018.5+$C$5/24</f>
        <v>60324.788169907406</v>
      </c>
    </row>
    <row r="17" spans="1:21" ht="13.5" thickBot="1" x14ac:dyDescent="0.25">
      <c r="A17" s="14" t="s">
        <v>30</v>
      </c>
      <c r="B17" s="10"/>
      <c r="C17" s="10">
        <f>COUNT(C21:C2191)</f>
        <v>10</v>
      </c>
      <c r="E17" s="14" t="s">
        <v>38</v>
      </c>
      <c r="F17" s="15">
        <f ca="1">ROUND(2*(F16-$C$7)/$C$8,0)/2+F15</f>
        <v>23087.5</v>
      </c>
    </row>
    <row r="18" spans="1:21" ht="14.25" thickTop="1" thickBot="1" x14ac:dyDescent="0.25">
      <c r="A18" s="16" t="s">
        <v>8</v>
      </c>
      <c r="B18" s="10"/>
      <c r="C18" s="19">
        <f ca="1">+C15</f>
        <v>57069.326621938635</v>
      </c>
      <c r="D18" s="20">
        <f ca="1">+C16</f>
        <v>0.36572868830657995</v>
      </c>
      <c r="E18" s="14" t="s">
        <v>39</v>
      </c>
      <c r="F18" s="23">
        <f ca="1">ROUND(2*(F16-$C$15)/$C$16,0)/2+F15</f>
        <v>8902.5</v>
      </c>
    </row>
    <row r="19" spans="1:21" ht="13.5" thickTop="1" x14ac:dyDescent="0.2">
      <c r="E19" s="14" t="s">
        <v>34</v>
      </c>
      <c r="F19" s="18">
        <f ca="1">+$C$15+$C$16*F18-15018.5-$C$5/24</f>
        <v>45307.122102921297</v>
      </c>
    </row>
    <row r="20" spans="1:21" ht="13.5" thickBot="1" x14ac:dyDescent="0.25">
      <c r="A20" s="4" t="s">
        <v>9</v>
      </c>
      <c r="B20" s="4" t="s">
        <v>10</v>
      </c>
      <c r="C20" s="4" t="s">
        <v>11</v>
      </c>
      <c r="D20" s="4" t="s">
        <v>15</v>
      </c>
      <c r="E20" s="4" t="s">
        <v>12</v>
      </c>
      <c r="F20" s="4" t="s">
        <v>13</v>
      </c>
      <c r="G20" s="4" t="s">
        <v>14</v>
      </c>
      <c r="H20" s="7" t="s">
        <v>2</v>
      </c>
      <c r="I20" s="7" t="s">
        <v>47</v>
      </c>
      <c r="J20" s="7" t="s">
        <v>0</v>
      </c>
      <c r="K20" s="7" t="s">
        <v>1</v>
      </c>
      <c r="L20" s="7" t="s">
        <v>27</v>
      </c>
      <c r="M20" s="7" t="s">
        <v>28</v>
      </c>
      <c r="N20" s="7" t="s">
        <v>29</v>
      </c>
      <c r="O20" s="7" t="s">
        <v>25</v>
      </c>
      <c r="P20" s="6" t="s">
        <v>24</v>
      </c>
      <c r="Q20" s="4" t="s">
        <v>17</v>
      </c>
      <c r="U20" s="26" t="s">
        <v>36</v>
      </c>
    </row>
    <row r="21" spans="1:21" x14ac:dyDescent="0.2">
      <c r="A21" t="s">
        <v>41</v>
      </c>
      <c r="C21" s="8">
        <f>C7</f>
        <v>51881.466800000002</v>
      </c>
      <c r="D21" s="8" t="s">
        <v>16</v>
      </c>
      <c r="E21">
        <f t="shared" ref="E21:E30" si="0">+(C21-C$7)/C$8</f>
        <v>0</v>
      </c>
      <c r="F21">
        <f t="shared" ref="F21:F30" si="1">ROUND(2*E21,0)/2</f>
        <v>0</v>
      </c>
      <c r="G21">
        <f t="shared" ref="G21:G30" si="2">+C21-(C$7+F21*C$8)</f>
        <v>0</v>
      </c>
      <c r="K21">
        <f t="shared" ref="K21:K30" si="3">+G21</f>
        <v>0</v>
      </c>
      <c r="O21">
        <f t="shared" ref="O21:O30" ca="1" si="4">+C$11+C$12*$F21</f>
        <v>-1.62169019918891E-3</v>
      </c>
      <c r="Q21" s="2">
        <f t="shared" ref="Q21:Q30" si="5">+C21-15018.5</f>
        <v>36862.966800000002</v>
      </c>
    </row>
    <row r="22" spans="1:21" x14ac:dyDescent="0.2">
      <c r="A22" s="30" t="s">
        <v>44</v>
      </c>
      <c r="B22" s="31" t="s">
        <v>45</v>
      </c>
      <c r="C22" s="30">
        <v>55481.50978</v>
      </c>
      <c r="D22" s="30">
        <v>8.0000000000000004E-4</v>
      </c>
      <c r="E22">
        <f t="shared" si="0"/>
        <v>9843.4930092894083</v>
      </c>
      <c r="F22">
        <f t="shared" si="1"/>
        <v>9843.5</v>
      </c>
      <c r="G22">
        <f t="shared" si="2"/>
        <v>-2.5567000047885813E-3</v>
      </c>
      <c r="K22">
        <f t="shared" si="3"/>
        <v>-2.5567000047885813E-3</v>
      </c>
      <c r="O22">
        <f t="shared" ca="1" si="4"/>
        <v>3.1849556204786825E-3</v>
      </c>
      <c r="Q22" s="2">
        <f t="shared" si="5"/>
        <v>40463.00978</v>
      </c>
    </row>
    <row r="23" spans="1:21" x14ac:dyDescent="0.2">
      <c r="A23" s="30" t="s">
        <v>44</v>
      </c>
      <c r="B23" s="31" t="s">
        <v>45</v>
      </c>
      <c r="C23" s="30">
        <v>55481.51268</v>
      </c>
      <c r="D23" s="30">
        <v>1.1999999999999999E-3</v>
      </c>
      <c r="E23">
        <f t="shared" si="0"/>
        <v>9843.5009386752172</v>
      </c>
      <c r="F23">
        <f t="shared" si="1"/>
        <v>9843.5</v>
      </c>
      <c r="G23">
        <f t="shared" si="2"/>
        <v>3.4329999471083283E-4</v>
      </c>
      <c r="K23">
        <f t="shared" si="3"/>
        <v>3.4329999471083283E-4</v>
      </c>
      <c r="O23">
        <f t="shared" ca="1" si="4"/>
        <v>3.1849556204786825E-3</v>
      </c>
      <c r="Q23" s="2">
        <f t="shared" si="5"/>
        <v>40463.01268</v>
      </c>
    </row>
    <row r="24" spans="1:21" x14ac:dyDescent="0.2">
      <c r="A24" s="30" t="s">
        <v>44</v>
      </c>
      <c r="B24" s="31" t="s">
        <v>45</v>
      </c>
      <c r="C24" s="30">
        <v>55499.438849999999</v>
      </c>
      <c r="D24" s="30">
        <v>1.1999999999999999E-3</v>
      </c>
      <c r="E24">
        <f t="shared" si="0"/>
        <v>9892.5159449011499</v>
      </c>
      <c r="F24">
        <f t="shared" si="1"/>
        <v>9892.5</v>
      </c>
      <c r="G24">
        <f t="shared" si="2"/>
        <v>5.8314999987487681E-3</v>
      </c>
      <c r="K24">
        <f t="shared" si="3"/>
        <v>5.8314999987487681E-3</v>
      </c>
      <c r="O24">
        <f t="shared" ca="1" si="4"/>
        <v>3.2088826428958825E-3</v>
      </c>
      <c r="Q24" s="2">
        <f t="shared" si="5"/>
        <v>40480.938849999999</v>
      </c>
    </row>
    <row r="25" spans="1:21" x14ac:dyDescent="0.2">
      <c r="A25" s="30" t="s">
        <v>44</v>
      </c>
      <c r="B25" s="31" t="s">
        <v>45</v>
      </c>
      <c r="C25" s="30">
        <v>55499.438849999999</v>
      </c>
      <c r="D25" s="30">
        <v>1.2999999999999999E-3</v>
      </c>
      <c r="E25">
        <f t="shared" si="0"/>
        <v>9892.5159449011499</v>
      </c>
      <c r="F25">
        <f t="shared" si="1"/>
        <v>9892.5</v>
      </c>
      <c r="G25">
        <f t="shared" si="2"/>
        <v>5.8314999987487681E-3</v>
      </c>
      <c r="K25">
        <f t="shared" si="3"/>
        <v>5.8314999987487681E-3</v>
      </c>
      <c r="O25">
        <f t="shared" ca="1" si="4"/>
        <v>3.2088826428958825E-3</v>
      </c>
      <c r="Q25" s="2">
        <f t="shared" si="5"/>
        <v>40480.938849999999</v>
      </c>
    </row>
    <row r="26" spans="1:21" x14ac:dyDescent="0.2">
      <c r="A26" s="30" t="s">
        <v>44</v>
      </c>
      <c r="B26" s="31" t="s">
        <v>46</v>
      </c>
      <c r="C26" s="30">
        <v>55499.615510000003</v>
      </c>
      <c r="D26" s="30">
        <v>1.2999999999999999E-3</v>
      </c>
      <c r="E26">
        <f t="shared" si="0"/>
        <v>9892.9989812106396</v>
      </c>
      <c r="F26">
        <f t="shared" si="1"/>
        <v>9893</v>
      </c>
      <c r="G26">
        <f t="shared" si="2"/>
        <v>-3.7259999953676015E-4</v>
      </c>
      <c r="K26">
        <f t="shared" si="3"/>
        <v>-3.7259999953676015E-4</v>
      </c>
      <c r="O26">
        <f t="shared" ca="1" si="4"/>
        <v>3.2091267961858543E-3</v>
      </c>
      <c r="Q26" s="2">
        <f t="shared" si="5"/>
        <v>40481.115510000003</v>
      </c>
    </row>
    <row r="27" spans="1:21" x14ac:dyDescent="0.2">
      <c r="A27" s="30" t="s">
        <v>44</v>
      </c>
      <c r="B27" s="31" t="s">
        <v>46</v>
      </c>
      <c r="C27" s="30">
        <v>55499.620750000002</v>
      </c>
      <c r="D27" s="30">
        <v>2E-3</v>
      </c>
      <c r="E27">
        <f t="shared" si="0"/>
        <v>9893.013308790516</v>
      </c>
      <c r="F27">
        <f t="shared" si="1"/>
        <v>9893</v>
      </c>
      <c r="G27">
        <f t="shared" si="2"/>
        <v>4.8673999990569428E-3</v>
      </c>
      <c r="K27">
        <f t="shared" si="3"/>
        <v>4.8673999990569428E-3</v>
      </c>
      <c r="O27">
        <f t="shared" ca="1" si="4"/>
        <v>3.2091267961858543E-3</v>
      </c>
      <c r="Q27" s="2">
        <f t="shared" si="5"/>
        <v>40481.120750000002</v>
      </c>
    </row>
    <row r="28" spans="1:21" x14ac:dyDescent="0.2">
      <c r="A28" s="32" t="s">
        <v>48</v>
      </c>
      <c r="B28" s="33" t="s">
        <v>46</v>
      </c>
      <c r="C28" s="34">
        <v>57069.328070000003</v>
      </c>
      <c r="D28" s="34">
        <v>1.6000000000000001E-3</v>
      </c>
      <c r="E28">
        <f t="shared" si="0"/>
        <v>14185.01846453186</v>
      </c>
      <c r="F28">
        <f t="shared" si="1"/>
        <v>14185</v>
      </c>
      <c r="G28">
        <f t="shared" si="2"/>
        <v>6.7530000014812686E-3</v>
      </c>
      <c r="K28">
        <f t="shared" si="3"/>
        <v>6.7530000014812686E-3</v>
      </c>
      <c r="O28">
        <f t="shared" ca="1" si="4"/>
        <v>5.304938637300631E-3</v>
      </c>
      <c r="Q28" s="2">
        <f t="shared" si="5"/>
        <v>42050.828070000003</v>
      </c>
    </row>
    <row r="29" spans="1:21" x14ac:dyDescent="0.2">
      <c r="A29" s="32" t="s">
        <v>48</v>
      </c>
      <c r="B29" s="33" t="s">
        <v>46</v>
      </c>
      <c r="C29" s="34">
        <v>57069.33094</v>
      </c>
      <c r="D29" s="34">
        <v>4.1000000000000003E-3</v>
      </c>
      <c r="E29">
        <f t="shared" si="0"/>
        <v>14185.026311889535</v>
      </c>
      <c r="F29">
        <f t="shared" si="1"/>
        <v>14185</v>
      </c>
      <c r="G29">
        <f t="shared" si="2"/>
        <v>9.6229999981005676E-3</v>
      </c>
      <c r="K29">
        <f t="shared" si="3"/>
        <v>9.6229999981005676E-3</v>
      </c>
      <c r="O29">
        <f t="shared" ca="1" si="4"/>
        <v>5.304938637300631E-3</v>
      </c>
      <c r="Q29" s="2">
        <f t="shared" si="5"/>
        <v>42050.83094</v>
      </c>
    </row>
    <row r="30" spans="1:21" x14ac:dyDescent="0.2">
      <c r="A30" s="32" t="s">
        <v>48</v>
      </c>
      <c r="B30" s="33" t="s">
        <v>45</v>
      </c>
      <c r="C30" s="34">
        <v>57069.507360000003</v>
      </c>
      <c r="D30" s="34">
        <v>2.0999999999999999E-3</v>
      </c>
      <c r="E30">
        <f t="shared" si="0"/>
        <v>14185.508691973988</v>
      </c>
      <c r="F30">
        <f t="shared" si="1"/>
        <v>14185.5</v>
      </c>
      <c r="G30">
        <f t="shared" si="2"/>
        <v>3.1788999986019917E-3</v>
      </c>
      <c r="K30">
        <f t="shared" si="3"/>
        <v>3.1788999986019917E-3</v>
      </c>
      <c r="O30">
        <f t="shared" ca="1" si="4"/>
        <v>5.305182790590602E-3</v>
      </c>
      <c r="Q30" s="2">
        <f t="shared" si="5"/>
        <v>42051.007360000003</v>
      </c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hyperlinks>
    <hyperlink ref="H2652" r:id="rId1" display="http://vsolj.cetus-net.org/bulletin.html"/>
  </hyperlinks>
  <pageMargins left="0.75" right="0.75" top="1" bottom="1" header="0.5" footer="0.5"/>
  <pageSetup orientation="portrait" horizontalDpi="300" verticalDpi="300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2024-01-15T05:54:57Z</dcterms:modified>
</cp:coreProperties>
</file>