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0926222-7295-44A8-A2B7-8504EB3928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E23" i="1"/>
  <c r="F23" i="1"/>
  <c r="G23" i="1"/>
  <c r="K23" i="1"/>
  <c r="E24" i="1"/>
  <c r="F24" i="1"/>
  <c r="G24" i="1"/>
  <c r="I24" i="1"/>
  <c r="Q21" i="1"/>
  <c r="K22" i="1"/>
  <c r="Q22" i="1"/>
  <c r="Q23" i="1"/>
  <c r="D9" i="1"/>
  <c r="E9" i="1"/>
  <c r="F16" i="1"/>
  <c r="F17" i="1" s="1"/>
  <c r="C17" i="1"/>
  <c r="Q24" i="1"/>
  <c r="C12" i="1"/>
  <c r="C11" i="1"/>
  <c r="O22" i="1" l="1"/>
  <c r="O23" i="1"/>
  <c r="O21" i="1"/>
  <c r="C15" i="1"/>
  <c r="F18" i="1" s="1"/>
  <c r="O24" i="1"/>
  <c r="C16" i="1"/>
  <c r="D18" i="1" s="1"/>
  <c r="C18" i="1" l="1"/>
  <c r="F19" i="1"/>
</calcChain>
</file>

<file path=xl/sharedStrings.xml><?xml version="1.0" encoding="utf-8"?>
<sst xmlns="http://schemas.openxmlformats.org/spreadsheetml/2006/main" count="58" uniqueCount="53">
  <si>
    <t>I</t>
  </si>
  <si>
    <t>IBVS 6070</t>
  </si>
  <si>
    <t>IBVS 6029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</si>
  <si>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</si>
  <si>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</si>
  <si>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</si>
  <si>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</si>
  <si>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</si>
  <si>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</si>
  <si>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</si>
  <si>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</si>
  <si>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</si>
  <si>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</si>
  <si>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</si>
  <si>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</si>
  <si>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</si>
  <si>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</si>
  <si>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</si>
  <si>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</si>
  <si>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</si>
  <si>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</si>
  <si>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</si>
  <si>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</si>
  <si>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</si>
  <si>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</si>
  <si>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</si>
  <si>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</si>
  <si>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</si>
  <si>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</si>
  <si>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</si>
  <si>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</si>
  <si>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</si>
  <si>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</si>
  <si>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</si>
  <si>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</si>
  <si>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</si>
  <si>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</si>
  <si>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</si>
  <si>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</si>
  <si>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</si>
  <si>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</si>
  <si>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</si>
  <si>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</si>
  <si>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</si>
  <si>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V0379 Cam</t>
  </si>
  <si>
    <t>G4079-1336</t>
  </si>
  <si>
    <t>EA</t>
  </si>
  <si>
    <t>pr_3?</t>
  </si>
  <si>
    <t>~</t>
  </si>
  <si>
    <t>V0379 Cam / GSC 4079-1336</t>
  </si>
  <si>
    <t>GCVS 4</t>
  </si>
  <si>
    <t>GCVS 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</si>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</sst>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 vertic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V0379 Cam-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</c:v>
                </c:pt>
                <c:pt idx="2">
                  <c:v>1480</c:v>
                </c:pt>
                <c:pt idx="3">
                  <c:v>1480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F0-4947-931E-6DD1DAD695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</c:v>
                </c:pt>
                <c:pt idx="2">
                  <c:v>1480</c:v>
                </c:pt>
                <c:pt idx="3">
                  <c:v>1480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-8.242925614467822E-4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F0-4947-931E-6DD1DAD695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</c:v>
                </c:pt>
                <c:pt idx="2">
                  <c:v>1480</c:v>
                </c:pt>
                <c:pt idx="3">
                  <c:v>1480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F0-4947-931E-6DD1DAD695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</c:v>
                </c:pt>
                <c:pt idx="2">
                  <c:v>1480</c:v>
                </c:pt>
                <c:pt idx="3">
                  <c:v>1480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-4.2639999956008978E-3</c:v>
                </c:pt>
                <c:pt idx="2">
                  <c:v>-7.5399999986984767E-3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F0-4947-931E-6DD1DAD695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</c:v>
                </c:pt>
                <c:pt idx="2">
                  <c:v>1480</c:v>
                </c:pt>
                <c:pt idx="3">
                  <c:v>1480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F0-4947-931E-6DD1DAD695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</c:v>
                </c:pt>
                <c:pt idx="2">
                  <c:v>1480</c:v>
                </c:pt>
                <c:pt idx="3">
                  <c:v>1480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F0-4947-931E-6DD1DAD695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</c:v>
                </c:pt>
                <c:pt idx="2">
                  <c:v>1480</c:v>
                </c:pt>
                <c:pt idx="3">
                  <c:v>1480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F0-4947-931E-6DD1DAD695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</c:v>
                </c:pt>
                <c:pt idx="2">
                  <c:v>1480</c:v>
                </c:pt>
                <c:pt idx="3">
                  <c:v>1480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-8.3760219446802307E-5</c:v>
                </c:pt>
                <c:pt idx="1">
                  <c:v>-3.7296675611988859E-3</c:v>
                </c:pt>
                <c:pt idx="2">
                  <c:v>-4.4074323875502351E-3</c:v>
                </c:pt>
                <c:pt idx="3">
                  <c:v>-4.4074323875502351E-3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F0-4947-931E-6DD1DAD695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</c:v>
                </c:pt>
                <c:pt idx="2">
                  <c:v>1480</c:v>
                </c:pt>
                <c:pt idx="3">
                  <c:v>1480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F0-4947-931E-6DD1DAD69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857312"/>
        <c:axId val="1"/>
      </c:scatterChart>
      <c:valAx>
        <c:axId val="57185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85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CF91E9-551E-69ED-7463-11A7E5C55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8" t="s">
        <v>44</v>
      </c>
      <c r="G1" s="31">
        <v>2012</v>
      </c>
      <c r="H1" s="32"/>
      <c r="I1" s="39" t="s">
        <v>45</v>
      </c>
      <c r="J1" s="38" t="s">
        <v>44</v>
      </c>
      <c r="K1" s="40">
        <v>5.0442900000000002</v>
      </c>
      <c r="L1" s="34">
        <v>61.335259999999998</v>
      </c>
      <c r="M1" s="41">
        <v>56208.506215707435</v>
      </c>
      <c r="N1" s="35">
        <v>1.1671458672546056</v>
      </c>
      <c r="O1" s="33" t="s">
        <v>46</v>
      </c>
      <c r="P1" s="42">
        <v>12.29</v>
      </c>
      <c r="Q1" s="42">
        <v>15.07</v>
      </c>
      <c r="R1" s="43" t="s">
        <v>47</v>
      </c>
      <c r="S1" s="44" t="s">
        <v>48</v>
      </c>
    </row>
    <row r="2" spans="1:19" x14ac:dyDescent="0.2">
      <c r="A2" t="s">
        <v>26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54481.227899999998</v>
      </c>
      <c r="D4" s="28">
        <v>1.1670805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48">
        <v>54481.227899999998</v>
      </c>
      <c r="D7" s="29" t="s">
        <v>51</v>
      </c>
    </row>
    <row r="8" spans="1:19" x14ac:dyDescent="0.2">
      <c r="A8" t="s">
        <v>6</v>
      </c>
      <c r="C8" s="48">
        <v>1.1670805</v>
      </c>
      <c r="D8" s="29" t="s">
        <v>51</v>
      </c>
    </row>
    <row r="9" spans="1:19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INTERCEPT(INDIRECT($E$9):G992,INDIRECT($D$9):F992)</f>
        <v>-8.3760219446802307E-5</v>
      </c>
      <c r="D11" s="3"/>
      <c r="E11" s="10"/>
    </row>
    <row r="12" spans="1:19" x14ac:dyDescent="0.2">
      <c r="A12" s="10" t="s">
        <v>19</v>
      </c>
      <c r="B12" s="10"/>
      <c r="C12" s="21">
        <f ca="1">SLOPE(INDIRECT($E$9):G992,INDIRECT($D$9):F992)</f>
        <v>-2.9214001135834003E-6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56208.502632567608</v>
      </c>
      <c r="E15" s="14" t="s">
        <v>37</v>
      </c>
      <c r="F15" s="36">
        <v>1</v>
      </c>
    </row>
    <row r="16" spans="1:19" x14ac:dyDescent="0.2">
      <c r="A16" s="16" t="s">
        <v>7</v>
      </c>
      <c r="B16" s="10"/>
      <c r="C16" s="17">
        <f ca="1">+C8+C12</f>
        <v>1.1670775785998864</v>
      </c>
      <c r="E16" s="14" t="s">
        <v>33</v>
      </c>
      <c r="F16" s="37">
        <f ca="1">NOW()+15018.5+$C$5/24</f>
        <v>60324.808635416666</v>
      </c>
    </row>
    <row r="17" spans="1:21" ht="13.5" thickBot="1" x14ac:dyDescent="0.25">
      <c r="A17" s="14" t="s">
        <v>30</v>
      </c>
      <c r="B17" s="10"/>
      <c r="C17" s="10">
        <f>COUNT(C21:C2191)</f>
        <v>4</v>
      </c>
      <c r="E17" s="14" t="s">
        <v>38</v>
      </c>
      <c r="F17" s="15">
        <f ca="1">ROUND(2*(F16-$C$7)/$C$8,0)/2+F15</f>
        <v>5008</v>
      </c>
    </row>
    <row r="18" spans="1:21" ht="14.25" thickTop="1" thickBot="1" x14ac:dyDescent="0.25">
      <c r="A18" s="16" t="s">
        <v>8</v>
      </c>
      <c r="B18" s="10"/>
      <c r="C18" s="19">
        <f ca="1">+C15</f>
        <v>56208.502632567608</v>
      </c>
      <c r="D18" s="20">
        <f ca="1">+C16</f>
        <v>1.1670775785998864</v>
      </c>
      <c r="E18" s="14" t="s">
        <v>39</v>
      </c>
      <c r="F18" s="23">
        <f ca="1">ROUND(2*(F16-$C$15)/$C$16,0)/2+F15</f>
        <v>3528</v>
      </c>
    </row>
    <row r="19" spans="1:21" ht="13.5" thickTop="1" x14ac:dyDescent="0.2">
      <c r="E19" s="14" t="s">
        <v>34</v>
      </c>
      <c r="F19" s="18">
        <f ca="1">+$C$15+$C$16*F18-15018.5-$C$5/24</f>
        <v>45307.848163201343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29" t="s">
        <v>52</v>
      </c>
      <c r="C21" s="8">
        <v>54481.227899999998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-8.3760219446802307E-5</v>
      </c>
      <c r="Q21" s="2">
        <f>+C21-15018.5</f>
        <v>39462.727899999998</v>
      </c>
    </row>
    <row r="22" spans="1:21" x14ac:dyDescent="0.2">
      <c r="A22" s="45" t="s">
        <v>2</v>
      </c>
      <c r="B22" s="46" t="s">
        <v>0</v>
      </c>
      <c r="C22" s="47">
        <v>55937.740100000003</v>
      </c>
      <c r="D22" s="47">
        <v>5.0000000000000001E-4</v>
      </c>
      <c r="E22">
        <f>+(C22-C$7)/C$8</f>
        <v>1247.9963464388316</v>
      </c>
      <c r="F22">
        <f>ROUND(2*E22,0)/2</f>
        <v>1248</v>
      </c>
      <c r="G22">
        <f>+C22-(C$7+F22*C$8)</f>
        <v>-4.2639999956008978E-3</v>
      </c>
      <c r="K22">
        <f>+G22</f>
        <v>-4.2639999956008978E-3</v>
      </c>
      <c r="O22">
        <f ca="1">+C$11+C$12*$F22</f>
        <v>-3.7296675611988859E-3</v>
      </c>
      <c r="Q22" s="2">
        <f>+C22-15018.5</f>
        <v>40919.240100000003</v>
      </c>
    </row>
    <row r="23" spans="1:21" x14ac:dyDescent="0.2">
      <c r="A23" s="45" t="s">
        <v>1</v>
      </c>
      <c r="B23" s="46" t="s">
        <v>0</v>
      </c>
      <c r="C23" s="47">
        <v>56208.499499999998</v>
      </c>
      <c r="D23" s="47">
        <v>1E-4</v>
      </c>
      <c r="E23">
        <f>+(C23-C$7)/C$8</f>
        <v>1479.9935394345121</v>
      </c>
      <c r="F23">
        <f>ROUND(2*E23,0)/2</f>
        <v>1480</v>
      </c>
      <c r="G23">
        <f>+C23-(C$7+F23*C$8)</f>
        <v>-7.5399999986984767E-3</v>
      </c>
      <c r="K23">
        <f>+G23</f>
        <v>-7.5399999986984767E-3</v>
      </c>
      <c r="O23">
        <f ca="1">+C$11+C$12*$F23</f>
        <v>-4.4074323875502351E-3</v>
      </c>
      <c r="Q23" s="2">
        <f>+C23-15018.5</f>
        <v>41189.999499999998</v>
      </c>
    </row>
    <row r="24" spans="1:21" x14ac:dyDescent="0.2">
      <c r="A24" t="s">
        <v>50</v>
      </c>
      <c r="C24" s="8">
        <v>56208.506215707435</v>
      </c>
      <c r="D24" s="8" t="s">
        <v>16</v>
      </c>
      <c r="E24">
        <f>+(C24-C$7)/C$8</f>
        <v>1479.9992937140473</v>
      </c>
      <c r="F24">
        <f>ROUND(2*E24,0)/2</f>
        <v>1480</v>
      </c>
      <c r="G24">
        <f>+C24-(C$7+F24*C$8)</f>
        <v>-8.242925614467822E-4</v>
      </c>
      <c r="I24">
        <f>+G24</f>
        <v>-8.242925614467822E-4</v>
      </c>
      <c r="O24">
        <f ca="1">+C$11+C$12*$F24</f>
        <v>-4.4074323875502351E-3</v>
      </c>
      <c r="Q24" s="2">
        <f>+C24-15018.5</f>
        <v>41190.006215707435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50921" r:id="rId1" display="http://vsolj.cetus-net.org/bulletin.html"/>
    <hyperlink ref="L31258" r:id="rId2" display="http://vsolj.cetus-net.org/bulletin.html"/>
    <hyperlink ref="M50921" r:id="rId3" display="http://vsolj.cetus-net.org/bulletin.html"/>
    <hyperlink ref="AW9382" r:id="rId4" display="http://cdsbib.u-strasbg.fr/cgi-bin/cdsbib?1990RMxAA..21..381G"/>
    <hyperlink ref="L50918" r:id="rId5" display="https://www.aavso.org/ejaavso"/>
    <hyperlink ref="L62822" r:id="rId6" display="http://vsolj.cetus-net.org/bulletin.html"/>
    <hyperlink ref="AV21053" r:id="rId7" display="http://cdsbib.u-strasbg.fr/cgi-bin/cdsbib?1990RMxAA..21..381G"/>
    <hyperlink ref="AV21056" r:id="rId8" display="http://cdsbib.u-strasbg.fr/cgi-bin/cdsbib?1990RMxAA..21..381G"/>
    <hyperlink ref="AV21054" r:id="rId9" display="http://cdsbib.u-strasbg.fr/cgi-bin/cdsbib?1990RMxAA..21..381G"/>
    <hyperlink ref="AV28534" r:id="rId10" display="http://cdsbib.u-strasbg.fr/cgi-bin/cdsbib?1990RMxAA..21..381G"/>
    <hyperlink ref="AW51564" r:id="rId11" display="http://cdsbib.u-strasbg.fr/cgi-bin/cdsbib?1990RMxAA..21..381G"/>
    <hyperlink ref="AW51565" r:id="rId12" display="http://cdsbib.u-strasbg.fr/cgi-bin/cdsbib?1990RMxAA..21..381G"/>
    <hyperlink ref="L11522" r:id="rId13" display="https://www.aavso.org/ejaavso"/>
    <hyperlink ref="AW5857" r:id="rId14" display="http://cdsbib.u-strasbg.fr/cgi-bin/cdsbib?1990RMxAA..21..381G"/>
    <hyperlink ref="AW34716" r:id="rId15" display="http://cdsbib.u-strasbg.fr/cgi-bin/cdsbib?1990RMxAA..21..381G"/>
    <hyperlink ref="AW34592" r:id="rId16" display="http://cdsbib.u-strasbg.fr/cgi-bin/cdsbib?1990RMxAA..21..381G"/>
    <hyperlink ref="AV30722" r:id="rId17" display="http://cdsbib.u-strasbg.fr/cgi-bin/cdsbib?1990RMxAA..21..381G"/>
    <hyperlink ref="AV31491" r:id="rId18" display="http://cdsbib.u-strasbg.fr/cgi-bin/cdsbib?1990RMxAA..21..381G"/>
    <hyperlink ref="AV31494" r:id="rId19" display="http://cdsbib.u-strasbg.fr/cgi-bin/cdsbib?1990RMxAA..21..381G"/>
    <hyperlink ref="AV31419" r:id="rId20" display="http://cdsbib.u-strasbg.fr/cgi-bin/cdsbib?1990RMxAA..21..381G"/>
    <hyperlink ref="N36259" r:id="rId21" display="http://vsolj.cetus-net.org/bulletin.html"/>
    <hyperlink ref="N50914" r:id="rId22" display="https://www.aavso.org/ejaavso"/>
    <hyperlink ref="AY18545" r:id="rId23" display="http://cdsbib.u-strasbg.fr/cgi-bin/cdsbib?1990RMxAA..21..381G"/>
    <hyperlink ref="N38139" r:id="rId24" display="https://www.aavso.org/ejaavso"/>
    <hyperlink ref="AX54561" r:id="rId25" display="http://cdsbib.u-strasbg.fr/cgi-bin/cdsbib?1990RMxAA..21..381G"/>
    <hyperlink ref="AX21130" r:id="rId26" display="http://cdsbib.u-strasbg.fr/cgi-bin/cdsbib?1990RMxAA..21..381G"/>
    <hyperlink ref="AX21864" r:id="rId27" display="http://cdsbib.u-strasbg.fr/cgi-bin/cdsbib?1990RMxAA..21..381G"/>
    <hyperlink ref="AX21052" r:id="rId28" display="http://cdsbib.u-strasbg.fr/cgi-bin/cdsbib?1990RMxAA..21..381G"/>
    <hyperlink ref="AY65145" r:id="rId29" display="http://cdsbib.u-strasbg.fr/cgi-bin/cdsbib?1990RMxAA..21..381G"/>
    <hyperlink ref="AY65146" r:id="rId30" display="http://cdsbib.u-strasbg.fr/cgi-bin/cdsbib?1990RMxAA..21..381G"/>
    <hyperlink ref="AY41987" r:id="rId31" display="http://cdsbib.u-strasbg.fr/cgi-bin/cdsbib?1990RMxAA..21..381G"/>
    <hyperlink ref="AY26519" r:id="rId32" display="http://cdsbib.u-strasbg.fr/cgi-bin/cdsbib?1990RMxAA..21..381G"/>
    <hyperlink ref="AY26526" r:id="rId33" display="http://cdsbib.u-strasbg.fr/cgi-bin/cdsbib?1990RMxAA..21..381G"/>
    <hyperlink ref="AX31418" r:id="rId34" display="http://cdsbib.u-strasbg.fr/cgi-bin/cdsbib?1990RMxAA..21..381G"/>
    <hyperlink ref="AX31915" r:id="rId35" display="http://cdsbib.u-strasbg.fr/cgi-bin/cdsbib?1990RMxAA..21..381G"/>
    <hyperlink ref="AX31941" r:id="rId36" display="http://cdsbib.u-strasbg.fr/cgi-bin/cdsbib?1990RMxAA..21..381G"/>
    <hyperlink ref="AX31896" r:id="rId37" display="http://cdsbib.u-strasbg.fr/cgi-bin/cdsbib?1990RMxAA..21..381G"/>
    <hyperlink ref="BI50917" r:id="rId38" display="http://cdsbib.u-strasbg.fr/cgi-bin/cdsbib?1990RMxAA..21..381G"/>
    <hyperlink ref="AT16003" r:id="rId39" display="http://cdsbib.u-strasbg.fr/cgi-bin/cdsbib?1990RMxAA..21..381G"/>
    <hyperlink ref="AU49815" r:id="rId40" display="http://cdsbib.u-strasbg.fr/cgi-bin/cdsbib?1990RMxAA..21..381G"/>
    <hyperlink ref="AU51295" r:id="rId41" display="http://cdsbib.u-strasbg.fr/cgi-bin/cdsbib?1990RMxAA..21..381G"/>
    <hyperlink ref="AU51226" r:id="rId42" display="http://cdsbib.u-strasbg.fr/cgi-bin/cdsbib?1990RMxAA..21..381G"/>
    <hyperlink ref="AT51313" r:id="rId43" display="http://cdsbib.u-strasbg.fr/cgi-bin/cdsbib?1990RMxAA..21..381G"/>
    <hyperlink ref="AU50949" r:id="rId44" display="http://cdsbib.u-strasbg.fr/cgi-bin/cdsbib?1990RMxAA..21..381G"/>
    <hyperlink ref="AU51054" r:id="rId45" display="http://cdsbib.u-strasbg.fr/cgi-bin/cdsbib?1990RMxAA..21..381G"/>
    <hyperlink ref="AU50950" r:id="rId46" display="http://cdsbib.u-strasbg.fr/cgi-bin/cdsbib?1990RMxAA..21..381G"/>
    <hyperlink ref="AT51314" r:id="rId47" display="http://cdsbib.u-strasbg.fr/cgi-bin/cdsbib?1990RMxAA..21..381G"/>
    <hyperlink ref="AU51055" r:id="rId48" display="http://cdsbib.u-strasbg.fr/cgi-bin/cdsbib?1990RMxAA..21..381G"/>
    <hyperlink ref="AU51407" r:id="rId49" display="http://cdsbib.u-strasbg.fr/cgi-bin/cdsbib?1990RMxAA..21..381G"/>
    <hyperlink ref="AT55854" r:id="rId50" display="http://cdsbib.u-strasbg.fr/cgi-bin/cdsbib?1990RMxAA..21..381G"/>
    <hyperlink ref="M53358" r:id="rId51" display="http://vsolj.cetus-net.org/bulletin.html"/>
    <hyperlink ref="M53351" r:id="rId52" display="http://vsolj.cetus-net.org/bulletin.html"/>
    <hyperlink ref="AU55865" r:id="rId53" display="http://cdsbib.u-strasbg.fr/cgi-bin/cdsbib?1990RMxAA..21..381G"/>
    <hyperlink ref="AU55869" r:id="rId54" display="http://cdsbib.u-strasbg.fr/cgi-bin/cdsbib?1990RMxAA..21..381G"/>
    <hyperlink ref="AU55866" r:id="rId55" display="http://cdsbib.u-strasbg.fr/cgi-bin/cdsbib?1990RMxAA..21..381G"/>
    <hyperlink ref="AW55854" r:id="rId56" display="http://cdsbib.u-strasbg.fr/cgi-bin/cdsbib?1990RMxAA..21..381G"/>
    <hyperlink ref="P53358" r:id="rId57" display="http://vsolj.cetus-net.org/bulletin.html"/>
    <hyperlink ref="P53351" r:id="rId58" display="http://vsolj.cetus-net.org/bulletin.html"/>
    <hyperlink ref="AX55865" r:id="rId59" display="http://cdsbib.u-strasbg.fr/cgi-bin/cdsbib?1990RMxAA..21..381G"/>
    <hyperlink ref="AX55869" r:id="rId60" display="http://cdsbib.u-strasbg.fr/cgi-bin/cdsbib?1990RMxAA..21..381G"/>
    <hyperlink ref="AX55866" r:id="rId61" display="http://cdsbib.u-strasbg.fr/cgi-bin/cdsbib?1990RMxAA..21..381G"/>
  </hyperlinks>
  <pageMargins left="0.75" right="0.75" top="1" bottom="1" header="0.5" footer="0.5"/>
  <headerFooter alignWithMargins="0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2024-01-15T06:24:26Z</dcterms:modified>
</cp:coreProperties>
</file>