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91942C6-5A31-437A-8011-E577DA7662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4" i="1"/>
  <c r="E23" i="1"/>
  <c r="F23" i="1"/>
  <c r="G23" i="1"/>
  <c r="K23" i="1"/>
  <c r="C9" i="1"/>
  <c r="D9" i="1"/>
  <c r="Q23" i="1"/>
  <c r="E22" i="1"/>
  <c r="F22" i="1"/>
  <c r="G22" i="1"/>
  <c r="K22" i="1"/>
  <c r="Q22" i="1"/>
  <c r="C21" i="1"/>
  <c r="E21" i="1"/>
  <c r="F21" i="1"/>
  <c r="F16" i="1"/>
  <c r="G21" i="1"/>
  <c r="Q21" i="1"/>
  <c r="C17" i="1"/>
  <c r="I21" i="1"/>
  <c r="C11" i="1"/>
  <c r="C12" i="1"/>
  <c r="C16" i="1" l="1"/>
  <c r="D18" i="1" s="1"/>
  <c r="O24" i="1"/>
  <c r="O23" i="1"/>
  <c r="C15" i="1"/>
  <c r="F18" i="1" s="1"/>
  <c r="O21" i="1"/>
  <c r="O22" i="1"/>
  <c r="F17" i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<sst xmlns="http://schemas.openxmlformats.org/spreadsheetml/2006/main" count="55" uniqueCount="50">
  <si>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</si>
  <si>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</si>
  <si>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</si>
  <si>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</si>
  <si>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</si>
  <si>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</si>
  <si>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</si>
  <si>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</si>
  <si>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</si>
  <si>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</si>
  <si>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</si>
  <si>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</si>
  <si>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</si>
  <si>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</si>
  <si>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</si>
  <si>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</si>
  <si>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</si>
  <si>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</si>
  <si>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</si>
  <si>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</si>
  <si>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</si>
  <si>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</si>
  <si>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</si>
  <si>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</si>
  <si>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</si>
  <si>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</si>
  <si>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</si>
  <si>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</si>
  <si>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</si>
  <si>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</si>
  <si>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</si>
  <si>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</si>
  <si>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</si>
  <si>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</si>
  <si>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</si>
  <si>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</si>
  <si>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</si>
  <si>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</si>
  <si>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V0396 Cam / GSC 4352-0458</t>
  </si>
  <si>
    <t>EW</t>
  </si>
  <si>
    <t>BRNO</t>
  </si>
  <si>
    <t>IBVS 6063</t>
  </si>
  <si>
    <t>p</t>
  </si>
  <si>
    <t>IBVS 6118</t>
  </si>
  <si>
    <t>I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</si>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</sst>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sz val="10"/>
      <color indexed="12"/>
      <name val="Arial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V0396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3E-4388-B852-D250DC99729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3E-4388-B852-D250DC99729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3E-4388-B852-D250DC99729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-3.6700000004202593E-2</c:v>
                </c:pt>
                <c:pt idx="2">
                  <c:v>-3.545000000303844E-2</c:v>
                </c:pt>
                <c:pt idx="3">
                  <c:v>-5.1980000222101808E-2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3E-4388-B852-D250DC99729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3E-4388-B852-D250DC9972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3E-4388-B852-D250DC9972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2.7000000000000001E-3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3E-4388-B852-D250DC9972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5.5171873854333725E-4</c:v>
                </c:pt>
                <c:pt idx="1">
                  <c:v>-3.6433037427786391E-2</c:v>
                </c:pt>
                <c:pt idx="2">
                  <c:v>-3.8061399826023017E-2</c:v>
                </c:pt>
                <c:pt idx="3">
                  <c:v>-5.0187281714076777E-2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3E-4388-B852-D250DC99729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12458</c:v>
                </c:pt>
                <c:pt idx="2">
                  <c:v>13006.5</c:v>
                </c:pt>
                <c:pt idx="3">
                  <c:v>17091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3E-4388-B852-D250DC997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849104"/>
        <c:axId val="1"/>
      </c:scatterChart>
      <c:valAx>
        <c:axId val="64784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849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A1B72C-8A0C-647B-6F96-B024A2293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40">
        <v>51511.118000000002</v>
      </c>
      <c r="D7" s="29" t="s">
        <v>40</v>
      </c>
    </row>
    <row r="8" spans="1:6" x14ac:dyDescent="0.2">
      <c r="A8" t="s">
        <v>3</v>
      </c>
      <c r="C8" s="40">
        <v>0.38629999999999998</v>
      </c>
      <c r="D8" s="29" t="s">
        <v>40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5.5171873854333725E-4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-2.9687555118261141E-6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58113.321112718288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0.38629703124448816</v>
      </c>
      <c r="E16" s="14" t="s">
        <v>30</v>
      </c>
      <c r="F16" s="15">
        <f ca="1">NOW()+15018.5+$C$5/24</f>
        <v>60324.814908796296</v>
      </c>
    </row>
    <row r="17" spans="1:18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22816.5</v>
      </c>
    </row>
    <row r="18" spans="1:18" ht="14.25" thickTop="1" thickBot="1" x14ac:dyDescent="0.25">
      <c r="A18" s="16" t="s">
        <v>5</v>
      </c>
      <c r="B18" s="10"/>
      <c r="C18" s="19">
        <f ca="1">+C15</f>
        <v>58113.321112718288</v>
      </c>
      <c r="D18" s="20">
        <f ca="1">+C16</f>
        <v>0.38629703124448816</v>
      </c>
      <c r="E18" s="14" t="s">
        <v>36</v>
      </c>
      <c r="F18" s="23">
        <f ca="1">ROUND(2*(F16-$C$15)/$C$16,0)/2+F15</f>
        <v>5726</v>
      </c>
    </row>
    <row r="19" spans="1:18" ht="13.5" thickTop="1" x14ac:dyDescent="0.2">
      <c r="E19" s="14" t="s">
        <v>31</v>
      </c>
      <c r="F19" s="18">
        <f ca="1">+$C$15+$C$16*F18-15018.5-$C$5/24</f>
        <v>45307.153746957563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29" t="s">
        <v>40</v>
      </c>
      <c r="C21" s="8">
        <f>C$7</f>
        <v>51511.118000000002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5.5171873854333725E-4</v>
      </c>
      <c r="Q21" s="2">
        <f>+C21-15018.5</f>
        <v>36492.618000000002</v>
      </c>
    </row>
    <row r="22" spans="1:18" x14ac:dyDescent="0.2">
      <c r="A22" s="30" t="s">
        <v>41</v>
      </c>
      <c r="B22" s="31" t="s">
        <v>42</v>
      </c>
      <c r="C22" s="32">
        <v>56323.606699999997</v>
      </c>
      <c r="D22" s="32">
        <v>2.9999999999999997E-4</v>
      </c>
      <c r="E22">
        <f>+(C22-C$7)/C$8</f>
        <v>12457.904996116993</v>
      </c>
      <c r="F22">
        <f>ROUND(2*E22,0)/2</f>
        <v>12458</v>
      </c>
      <c r="G22">
        <f>+C22-(C$7+F22*C$8)</f>
        <v>-3.6700000004202593E-2</v>
      </c>
      <c r="K22">
        <f>+G22</f>
        <v>-3.6700000004202593E-2</v>
      </c>
      <c r="O22">
        <f ca="1">+C$11+C$12*$F22</f>
        <v>-3.6433037427786391E-2</v>
      </c>
      <c r="Q22" s="2">
        <f>+C22-15018.5</f>
        <v>41305.106699999997</v>
      </c>
    </row>
    <row r="23" spans="1:18" x14ac:dyDescent="0.2">
      <c r="A23" s="33" t="s">
        <v>43</v>
      </c>
      <c r="B23" s="34" t="s">
        <v>44</v>
      </c>
      <c r="C23" s="35">
        <v>56535.493499999997</v>
      </c>
      <c r="D23" s="36">
        <v>2.7000000000000001E-3</v>
      </c>
      <c r="E23">
        <f>+(C23-C$7)/C$8</f>
        <v>13006.408231944071</v>
      </c>
      <c r="F23">
        <f>ROUND(2*E23,0)/2</f>
        <v>13006.5</v>
      </c>
      <c r="G23">
        <f>+C23-(C$7+F23*C$8)</f>
        <v>-3.545000000303844E-2</v>
      </c>
      <c r="K23">
        <f>+G23</f>
        <v>-3.545000000303844E-2</v>
      </c>
      <c r="O23">
        <f ca="1">+C$11+C$12*$F23</f>
        <v>-3.8061399826023017E-2</v>
      </c>
      <c r="Q23" s="2">
        <f>+C23-15018.5</f>
        <v>41516.993499999997</v>
      </c>
    </row>
    <row r="24" spans="1:18" x14ac:dyDescent="0.2">
      <c r="A24" s="37" t="s">
        <v>45</v>
      </c>
      <c r="B24" s="38" t="s">
        <v>44</v>
      </c>
      <c r="C24" s="39">
        <v>58113.319319999777</v>
      </c>
      <c r="D24" s="39">
        <v>2.0000000000000001E-4</v>
      </c>
      <c r="E24">
        <f>+(C24-C$7)/C$8</f>
        <v>17090.86544136623</v>
      </c>
      <c r="F24">
        <f>ROUND(2*E24,0)/2</f>
        <v>17091</v>
      </c>
      <c r="G24">
        <f>+C24-(C$7+F24*C$8)</f>
        <v>-5.1980000222101808E-2</v>
      </c>
      <c r="K24">
        <f>+G24</f>
        <v>-5.1980000222101808E-2</v>
      </c>
      <c r="O24">
        <f ca="1">+C$11+C$12*$F24</f>
        <v>-5.0187281714076777E-2</v>
      </c>
      <c r="Q24" s="2">
        <f>+C24-15018.5</f>
        <v>43094.819319999777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2024-01-15T06:33:28Z</dcterms:modified>
</cp:coreProperties>
</file>