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62C2B94-502B-4E4E-AB24-38E511DC452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C7" i="1"/>
  <c r="D9" i="1"/>
  <c r="E9" i="1"/>
  <c r="D8" i="1"/>
  <c r="F16" i="1"/>
  <c r="F17" i="1" s="1"/>
  <c r="C17" i="1"/>
  <c r="Q21" i="1"/>
  <c r="E22" i="1"/>
  <c r="F22" i="1"/>
  <c r="G22" i="1"/>
  <c r="K22" i="1"/>
  <c r="E21" i="1"/>
  <c r="F21" i="1"/>
  <c r="G21" i="1"/>
  <c r="I21" i="1"/>
  <c r="C12" i="1"/>
  <c r="C11" i="1"/>
  <c r="O22" i="1" l="1"/>
  <c r="O21" i="1"/>
  <c r="C15" i="1"/>
  <c r="F18" i="1" s="1"/>
  <c r="C16" i="1"/>
  <c r="D18" i="1" s="1"/>
  <c r="C18" i="1" l="1"/>
  <c r="F19" i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<sst xmlns="http://schemas.openxmlformats.org/spreadsheetml/2006/main" count="52" uniqueCount="48">
  <si>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</si>
  <si>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</si>
  <si>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</si>
  <si>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</si>
  <si>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</si>
  <si>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</si>
  <si>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</si>
  <si>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</si>
  <si>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</si>
  <si>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</si>
  <si>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</si>
  <si>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</si>
  <si>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</si>
  <si>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</si>
  <si>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</si>
  <si>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</si>
  <si>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</si>
  <si>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</si>
  <si>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</si>
  <si>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</si>
  <si>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</si>
  <si>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</si>
  <si>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</si>
  <si>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</si>
  <si>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</si>
  <si>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</si>
  <si>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</si>
  <si>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</si>
  <si>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</si>
  <si>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</si>
  <si>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</si>
  <si>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</si>
  <si>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</si>
  <si>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</si>
  <si>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</si>
  <si>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</si>
  <si>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</si>
  <si>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</si>
  <si>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</si>
  <si>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</si>
  <si>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</si>
  <si>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V0397 Cam</t>
  </si>
  <si>
    <t>G4356-0426</t>
  </si>
  <si>
    <t>EA</t>
  </si>
  <si>
    <t>V0397 Cam / GSC 4356-0426</t>
  </si>
  <si>
    <t>GCVS</t>
  </si>
  <si>
    <t>IBVS 5992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</si>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</sst>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</font>
    <font>
      <sz val="10"/>
      <color indexed="17"/>
      <name val="Arial"/>
      <family val="2"/>
    </font>
    <font>
      <sz val="10"/>
      <color indexed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7" fillId="0" borderId="1" xfId="0" applyNumberFormat="1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3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V0397 Cam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88-4C0A-BB01-B8E51CFF21F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88-4C0A-BB01-B8E51CFF21F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88-4C0A-BB01-B8E51CFF21F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-1.0570000005827751E-2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88-4C0A-BB01-B8E51CFF21F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88-4C0A-BB01-B8E51CFF21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88-4C0A-BB01-B8E51CFF21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88-4C0A-BB01-B8E51CFF21F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-1.0570000005827751E-2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88-4C0A-BB01-B8E51CFF21F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88-4C0A-BB01-B8E51CFF2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617032"/>
        <c:axId val="1"/>
      </c:scatterChart>
      <c:valAx>
        <c:axId val="576617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6617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D8DCF4F-990C-F34D-2900-26A1B2694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44</v>
      </c>
      <c r="F1" s="38" t="s">
        <v>41</v>
      </c>
      <c r="G1" s="31">
        <v>0</v>
      </c>
      <c r="H1" s="39"/>
      <c r="I1" s="40" t="s">
        <v>42</v>
      </c>
      <c r="J1" s="38" t="s">
        <v>41</v>
      </c>
      <c r="K1" s="33">
        <v>5.3649620000000002</v>
      </c>
      <c r="L1" s="34">
        <v>73.413969999999992</v>
      </c>
      <c r="M1" s="35">
        <v>51400.858000000007</v>
      </c>
      <c r="N1" s="35">
        <v>1.8395300000000001</v>
      </c>
      <c r="O1" s="32" t="s">
        <v>43</v>
      </c>
    </row>
    <row r="2" spans="1:15" x14ac:dyDescent="0.2">
      <c r="A2" t="s">
        <v>23</v>
      </c>
      <c r="B2" t="s">
        <v>43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51400.858000000007</v>
      </c>
      <c r="D4" s="28">
        <v>1.8395300000000001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f>M1</f>
        <v>51400.858000000007</v>
      </c>
      <c r="D7" s="29" t="s">
        <v>45</v>
      </c>
    </row>
    <row r="8" spans="1:15" x14ac:dyDescent="0.2">
      <c r="A8" t="s">
        <v>3</v>
      </c>
      <c r="C8" s="8">
        <f>N1</f>
        <v>1.8395300000000001</v>
      </c>
      <c r="D8" s="29" t="str">
        <f>D7</f>
        <v>GCVS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-4.65843984390822E-6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55574.741000000002</v>
      </c>
      <c r="E15" s="14" t="s">
        <v>34</v>
      </c>
      <c r="F15" s="36">
        <v>1</v>
      </c>
    </row>
    <row r="16" spans="1:15" x14ac:dyDescent="0.2">
      <c r="A16" s="16" t="s">
        <v>4</v>
      </c>
      <c r="B16" s="10"/>
      <c r="C16" s="17">
        <f ca="1">+C8+C12</f>
        <v>1.8395253415601562</v>
      </c>
      <c r="E16" s="14" t="s">
        <v>30</v>
      </c>
      <c r="F16" s="37">
        <f ca="1">NOW()+15018.5+$C$5/24</f>
        <v>60324.815349074073</v>
      </c>
    </row>
    <row r="17" spans="1:18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4852</v>
      </c>
    </row>
    <row r="18" spans="1:18" ht="14.25" thickTop="1" thickBot="1" x14ac:dyDescent="0.25">
      <c r="A18" s="16" t="s">
        <v>5</v>
      </c>
      <c r="B18" s="10"/>
      <c r="C18" s="19">
        <f ca="1">+C15</f>
        <v>55574.741000000002</v>
      </c>
      <c r="D18" s="20">
        <f ca="1">+C16</f>
        <v>1.8395253415601562</v>
      </c>
      <c r="E18" s="14" t="s">
        <v>36</v>
      </c>
      <c r="F18" s="23">
        <f ca="1">ROUND(2*(F16-$C$15)/$C$16,0)/2+F15</f>
        <v>2583</v>
      </c>
    </row>
    <row r="19" spans="1:18" ht="13.5" thickTop="1" x14ac:dyDescent="0.2">
      <c r="E19" s="14" t="s">
        <v>31</v>
      </c>
      <c r="F19" s="18">
        <f ca="1">+$C$15+$C$16*F18-15018.5-$C$5/24</f>
        <v>45308.130790583222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45</v>
      </c>
      <c r="C21" s="8">
        <v>51400.858000000007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36382.358000000007</v>
      </c>
    </row>
    <row r="22" spans="1:18" x14ac:dyDescent="0.2">
      <c r="A22" s="41" t="s">
        <v>46</v>
      </c>
      <c r="B22" s="41" t="s">
        <v>47</v>
      </c>
      <c r="C22" s="42">
        <v>55574.741000000002</v>
      </c>
      <c r="D22" s="42">
        <v>4.0000000000000002E-4</v>
      </c>
      <c r="E22">
        <f>+(C22-C$7)/C$8</f>
        <v>2268.9942539670428</v>
      </c>
      <c r="F22">
        <f>ROUND(2*E22,0)/2</f>
        <v>2269</v>
      </c>
      <c r="G22">
        <f>+C22-(C$7+F22*C$8)</f>
        <v>-1.0570000005827751E-2</v>
      </c>
      <c r="K22">
        <f>+G22</f>
        <v>-1.0570000005827751E-2</v>
      </c>
      <c r="O22">
        <f ca="1">+C$11+C$12*$F22</f>
        <v>-1.0570000005827751E-2</v>
      </c>
      <c r="Q22" s="2">
        <f>+C22-15018.5</f>
        <v>40556.241000000002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2024-01-15T06:34:06Z</dcterms:modified>
</cp:coreProperties>
</file>