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6FE8B8D-5FF9-4B22-B6EB-3D7EC9D071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D9" i="1"/>
  <c r="C9" i="1"/>
  <c r="Q23" i="1"/>
  <c r="Q22" i="1"/>
  <c r="E21" i="1"/>
  <c r="F21" i="1" s="1"/>
  <c r="G21" i="1" s="1"/>
  <c r="I21" i="1" s="1"/>
  <c r="F16" i="1"/>
  <c r="F17" i="1" s="1"/>
  <c r="C17" i="1"/>
  <c r="Q21" i="1"/>
  <c r="E22" i="1"/>
  <c r="F22" i="1" s="1"/>
  <c r="G22" i="1" s="1"/>
  <c r="K22" i="1" s="1"/>
  <c r="C12" i="1"/>
  <c r="C11" i="1"/>
  <c r="O22" i="1" l="1"/>
  <c r="O21" i="1"/>
  <c r="C15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<sst xmlns="http://schemas.openxmlformats.org/spreadsheetml/2006/main" count="56" uniqueCount="51">
  <si>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</si>
  <si>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</si>
  <si>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</si>
  <si>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</si>
  <si>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</si>
  <si>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</si>
  <si>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</si>
  <si>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</si>
  <si>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</si>
  <si>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</si>
  <si>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</si>
  <si>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</si>
  <si>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</si>
  <si>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</si>
  <si>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</si>
  <si>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</si>
  <si>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</si>
  <si>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</si>
  <si>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</si>
  <si>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</si>
  <si>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</si>
  <si>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</si>
  <si>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</si>
  <si>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</si>
  <si>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</si>
  <si>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</si>
  <si>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</si>
  <si>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</si>
  <si>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</si>
  <si>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</si>
  <si>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</si>
  <si>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</si>
  <si>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</si>
  <si>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</si>
  <si>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</si>
  <si>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</si>
  <si>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</si>
  <si>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</si>
  <si>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</si>
  <si>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</si>
  <si>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</si>
  <si>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V0490 Cam</t>
  </si>
  <si>
    <t>2013a</t>
  </si>
  <si>
    <t>G4373-1102</t>
  </si>
  <si>
    <t>EW</t>
  </si>
  <si>
    <t>V0490 Cam / GSC 4373-1102</t>
  </si>
  <si>
    <t>GCVS</t>
  </si>
  <si>
    <t>OEJV 0168</t>
  </si>
  <si>
    <t>II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</si>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</sst>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5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>
      <alignment vertical="top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V490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6D-46A0-B8DD-EEBE16DFD7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6D-46A0-B8DD-EEBE16DFD71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6D-46A0-B8DD-EEBE16DFD71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-0.10726000000431668</c:v>
                </c:pt>
                <c:pt idx="2">
                  <c:v>-0.11588999977539061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6D-46A0-B8DD-EEBE16DFD71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6D-46A0-B8DD-EEBE16DFD7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6D-46A0-B8DD-EEBE16DFD7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6D-46A0-B8DD-EEBE16DFD71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-7.3192358430582888E-2</c:v>
                </c:pt>
                <c:pt idx="1">
                  <c:v>-0.10726000000431668</c:v>
                </c:pt>
                <c:pt idx="2">
                  <c:v>-0.11588999977539061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6D-46A0-B8DD-EEBE16DFD71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15966</c:v>
                </c:pt>
                <c:pt idx="2">
                  <c:v>20010.5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6D-46A0-B8DD-EEBE16DFD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11208"/>
        <c:axId val="1"/>
      </c:scatterChart>
      <c:valAx>
        <c:axId val="639411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11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581E6E-8DA4-5011-E524-6686D0B68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2" sqref="F12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45</v>
      </c>
      <c r="F1" s="34" t="s">
        <v>41</v>
      </c>
      <c r="G1" s="31" t="s">
        <v>42</v>
      </c>
      <c r="H1" s="35"/>
      <c r="I1" s="36" t="s">
        <v>43</v>
      </c>
      <c r="J1" s="37" t="s">
        <v>41</v>
      </c>
      <c r="K1" s="38">
        <v>7.5152000000000001</v>
      </c>
      <c r="L1" s="39">
        <v>74.534400000000005</v>
      </c>
      <c r="M1" s="40">
        <v>51553.773000000001</v>
      </c>
      <c r="N1" s="40">
        <v>0.32347999999999999</v>
      </c>
      <c r="O1" s="41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>
        <v>51553.773000000001</v>
      </c>
      <c r="D4" s="28">
        <v>0.32347999999999999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48">
        <v>51553.773000000001</v>
      </c>
      <c r="D7" s="29" t="s">
        <v>46</v>
      </c>
    </row>
    <row r="8" spans="1:15">
      <c r="A8" t="s">
        <v>3</v>
      </c>
      <c r="C8" s="48">
        <v>0.32347999999999999</v>
      </c>
      <c r="D8" s="29" t="s">
        <v>46</v>
      </c>
    </row>
    <row r="9" spans="1:15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INTERCEPT(INDIRECT($D$9):G992,INDIRECT($C$9):F992)</f>
        <v>-7.3192358430582888E-2</v>
      </c>
      <c r="D11" s="3"/>
      <c r="E11" s="10"/>
    </row>
    <row r="12" spans="1:15">
      <c r="A12" s="10" t="s">
        <v>16</v>
      </c>
      <c r="B12" s="10"/>
      <c r="C12" s="21">
        <f ca="1">SLOPE(INDIRECT($D$9):G992,INDIRECT($C$9):F992)</f>
        <v>-2.1337618422731923E-6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58026.491911067104</v>
      </c>
      <c r="E15" s="14" t="s">
        <v>34</v>
      </c>
      <c r="F15" s="32">
        <v>1</v>
      </c>
    </row>
    <row r="16" spans="1:15">
      <c r="A16" s="16" t="s">
        <v>4</v>
      </c>
      <c r="B16" s="10"/>
      <c r="C16" s="17">
        <f ca="1">+C8+C12</f>
        <v>0.32347786623815772</v>
      </c>
      <c r="E16" s="14" t="s">
        <v>30</v>
      </c>
      <c r="F16" s="33">
        <f ca="1">NOW()+15018.5+$C$5/24</f>
        <v>60326.620102083332</v>
      </c>
    </row>
    <row r="17" spans="1:18" ht="13.5" thickBot="1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27121</v>
      </c>
    </row>
    <row r="18" spans="1:18" ht="14.25" thickTop="1" thickBot="1">
      <c r="A18" s="16" t="s">
        <v>5</v>
      </c>
      <c r="B18" s="10"/>
      <c r="C18" s="19">
        <f ca="1">+C15</f>
        <v>58026.491911067104</v>
      </c>
      <c r="D18" s="20">
        <f ca="1">+C16</f>
        <v>0.32347786623815772</v>
      </c>
      <c r="E18" s="14" t="s">
        <v>36</v>
      </c>
      <c r="F18" s="23">
        <f ca="1">ROUND(2*(F16-$C$15)/$C$16,0)/2+F15</f>
        <v>7111.5</v>
      </c>
    </row>
    <row r="19" spans="1:18" ht="13.5" thickTop="1">
      <c r="E19" s="14" t="s">
        <v>31</v>
      </c>
      <c r="F19" s="18">
        <f ca="1">+$C$15+$C$16*F18-15018.5-$C$5/24</f>
        <v>45308.8005901531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">
        <v>46</v>
      </c>
      <c r="C21" s="8">
        <v>51553.773000000001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-7.3192358430582888E-2</v>
      </c>
      <c r="Q21" s="2">
        <f>+C21-15018.5</f>
        <v>36535.273000000001</v>
      </c>
    </row>
    <row r="22" spans="1:18">
      <c r="A22" s="42" t="s">
        <v>47</v>
      </c>
      <c r="B22" s="43" t="s">
        <v>48</v>
      </c>
      <c r="C22" s="44">
        <v>56718.347419999998</v>
      </c>
      <c r="D22" s="42">
        <v>5.9999999999999995E-4</v>
      </c>
      <c r="E22">
        <f>+(C22-C$7)/C$8</f>
        <v>15965.668418449355</v>
      </c>
      <c r="F22">
        <f>ROUND(2*E22,0)/2+0.5</f>
        <v>15966</v>
      </c>
      <c r="G22">
        <f>+C22-(C$7+F22*C$8)</f>
        <v>-0.10726000000431668</v>
      </c>
      <c r="K22">
        <f>+G22</f>
        <v>-0.10726000000431668</v>
      </c>
      <c r="O22">
        <f ca="1">+C$11+C$12*$F22</f>
        <v>-0.10726000000431668</v>
      </c>
      <c r="Q22" s="2">
        <f>+C22-15018.5</f>
        <v>41699.847419999998</v>
      </c>
    </row>
    <row r="23" spans="1:18">
      <c r="A23" s="45" t="s">
        <v>49</v>
      </c>
      <c r="B23" s="46" t="s">
        <v>50</v>
      </c>
      <c r="C23" s="47">
        <v>58026.653650000226</v>
      </c>
      <c r="D23" s="47">
        <v>2.9999999999999997E-4</v>
      </c>
      <c r="E23">
        <f>+(C23-C$7)/C$8</f>
        <v>20010.141739830051</v>
      </c>
      <c r="F23">
        <f>ROUND(2*E23,0)/2+0.5</f>
        <v>20010.5</v>
      </c>
      <c r="G23">
        <f>+C23-(C$7+F23*C$8)</f>
        <v>-0.11588999977539061</v>
      </c>
      <c r="K23">
        <f>+G23</f>
        <v>-0.11588999977539061</v>
      </c>
      <c r="O23">
        <f ca="1">+C$11+C$12*$F23</f>
        <v>-0.11588999977539061</v>
      </c>
      <c r="Q23" s="2">
        <f>+C23-15018.5</f>
        <v>43008.153650000226</v>
      </c>
    </row>
    <row r="24" spans="1:18">
      <c r="C24" s="8"/>
      <c r="D24" s="8"/>
      <c r="Q24" s="2"/>
    </row>
    <row r="25" spans="1:18">
      <c r="C25" s="8"/>
      <c r="D25" s="8"/>
      <c r="Q25" s="2"/>
    </row>
    <row r="26" spans="1:18">
      <c r="C26" s="8"/>
      <c r="D26" s="8"/>
      <c r="Q26" s="2"/>
    </row>
    <row r="27" spans="1:18">
      <c r="C27" s="8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3:D23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2024-01-17T01:52:56Z</dcterms:modified>
</cp:coreProperties>
</file>