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CE25E1B-206D-4341-A385-FFB57B20433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A (2)" sheetId="2" r:id="rId2"/>
  </sheets>
  <calcPr calcId="181029"/>
</workbook>
</file>

<file path=xl/calcChain.xml><?xml version="1.0" encoding="utf-8"?>
<calcChain xmlns="http://schemas.openxmlformats.org/spreadsheetml/2006/main">
  <c r="Q29" i="1" l="1"/>
  <c r="E29" i="1"/>
  <c r="F29" i="1"/>
  <c r="G29" i="1"/>
  <c r="K29" i="1"/>
  <c r="D9" i="1"/>
  <c r="C9" i="1"/>
  <c r="C8" i="2"/>
  <c r="E22" i="2"/>
  <c r="F22" i="2"/>
  <c r="G22" i="2"/>
  <c r="K22" i="2"/>
  <c r="D8" i="2"/>
  <c r="C9" i="2"/>
  <c r="D9" i="2"/>
  <c r="F16" i="2"/>
  <c r="F17" i="2" s="1"/>
  <c r="C17" i="2"/>
  <c r="Q21" i="2"/>
  <c r="Q22" i="2"/>
  <c r="E23" i="2"/>
  <c r="F23" i="2"/>
  <c r="G23" i="2"/>
  <c r="K23" i="2"/>
  <c r="Q23" i="2"/>
  <c r="E24" i="2"/>
  <c r="F24" i="2"/>
  <c r="G24" i="2"/>
  <c r="K24" i="2"/>
  <c r="Q24" i="2"/>
  <c r="Q25" i="2"/>
  <c r="Q26" i="2"/>
  <c r="E27" i="2"/>
  <c r="F27" i="2"/>
  <c r="G27" i="2"/>
  <c r="K27" i="2"/>
  <c r="Q27" i="2"/>
  <c r="E28" i="2"/>
  <c r="F28" i="2"/>
  <c r="G28" i="2"/>
  <c r="K28" i="2"/>
  <c r="Q28" i="2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1" i="1"/>
  <c r="F21" i="1"/>
  <c r="G21" i="1"/>
  <c r="I21" i="1"/>
  <c r="E28" i="1"/>
  <c r="F28" i="1"/>
  <c r="G28" i="1"/>
  <c r="K28" i="1"/>
  <c r="Q22" i="1"/>
  <c r="Q23" i="1"/>
  <c r="Q24" i="1"/>
  <c r="Q25" i="1"/>
  <c r="Q26" i="1"/>
  <c r="Q27" i="1"/>
  <c r="Q28" i="1"/>
  <c r="D8" i="1"/>
  <c r="F16" i="1"/>
  <c r="C17" i="1"/>
  <c r="Q21" i="1"/>
  <c r="E25" i="2"/>
  <c r="F25" i="2"/>
  <c r="G25" i="2"/>
  <c r="K25" i="2"/>
  <c r="E21" i="2"/>
  <c r="F21" i="2"/>
  <c r="G21" i="2"/>
  <c r="E26" i="2"/>
  <c r="F26" i="2"/>
  <c r="G26" i="2"/>
  <c r="K26" i="2"/>
  <c r="I21" i="2"/>
  <c r="C11" i="2"/>
  <c r="C12" i="1"/>
  <c r="C12" i="2"/>
  <c r="C11" i="1"/>
  <c r="O22" i="1" l="1"/>
  <c r="O27" i="1"/>
  <c r="O25" i="1"/>
  <c r="O28" i="1"/>
  <c r="O23" i="1"/>
  <c r="O24" i="1"/>
  <c r="O29" i="1"/>
  <c r="O21" i="1"/>
  <c r="O26" i="1"/>
  <c r="C15" i="1"/>
  <c r="F18" i="1" s="1"/>
  <c r="C16" i="2"/>
  <c r="D18" i="2" s="1"/>
  <c r="C16" i="1"/>
  <c r="D18" i="1" s="1"/>
  <c r="O27" i="2"/>
  <c r="O26" i="2"/>
  <c r="O21" i="2"/>
  <c r="O24" i="2"/>
  <c r="O25" i="2"/>
  <c r="O28" i="2"/>
  <c r="C15" i="2"/>
  <c r="O23" i="2"/>
  <c r="O22" i="2"/>
  <c r="F17" i="1"/>
  <c r="C18" i="1" l="1"/>
  <c r="F19" i="1"/>
  <c r="F18" i="2"/>
  <c r="F19" i="2" s="1"/>
  <c r="C18" i="2"/>
</calcChain>
</file>

<file path=xl/sharedStrings.xml><?xml version="1.0" encoding="utf-8"?>
<sst xmlns="http://schemas.openxmlformats.org/spreadsheetml/2006/main" count="133" uniqueCount="57">
  <si>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</si>
  <si>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</si>
  <si>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</si>
  <si>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</si>
  <si>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</si>
  <si>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</si>
  <si>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</si>
  <si>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</si>
  <si>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</si>
  <si>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</si>
  <si>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</si>
  <si>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</si>
  <si>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</si>
  <si>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</si>
  <si>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</si>
  <si>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</si>
  <si>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</si>
  <si>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</si>
  <si>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</si>
  <si>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</si>
  <si>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</si>
  <si>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</si>
  <si>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</si>
  <si>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</si>
  <si>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</si>
  <si>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</si>
  <si>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</si>
  <si>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</si>
  <si>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</si>
  <si>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</si>
  <si>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</si>
  <si>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</si>
  <si>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</si>
  <si>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</si>
  <si>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</si>
  <si>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</si>
  <si>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</si>
  <si>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</si>
  <si>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</si>
  <si>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</si>
  <si>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</si>
  <si>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V0530 Cam  </t>
  </si>
  <si>
    <t>2017K</t>
  </si>
  <si>
    <t>G4339-1166</t>
  </si>
  <si>
    <t xml:space="preserve">EW        </t>
  </si>
  <si>
    <t>pr_6</t>
  </si>
  <si>
    <t xml:space="preserve">         </t>
  </si>
  <si>
    <t>V0530 Cam   / GSC 4339-1166</t>
  </si>
  <si>
    <t>GCVS</t>
  </si>
  <si>
    <t>IBVS 6196</t>
  </si>
  <si>
    <t>I</t>
  </si>
  <si>
    <t>IBVS 5959</t>
  </si>
  <si>
    <t>IBVS 5984</t>
  </si>
  <si>
    <t>IBVS 6118</t>
  </si>
  <si>
    <t>BAD?</t>
  </si>
  <si>
    <t>OEJV 0210</t>
  </si>
  <si>
    <t>What the heck is going on here?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</si>
</sst>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</font>
    <font>
      <sz val="10"/>
      <color indexed="13"/>
      <name val="Arial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3" fillId="0" borderId="0" xfId="0" applyFont="1">
      <alignment vertical="top"/>
    </xf>
    <xf numFmtId="0" fontId="33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4" fillId="26" borderId="0" xfId="0" applyFont="1" applyFill="1" applyAlignment="1">
      <alignment horizontal="left"/>
    </xf>
    <xf numFmtId="0" fontId="34" fillId="26" borderId="0" xfId="0" applyFont="1" applyFill="1" applyAlignment="1"/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V0530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  <c:pt idx="3">
                    <c:v>8.9999999999999993E-3</c:v>
                  </c:pt>
                  <c:pt idx="4">
                    <c:v>1.7100000000000001E-2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8.9999999999999993E-3</c:v>
                  </c:pt>
                  <c:pt idx="8">
                    <c:v>3.2450000000000001E-3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  <c:pt idx="3">
                    <c:v>8.9999999999999993E-3</c:v>
                  </c:pt>
                  <c:pt idx="4">
                    <c:v>1.7100000000000001E-2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8.9999999999999993E-3</c:v>
                  </c:pt>
                  <c:pt idx="8">
                    <c:v>3.2450000000000001E-3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-699.5</c:v>
                </c:pt>
                <c:pt idx="2">
                  <c:v>0</c:v>
                </c:pt>
                <c:pt idx="3">
                  <c:v>1274.5</c:v>
                </c:pt>
                <c:pt idx="4">
                  <c:v>1298</c:v>
                </c:pt>
                <c:pt idx="5">
                  <c:v>3756</c:v>
                </c:pt>
                <c:pt idx="6">
                  <c:v>3759</c:v>
                </c:pt>
                <c:pt idx="7">
                  <c:v>6196</c:v>
                </c:pt>
                <c:pt idx="8">
                  <c:v>10340.5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8D-4E10-B231-58AE5F39F43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  <c:pt idx="3">
                    <c:v>8.9999999999999993E-3</c:v>
                  </c:pt>
                  <c:pt idx="4">
                    <c:v>1.7100000000000001E-2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8.9999999999999993E-3</c:v>
                  </c:pt>
                  <c:pt idx="8">
                    <c:v>3.2450000000000001E-3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  <c:pt idx="3">
                    <c:v>8.9999999999999993E-3</c:v>
                  </c:pt>
                  <c:pt idx="4">
                    <c:v>1.7100000000000001E-2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8.9999999999999993E-3</c:v>
                  </c:pt>
                  <c:pt idx="8">
                    <c:v>3.2450000000000001E-3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-699.5</c:v>
                </c:pt>
                <c:pt idx="2">
                  <c:v>0</c:v>
                </c:pt>
                <c:pt idx="3">
                  <c:v>1274.5</c:v>
                </c:pt>
                <c:pt idx="4">
                  <c:v>1298</c:v>
                </c:pt>
                <c:pt idx="5">
                  <c:v>3756</c:v>
                </c:pt>
                <c:pt idx="6">
                  <c:v>3759</c:v>
                </c:pt>
                <c:pt idx="7">
                  <c:v>6196</c:v>
                </c:pt>
                <c:pt idx="8">
                  <c:v>10340.5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8D-4E10-B231-58AE5F39F43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  <c:pt idx="3">
                    <c:v>8.9999999999999993E-3</c:v>
                  </c:pt>
                  <c:pt idx="4">
                    <c:v>1.7100000000000001E-2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8.9999999999999993E-3</c:v>
                  </c:pt>
                  <c:pt idx="8">
                    <c:v>3.2450000000000001E-3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  <c:pt idx="3">
                    <c:v>8.9999999999999993E-3</c:v>
                  </c:pt>
                  <c:pt idx="4">
                    <c:v>1.7100000000000001E-2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8.9999999999999993E-3</c:v>
                  </c:pt>
                  <c:pt idx="8">
                    <c:v>3.2450000000000001E-3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-699.5</c:v>
                </c:pt>
                <c:pt idx="2">
                  <c:v>0</c:v>
                </c:pt>
                <c:pt idx="3">
                  <c:v>1274.5</c:v>
                </c:pt>
                <c:pt idx="4">
                  <c:v>1298</c:v>
                </c:pt>
                <c:pt idx="5">
                  <c:v>3756</c:v>
                </c:pt>
                <c:pt idx="6">
                  <c:v>3759</c:v>
                </c:pt>
                <c:pt idx="7">
                  <c:v>6196</c:v>
                </c:pt>
                <c:pt idx="8">
                  <c:v>10340.5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8D-4E10-B231-58AE5F39F43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  <c:pt idx="3">
                    <c:v>8.9999999999999993E-3</c:v>
                  </c:pt>
                  <c:pt idx="4">
                    <c:v>1.7100000000000001E-2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8.9999999999999993E-3</c:v>
                  </c:pt>
                  <c:pt idx="8">
                    <c:v>3.2450000000000001E-3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  <c:pt idx="3">
                    <c:v>8.9999999999999993E-3</c:v>
                  </c:pt>
                  <c:pt idx="4">
                    <c:v>1.7100000000000001E-2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8.9999999999999993E-3</c:v>
                  </c:pt>
                  <c:pt idx="8">
                    <c:v>3.2450000000000001E-3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-699.5</c:v>
                </c:pt>
                <c:pt idx="2">
                  <c:v>0</c:v>
                </c:pt>
                <c:pt idx="3">
                  <c:v>1274.5</c:v>
                </c:pt>
                <c:pt idx="4">
                  <c:v>1298</c:v>
                </c:pt>
                <c:pt idx="5">
                  <c:v>3756</c:v>
                </c:pt>
                <c:pt idx="6">
                  <c:v>3759</c:v>
                </c:pt>
                <c:pt idx="7">
                  <c:v>6196</c:v>
                </c:pt>
                <c:pt idx="8">
                  <c:v>10340.5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3.6649999965447932E-3</c:v>
                </c:pt>
                <c:pt idx="2">
                  <c:v>0</c:v>
                </c:pt>
                <c:pt idx="3">
                  <c:v>2.4850000045262277E-3</c:v>
                </c:pt>
                <c:pt idx="4">
                  <c:v>6.5400000021327287E-3</c:v>
                </c:pt>
                <c:pt idx="5">
                  <c:v>1.5799999964656308E-3</c:v>
                </c:pt>
                <c:pt idx="6">
                  <c:v>6.8699999974342063E-3</c:v>
                </c:pt>
                <c:pt idx="7">
                  <c:v>-8.8219999997818377E-2</c:v>
                </c:pt>
                <c:pt idx="8">
                  <c:v>-8.3486000214179512E-2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8D-4E10-B231-58AE5F39F43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  <c:pt idx="3">
                    <c:v>8.9999999999999993E-3</c:v>
                  </c:pt>
                  <c:pt idx="4">
                    <c:v>1.7100000000000001E-2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8.9999999999999993E-3</c:v>
                  </c:pt>
                  <c:pt idx="8">
                    <c:v>3.2450000000000001E-3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  <c:pt idx="3">
                    <c:v>8.9999999999999993E-3</c:v>
                  </c:pt>
                  <c:pt idx="4">
                    <c:v>1.7100000000000001E-2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8.9999999999999993E-3</c:v>
                  </c:pt>
                  <c:pt idx="8">
                    <c:v>3.2450000000000001E-3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-699.5</c:v>
                </c:pt>
                <c:pt idx="2">
                  <c:v>0</c:v>
                </c:pt>
                <c:pt idx="3">
                  <c:v>1274.5</c:v>
                </c:pt>
                <c:pt idx="4">
                  <c:v>1298</c:v>
                </c:pt>
                <c:pt idx="5">
                  <c:v>3756</c:v>
                </c:pt>
                <c:pt idx="6">
                  <c:v>3759</c:v>
                </c:pt>
                <c:pt idx="7">
                  <c:v>6196</c:v>
                </c:pt>
                <c:pt idx="8">
                  <c:v>10340.5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8D-4E10-B231-58AE5F39F43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  <c:pt idx="3">
                    <c:v>8.9999999999999993E-3</c:v>
                  </c:pt>
                  <c:pt idx="4">
                    <c:v>1.7100000000000001E-2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8.9999999999999993E-3</c:v>
                  </c:pt>
                  <c:pt idx="8">
                    <c:v>3.2450000000000001E-3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  <c:pt idx="3">
                    <c:v>8.9999999999999993E-3</c:v>
                  </c:pt>
                  <c:pt idx="4">
                    <c:v>1.7100000000000001E-2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8.9999999999999993E-3</c:v>
                  </c:pt>
                  <c:pt idx="8">
                    <c:v>3.2450000000000001E-3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-699.5</c:v>
                </c:pt>
                <c:pt idx="2">
                  <c:v>0</c:v>
                </c:pt>
                <c:pt idx="3">
                  <c:v>1274.5</c:v>
                </c:pt>
                <c:pt idx="4">
                  <c:v>1298</c:v>
                </c:pt>
                <c:pt idx="5">
                  <c:v>3756</c:v>
                </c:pt>
                <c:pt idx="6">
                  <c:v>3759</c:v>
                </c:pt>
                <c:pt idx="7">
                  <c:v>6196</c:v>
                </c:pt>
                <c:pt idx="8">
                  <c:v>10340.5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8D-4E10-B231-58AE5F39F43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  <c:pt idx="3">
                    <c:v>8.9999999999999993E-3</c:v>
                  </c:pt>
                  <c:pt idx="4">
                    <c:v>1.7100000000000001E-2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8.9999999999999993E-3</c:v>
                  </c:pt>
                  <c:pt idx="8">
                    <c:v>3.2450000000000001E-3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  <c:pt idx="3">
                    <c:v>8.9999999999999993E-3</c:v>
                  </c:pt>
                  <c:pt idx="4">
                    <c:v>1.7100000000000001E-2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8.9999999999999993E-3</c:v>
                  </c:pt>
                  <c:pt idx="8">
                    <c:v>3.2450000000000001E-3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-699.5</c:v>
                </c:pt>
                <c:pt idx="2">
                  <c:v>0</c:v>
                </c:pt>
                <c:pt idx="3">
                  <c:v>1274.5</c:v>
                </c:pt>
                <c:pt idx="4">
                  <c:v>1298</c:v>
                </c:pt>
                <c:pt idx="5">
                  <c:v>3756</c:v>
                </c:pt>
                <c:pt idx="6">
                  <c:v>3759</c:v>
                </c:pt>
                <c:pt idx="7">
                  <c:v>6196</c:v>
                </c:pt>
                <c:pt idx="8">
                  <c:v>10340.5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8D-4E10-B231-58AE5F39F43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-699.5</c:v>
                </c:pt>
                <c:pt idx="2">
                  <c:v>0</c:v>
                </c:pt>
                <c:pt idx="3">
                  <c:v>1274.5</c:v>
                </c:pt>
                <c:pt idx="4">
                  <c:v>1298</c:v>
                </c:pt>
                <c:pt idx="5">
                  <c:v>3756</c:v>
                </c:pt>
                <c:pt idx="6">
                  <c:v>3759</c:v>
                </c:pt>
                <c:pt idx="7">
                  <c:v>6196</c:v>
                </c:pt>
                <c:pt idx="8">
                  <c:v>10340.5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-9.5297298262850688E-2</c:v>
                </c:pt>
                <c:pt idx="1">
                  <c:v>-9.6096292797452063E-2</c:v>
                </c:pt>
                <c:pt idx="2">
                  <c:v>-9.5297298262850688E-2</c:v>
                </c:pt>
                <c:pt idx="3">
                  <c:v>-9.3841517656203868E-2</c:v>
                </c:pt>
                <c:pt idx="4">
                  <c:v>-9.3814675094998537E-2</c:v>
                </c:pt>
                <c:pt idx="5">
                  <c:v>-9.1007057416585144E-2</c:v>
                </c:pt>
                <c:pt idx="6">
                  <c:v>-9.1003630706644037E-2</c:v>
                </c:pt>
                <c:pt idx="7">
                  <c:v>-8.8219999997818377E-2</c:v>
                </c:pt>
                <c:pt idx="8">
                  <c:v>-8.3486000214179512E-2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8D-4E10-B231-58AE5F39F43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Active!$D$21:$D$54</c:f>
                <c:numCache>
                  <c:formatCode>General</c:formatCode>
                  <c:ptCount val="34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  <c:pt idx="3">
                    <c:v>8.9999999999999993E-3</c:v>
                  </c:pt>
                  <c:pt idx="4">
                    <c:v>1.7100000000000001E-2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8.9999999999999993E-3</c:v>
                  </c:pt>
                  <c:pt idx="8">
                    <c:v>3.2450000000000001E-3</c:v>
                  </c:pt>
                </c:numCache>
              </c:numRef>
            </c:plus>
            <c:minus>
              <c:numRef>
                <c:f>Active!$D$21:$D$54</c:f>
                <c:numCache>
                  <c:formatCode>General</c:formatCode>
                  <c:ptCount val="34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  <c:pt idx="3">
                    <c:v>8.9999999999999993E-3</c:v>
                  </c:pt>
                  <c:pt idx="4">
                    <c:v>1.7100000000000001E-2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8.9999999999999993E-3</c:v>
                  </c:pt>
                  <c:pt idx="8">
                    <c:v>3.2450000000000001E-3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-699.5</c:v>
                </c:pt>
                <c:pt idx="2">
                  <c:v>0</c:v>
                </c:pt>
                <c:pt idx="3">
                  <c:v>1274.5</c:v>
                </c:pt>
                <c:pt idx="4">
                  <c:v>1298</c:v>
                </c:pt>
                <c:pt idx="5">
                  <c:v>3756</c:v>
                </c:pt>
                <c:pt idx="6">
                  <c:v>3759</c:v>
                </c:pt>
                <c:pt idx="7">
                  <c:v>6196</c:v>
                </c:pt>
                <c:pt idx="8">
                  <c:v>10340.5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8D-4E10-B231-58AE5F39F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154120"/>
        <c:axId val="1"/>
      </c:scatterChart>
      <c:valAx>
        <c:axId val="525154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5154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V0530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8.9999999999999993E-3</c:v>
                  </c:pt>
                  <c:pt idx="2">
                    <c:v>1.4E-3</c:v>
                  </c:pt>
                  <c:pt idx="3">
                    <c:v>2.0999999999999999E-3</c:v>
                  </c:pt>
                  <c:pt idx="4">
                    <c:v>8.9999999999999993E-3</c:v>
                  </c:pt>
                  <c:pt idx="5">
                    <c:v>1.7100000000000001E-2</c:v>
                  </c:pt>
                  <c:pt idx="6">
                    <c:v>2E-3</c:v>
                  </c:pt>
                  <c:pt idx="7">
                    <c:v>2E-3</c:v>
                  </c:pt>
                </c:numCache>
              </c:numRef>
            </c:plus>
            <c:min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8.9999999999999993E-3</c:v>
                  </c:pt>
                  <c:pt idx="2">
                    <c:v>1.4E-3</c:v>
                  </c:pt>
                  <c:pt idx="3">
                    <c:v>2.0999999999999999E-3</c:v>
                  </c:pt>
                  <c:pt idx="4">
                    <c:v>8.9999999999999993E-3</c:v>
                  </c:pt>
                  <c:pt idx="5">
                    <c:v>1.7100000000000001E-2</c:v>
                  </c:pt>
                  <c:pt idx="6">
                    <c:v>2E-3</c:v>
                  </c:pt>
                  <c:pt idx="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4194</c:v>
                </c:pt>
                <c:pt idx="2">
                  <c:v>-473.5</c:v>
                </c:pt>
                <c:pt idx="3">
                  <c:v>0</c:v>
                </c:pt>
                <c:pt idx="4">
                  <c:v>862.5</c:v>
                </c:pt>
                <c:pt idx="5">
                  <c:v>878.5</c:v>
                </c:pt>
                <c:pt idx="6">
                  <c:v>2542.5</c:v>
                </c:pt>
                <c:pt idx="7">
                  <c:v>2544.5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93-4296-A7EE-BD387DE464C2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1.4E-3</c:v>
                  </c:pt>
                  <c:pt idx="3">
                    <c:v>2.0999999999999999E-3</c:v>
                  </c:pt>
                  <c:pt idx="4">
                    <c:v>8.9999999999999993E-3</c:v>
                  </c:pt>
                  <c:pt idx="5">
                    <c:v>1.7100000000000001E-2</c:v>
                  </c:pt>
                  <c:pt idx="6">
                    <c:v>2E-3</c:v>
                  </c:pt>
                  <c:pt idx="7">
                    <c:v>2E-3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1.4E-3</c:v>
                  </c:pt>
                  <c:pt idx="3">
                    <c:v>2.0999999999999999E-3</c:v>
                  </c:pt>
                  <c:pt idx="4">
                    <c:v>8.9999999999999993E-3</c:v>
                  </c:pt>
                  <c:pt idx="5">
                    <c:v>1.7100000000000001E-2</c:v>
                  </c:pt>
                  <c:pt idx="6">
                    <c:v>2E-3</c:v>
                  </c:pt>
                  <c:pt idx="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4194</c:v>
                </c:pt>
                <c:pt idx="2">
                  <c:v>-473.5</c:v>
                </c:pt>
                <c:pt idx="3">
                  <c:v>0</c:v>
                </c:pt>
                <c:pt idx="4">
                  <c:v>862.5</c:v>
                </c:pt>
                <c:pt idx="5">
                  <c:v>878.5</c:v>
                </c:pt>
                <c:pt idx="6">
                  <c:v>2542.5</c:v>
                </c:pt>
                <c:pt idx="7">
                  <c:v>2544.5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93-4296-A7EE-BD387DE464C2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1.4E-3</c:v>
                  </c:pt>
                  <c:pt idx="3">
                    <c:v>2.0999999999999999E-3</c:v>
                  </c:pt>
                  <c:pt idx="4">
                    <c:v>8.9999999999999993E-3</c:v>
                  </c:pt>
                  <c:pt idx="5">
                    <c:v>1.7100000000000001E-2</c:v>
                  </c:pt>
                  <c:pt idx="6">
                    <c:v>2E-3</c:v>
                  </c:pt>
                  <c:pt idx="7">
                    <c:v>2E-3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1.4E-3</c:v>
                  </c:pt>
                  <c:pt idx="3">
                    <c:v>2.0999999999999999E-3</c:v>
                  </c:pt>
                  <c:pt idx="4">
                    <c:v>8.9999999999999993E-3</c:v>
                  </c:pt>
                  <c:pt idx="5">
                    <c:v>1.7100000000000001E-2</c:v>
                  </c:pt>
                  <c:pt idx="6">
                    <c:v>2E-3</c:v>
                  </c:pt>
                  <c:pt idx="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4194</c:v>
                </c:pt>
                <c:pt idx="2">
                  <c:v>-473.5</c:v>
                </c:pt>
                <c:pt idx="3">
                  <c:v>0</c:v>
                </c:pt>
                <c:pt idx="4">
                  <c:v>862.5</c:v>
                </c:pt>
                <c:pt idx="5">
                  <c:v>878.5</c:v>
                </c:pt>
                <c:pt idx="6">
                  <c:v>2542.5</c:v>
                </c:pt>
                <c:pt idx="7">
                  <c:v>2544.5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93-4296-A7EE-BD387DE464C2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1.4E-3</c:v>
                  </c:pt>
                  <c:pt idx="3">
                    <c:v>2.0999999999999999E-3</c:v>
                  </c:pt>
                  <c:pt idx="4">
                    <c:v>8.9999999999999993E-3</c:v>
                  </c:pt>
                  <c:pt idx="5">
                    <c:v>1.7100000000000001E-2</c:v>
                  </c:pt>
                  <c:pt idx="6">
                    <c:v>2E-3</c:v>
                  </c:pt>
                  <c:pt idx="7">
                    <c:v>2E-3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1.4E-3</c:v>
                  </c:pt>
                  <c:pt idx="3">
                    <c:v>2.0999999999999999E-3</c:v>
                  </c:pt>
                  <c:pt idx="4">
                    <c:v>8.9999999999999993E-3</c:v>
                  </c:pt>
                  <c:pt idx="5">
                    <c:v>1.7100000000000001E-2</c:v>
                  </c:pt>
                  <c:pt idx="6">
                    <c:v>2E-3</c:v>
                  </c:pt>
                  <c:pt idx="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4194</c:v>
                </c:pt>
                <c:pt idx="2">
                  <c:v>-473.5</c:v>
                </c:pt>
                <c:pt idx="3">
                  <c:v>0</c:v>
                </c:pt>
                <c:pt idx="4">
                  <c:v>862.5</c:v>
                </c:pt>
                <c:pt idx="5">
                  <c:v>878.5</c:v>
                </c:pt>
                <c:pt idx="6">
                  <c:v>2542.5</c:v>
                </c:pt>
                <c:pt idx="7">
                  <c:v>2544.5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  <c:pt idx="1">
                  <c:v>4.7899999997753184E-2</c:v>
                </c:pt>
                <c:pt idx="2">
                  <c:v>-2.3000000001047738E-3</c:v>
                </c:pt>
                <c:pt idx="3">
                  <c:v>0</c:v>
                </c:pt>
                <c:pt idx="4">
                  <c:v>0.14029999999911524</c:v>
                </c:pt>
                <c:pt idx="5">
                  <c:v>9.2199999999138527E-2</c:v>
                </c:pt>
                <c:pt idx="6">
                  <c:v>2.32999999934691E-2</c:v>
                </c:pt>
                <c:pt idx="7">
                  <c:v>4.6000000002095476E-2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93-4296-A7EE-BD387DE464C2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1.4E-3</c:v>
                  </c:pt>
                  <c:pt idx="3">
                    <c:v>2.0999999999999999E-3</c:v>
                  </c:pt>
                  <c:pt idx="4">
                    <c:v>8.9999999999999993E-3</c:v>
                  </c:pt>
                  <c:pt idx="5">
                    <c:v>1.7100000000000001E-2</c:v>
                  </c:pt>
                  <c:pt idx="6">
                    <c:v>2E-3</c:v>
                  </c:pt>
                  <c:pt idx="7">
                    <c:v>2E-3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1.4E-3</c:v>
                  </c:pt>
                  <c:pt idx="3">
                    <c:v>2.0999999999999999E-3</c:v>
                  </c:pt>
                  <c:pt idx="4">
                    <c:v>8.9999999999999993E-3</c:v>
                  </c:pt>
                  <c:pt idx="5">
                    <c:v>1.7100000000000001E-2</c:v>
                  </c:pt>
                  <c:pt idx="6">
                    <c:v>2E-3</c:v>
                  </c:pt>
                  <c:pt idx="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4194</c:v>
                </c:pt>
                <c:pt idx="2">
                  <c:v>-473.5</c:v>
                </c:pt>
                <c:pt idx="3">
                  <c:v>0</c:v>
                </c:pt>
                <c:pt idx="4">
                  <c:v>862.5</c:v>
                </c:pt>
                <c:pt idx="5">
                  <c:v>878.5</c:v>
                </c:pt>
                <c:pt idx="6">
                  <c:v>2542.5</c:v>
                </c:pt>
                <c:pt idx="7">
                  <c:v>2544.5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93-4296-A7EE-BD387DE464C2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1.4E-3</c:v>
                  </c:pt>
                  <c:pt idx="3">
                    <c:v>2.0999999999999999E-3</c:v>
                  </c:pt>
                  <c:pt idx="4">
                    <c:v>8.9999999999999993E-3</c:v>
                  </c:pt>
                  <c:pt idx="5">
                    <c:v>1.7100000000000001E-2</c:v>
                  </c:pt>
                  <c:pt idx="6">
                    <c:v>2E-3</c:v>
                  </c:pt>
                  <c:pt idx="7">
                    <c:v>2E-3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1.4E-3</c:v>
                  </c:pt>
                  <c:pt idx="3">
                    <c:v>2.0999999999999999E-3</c:v>
                  </c:pt>
                  <c:pt idx="4">
                    <c:v>8.9999999999999993E-3</c:v>
                  </c:pt>
                  <c:pt idx="5">
                    <c:v>1.7100000000000001E-2</c:v>
                  </c:pt>
                  <c:pt idx="6">
                    <c:v>2E-3</c:v>
                  </c:pt>
                  <c:pt idx="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4194</c:v>
                </c:pt>
                <c:pt idx="2">
                  <c:v>-473.5</c:v>
                </c:pt>
                <c:pt idx="3">
                  <c:v>0</c:v>
                </c:pt>
                <c:pt idx="4">
                  <c:v>862.5</c:v>
                </c:pt>
                <c:pt idx="5">
                  <c:v>878.5</c:v>
                </c:pt>
                <c:pt idx="6">
                  <c:v>2542.5</c:v>
                </c:pt>
                <c:pt idx="7">
                  <c:v>2544.5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93-4296-A7EE-BD387DE464C2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1.4E-3</c:v>
                  </c:pt>
                  <c:pt idx="3">
                    <c:v>2.0999999999999999E-3</c:v>
                  </c:pt>
                  <c:pt idx="4">
                    <c:v>8.9999999999999993E-3</c:v>
                  </c:pt>
                  <c:pt idx="5">
                    <c:v>1.7100000000000001E-2</c:v>
                  </c:pt>
                  <c:pt idx="6">
                    <c:v>2E-3</c:v>
                  </c:pt>
                  <c:pt idx="7">
                    <c:v>2E-3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1.4E-3</c:v>
                  </c:pt>
                  <c:pt idx="3">
                    <c:v>2.0999999999999999E-3</c:v>
                  </c:pt>
                  <c:pt idx="4">
                    <c:v>8.9999999999999993E-3</c:v>
                  </c:pt>
                  <c:pt idx="5">
                    <c:v>1.7100000000000001E-2</c:v>
                  </c:pt>
                  <c:pt idx="6">
                    <c:v>2E-3</c:v>
                  </c:pt>
                  <c:pt idx="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4194</c:v>
                </c:pt>
                <c:pt idx="2">
                  <c:v>-473.5</c:v>
                </c:pt>
                <c:pt idx="3">
                  <c:v>0</c:v>
                </c:pt>
                <c:pt idx="4">
                  <c:v>862.5</c:v>
                </c:pt>
                <c:pt idx="5">
                  <c:v>878.5</c:v>
                </c:pt>
                <c:pt idx="6">
                  <c:v>2542.5</c:v>
                </c:pt>
                <c:pt idx="7">
                  <c:v>2544.5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93-4296-A7EE-BD387DE464C2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4194</c:v>
                </c:pt>
                <c:pt idx="2">
                  <c:v>-473.5</c:v>
                </c:pt>
                <c:pt idx="3">
                  <c:v>0</c:v>
                </c:pt>
                <c:pt idx="4">
                  <c:v>862.5</c:v>
                </c:pt>
                <c:pt idx="5">
                  <c:v>878.5</c:v>
                </c:pt>
                <c:pt idx="6">
                  <c:v>2542.5</c:v>
                </c:pt>
                <c:pt idx="7">
                  <c:v>2544.5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3.4648193620342931E-2</c:v>
                </c:pt>
                <c:pt idx="1">
                  <c:v>6.2564902878954637E-2</c:v>
                </c:pt>
                <c:pt idx="2">
                  <c:v>3.1496414451541631E-2</c:v>
                </c:pt>
                <c:pt idx="3">
                  <c:v>3.4648193620342931E-2</c:v>
                </c:pt>
                <c:pt idx="4">
                  <c:v>4.0389290839120372E-2</c:v>
                </c:pt>
                <c:pt idx="5">
                  <c:v>4.0495792352744073E-2</c:v>
                </c:pt>
                <c:pt idx="6">
                  <c:v>5.1571949769608605E-2</c:v>
                </c:pt>
                <c:pt idx="7">
                  <c:v>5.1585262458811565E-2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93-4296-A7EE-BD387DE464C2}"/>
            </c:ext>
          </c:extLst>
        </c:ser>
        <c:ser>
          <c:idx val="8"/>
          <c:order val="8"/>
          <c:tx>
            <c:strRef>
              <c:f>'A (2)'!$U$20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4194</c:v>
                </c:pt>
                <c:pt idx="2">
                  <c:v>-473.5</c:v>
                </c:pt>
                <c:pt idx="3">
                  <c:v>0</c:v>
                </c:pt>
                <c:pt idx="4">
                  <c:v>862.5</c:v>
                </c:pt>
                <c:pt idx="5">
                  <c:v>878.5</c:v>
                </c:pt>
                <c:pt idx="6">
                  <c:v>2542.5</c:v>
                </c:pt>
                <c:pt idx="7">
                  <c:v>2544.5</c:v>
                </c:pt>
              </c:numCache>
            </c:numRef>
          </c:xVal>
          <c:yVal>
            <c:numRef>
              <c:f>'A (2)'!$U$21:$U$999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493-4296-A7EE-BD387DE46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927448"/>
        <c:axId val="1"/>
      </c:scatterChart>
      <c:valAx>
        <c:axId val="632927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927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1353383458646616"/>
          <c:y val="0.92397937099967764"/>
          <c:w val="0.92781954887218043"/>
          <c:h val="0.9824592101425917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1206642-0B09-E4C2-5181-5CFEE13DE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BBF84405-E1A9-8387-B945-BB29E2517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3.4912000000000001</v>
      </c>
      <c r="L1" s="32">
        <v>74.364990000000006</v>
      </c>
      <c r="M1" s="33">
        <v>55102.401100000003</v>
      </c>
      <c r="N1" s="33">
        <v>0.56559999999999999</v>
      </c>
      <c r="O1" s="31" t="s">
        <v>44</v>
      </c>
      <c r="P1" s="42">
        <v>12.62</v>
      </c>
      <c r="Q1" s="42">
        <v>12.81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61" t="s">
        <v>56</v>
      </c>
      <c r="E2" s="62"/>
      <c r="F2" s="62"/>
    </row>
    <row r="3" spans="1:19" ht="13.5" thickBot="1" x14ac:dyDescent="0.25"/>
    <row r="4" spans="1:19" ht="14.25" thickTop="1" thickBot="1" x14ac:dyDescent="0.25">
      <c r="A4" s="5" t="s">
        <v>0</v>
      </c>
      <c r="C4" s="26">
        <v>55102.401100000003</v>
      </c>
      <c r="D4" s="27">
        <v>0.56559999999999999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63">
        <v>55102.401100000003</v>
      </c>
      <c r="D7" s="28" t="s">
        <v>48</v>
      </c>
    </row>
    <row r="8" spans="1:19" x14ac:dyDescent="0.2">
      <c r="A8" t="s">
        <v>3</v>
      </c>
      <c r="C8" s="63">
        <v>0.38286999999999999</v>
      </c>
      <c r="D8" s="28" t="str">
        <f>D7</f>
        <v>GCVS</v>
      </c>
    </row>
    <row r="9" spans="1:19" x14ac:dyDescent="0.2">
      <c r="A9" s="24" t="s">
        <v>32</v>
      </c>
      <c r="B9" s="36">
        <v>28</v>
      </c>
      <c r="C9" s="22" t="str">
        <f>"F"&amp;B9</f>
        <v>F28</v>
      </c>
      <c r="D9" s="23" t="str">
        <f>"G"&amp;B9</f>
        <v>G28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-9.5297298262850688E-2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1.1422366470355566E-6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59061.193413428671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0.38287114223664703</v>
      </c>
      <c r="E16" s="14" t="s">
        <v>30</v>
      </c>
      <c r="F16" s="35">
        <f ca="1">NOW()+15018.5+$C$5/24</f>
        <v>60326.680549189812</v>
      </c>
    </row>
    <row r="17" spans="1:21" ht="13.5" thickBot="1" x14ac:dyDescent="0.25">
      <c r="A17" s="14" t="s">
        <v>27</v>
      </c>
      <c r="B17" s="10"/>
      <c r="C17" s="10">
        <f>COUNT(C21:C2191)</f>
        <v>9</v>
      </c>
      <c r="E17" s="14" t="s">
        <v>35</v>
      </c>
      <c r="F17" s="15">
        <f ca="1">ROUND(2*(F16-$C$7)/$C$8,0)/2+F15</f>
        <v>13646</v>
      </c>
    </row>
    <row r="18" spans="1:21" ht="14.25" thickTop="1" thickBot="1" x14ac:dyDescent="0.25">
      <c r="A18" s="16" t="s">
        <v>5</v>
      </c>
      <c r="B18" s="10"/>
      <c r="C18" s="19">
        <f ca="1">+C15</f>
        <v>59061.193413428671</v>
      </c>
      <c r="D18" s="20">
        <f ca="1">+C16</f>
        <v>0.38287114223664703</v>
      </c>
      <c r="E18" s="14" t="s">
        <v>36</v>
      </c>
      <c r="F18" s="23">
        <f ca="1">ROUND(2*(F16-$C$15)/$C$16,0)/2+F15</f>
        <v>3306.5</v>
      </c>
    </row>
    <row r="19" spans="1:21" ht="13.5" thickTop="1" x14ac:dyDescent="0.2">
      <c r="E19" s="14" t="s">
        <v>31</v>
      </c>
      <c r="F19" s="18">
        <f ca="1">+$C$15+$C$16*F18-15018.5-$C$5/24</f>
        <v>45309.052678567481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54</v>
      </c>
    </row>
    <row r="21" spans="1:21" x14ac:dyDescent="0.2">
      <c r="A21" t="s">
        <v>48</v>
      </c>
      <c r="C21" s="8">
        <v>55102.401100000003</v>
      </c>
      <c r="D21" s="8" t="s">
        <v>13</v>
      </c>
      <c r="E21">
        <f t="shared" ref="E21:E28" si="0">+(C21-C$7)/C$8</f>
        <v>0</v>
      </c>
      <c r="F21">
        <f t="shared" ref="F21:F29" si="1">ROUND(2*E21,0)/2</f>
        <v>0</v>
      </c>
      <c r="G21">
        <f t="shared" ref="G21:G27" si="2">+C21-(C$7+F21*C$8)</f>
        <v>0</v>
      </c>
      <c r="I21">
        <f>+G21</f>
        <v>0</v>
      </c>
      <c r="O21">
        <f t="shared" ref="O21:O28" ca="1" si="3">+C$11+C$12*$F21</f>
        <v>-9.5297298262850688E-2</v>
      </c>
      <c r="Q21" s="2">
        <f t="shared" ref="Q21:Q28" si="4">+C21-15018.5</f>
        <v>40083.901100000003</v>
      </c>
    </row>
    <row r="22" spans="1:21" x14ac:dyDescent="0.2">
      <c r="A22" s="47" t="s">
        <v>51</v>
      </c>
      <c r="B22" s="48" t="s">
        <v>50</v>
      </c>
      <c r="C22" s="47">
        <v>54834.587200000002</v>
      </c>
      <c r="D22" s="47">
        <v>1.4E-3</v>
      </c>
      <c r="E22">
        <f t="shared" si="0"/>
        <v>-699.4904275602712</v>
      </c>
      <c r="F22">
        <f t="shared" si="1"/>
        <v>-699.5</v>
      </c>
      <c r="G22">
        <f t="shared" si="2"/>
        <v>3.6649999965447932E-3</v>
      </c>
      <c r="K22">
        <f t="shared" ref="K22:K29" si="5">+G22</f>
        <v>3.6649999965447932E-3</v>
      </c>
      <c r="O22">
        <f t="shared" ca="1" si="3"/>
        <v>-9.6096292797452063E-2</v>
      </c>
      <c r="Q22" s="2">
        <f t="shared" si="4"/>
        <v>39816.087200000002</v>
      </c>
    </row>
    <row r="23" spans="1:21" x14ac:dyDescent="0.2">
      <c r="A23" s="47" t="s">
        <v>51</v>
      </c>
      <c r="B23" s="48" t="s">
        <v>50</v>
      </c>
      <c r="C23" s="47">
        <v>55102.401100000003</v>
      </c>
      <c r="D23" s="47">
        <v>2.0999999999999999E-3</v>
      </c>
      <c r="E23">
        <f t="shared" si="0"/>
        <v>0</v>
      </c>
      <c r="F23">
        <f t="shared" si="1"/>
        <v>0</v>
      </c>
      <c r="G23">
        <f t="shared" si="2"/>
        <v>0</v>
      </c>
      <c r="K23">
        <f t="shared" si="5"/>
        <v>0</v>
      </c>
      <c r="O23">
        <f t="shared" ca="1" si="3"/>
        <v>-9.5297298262850688E-2</v>
      </c>
      <c r="Q23" s="2">
        <f t="shared" si="4"/>
        <v>40083.901100000003</v>
      </c>
    </row>
    <row r="24" spans="1:21" x14ac:dyDescent="0.2">
      <c r="A24" s="49" t="s">
        <v>52</v>
      </c>
      <c r="B24" s="49"/>
      <c r="C24" s="50">
        <v>55590.371400000004</v>
      </c>
      <c r="D24" s="50">
        <v>8.9999999999999993E-3</v>
      </c>
      <c r="E24">
        <f t="shared" si="0"/>
        <v>1274.5064904536812</v>
      </c>
      <c r="F24">
        <f t="shared" si="1"/>
        <v>1274.5</v>
      </c>
      <c r="G24">
        <f t="shared" si="2"/>
        <v>2.4850000045262277E-3</v>
      </c>
      <c r="K24">
        <f t="shared" si="5"/>
        <v>2.4850000045262277E-3</v>
      </c>
      <c r="O24">
        <f t="shared" ca="1" si="3"/>
        <v>-9.3841517656203868E-2</v>
      </c>
      <c r="Q24" s="2">
        <f t="shared" si="4"/>
        <v>40571.871400000004</v>
      </c>
    </row>
    <row r="25" spans="1:21" x14ac:dyDescent="0.2">
      <c r="A25" s="49" t="s">
        <v>52</v>
      </c>
      <c r="B25" s="49"/>
      <c r="C25" s="50">
        <v>55599.372900000002</v>
      </c>
      <c r="D25" s="50">
        <v>1.7100000000000001E-2</v>
      </c>
      <c r="E25">
        <f t="shared" si="0"/>
        <v>1298.0170815159177</v>
      </c>
      <c r="F25">
        <f t="shared" si="1"/>
        <v>1298</v>
      </c>
      <c r="G25">
        <f t="shared" si="2"/>
        <v>6.5400000021327287E-3</v>
      </c>
      <c r="K25">
        <f t="shared" si="5"/>
        <v>6.5400000021327287E-3</v>
      </c>
      <c r="O25">
        <f t="shared" ca="1" si="3"/>
        <v>-9.3814675094998537E-2</v>
      </c>
      <c r="Q25" s="2">
        <f t="shared" si="4"/>
        <v>40580.872900000002</v>
      </c>
    </row>
    <row r="26" spans="1:21" x14ac:dyDescent="0.2">
      <c r="A26" s="51" t="s">
        <v>53</v>
      </c>
      <c r="B26" s="52" t="s">
        <v>50</v>
      </c>
      <c r="C26" s="53">
        <v>56540.462399999997</v>
      </c>
      <c r="D26" s="54">
        <v>2E-3</v>
      </c>
      <c r="E26">
        <f t="shared" si="0"/>
        <v>3756.0041267270717</v>
      </c>
      <c r="F26">
        <f t="shared" si="1"/>
        <v>3756</v>
      </c>
      <c r="G26">
        <f t="shared" si="2"/>
        <v>1.5799999964656308E-3</v>
      </c>
      <c r="K26">
        <f t="shared" si="5"/>
        <v>1.5799999964656308E-3</v>
      </c>
      <c r="O26">
        <f t="shared" ca="1" si="3"/>
        <v>-9.1007057416585144E-2</v>
      </c>
      <c r="Q26" s="2">
        <f t="shared" si="4"/>
        <v>41521.962399999997</v>
      </c>
    </row>
    <row r="27" spans="1:21" x14ac:dyDescent="0.2">
      <c r="A27" s="51" t="s">
        <v>53</v>
      </c>
      <c r="B27" s="52" t="s">
        <v>50</v>
      </c>
      <c r="C27" s="53">
        <v>56541.616300000002</v>
      </c>
      <c r="D27" s="54">
        <v>2E-3</v>
      </c>
      <c r="E27">
        <f t="shared" si="0"/>
        <v>3759.01794342727</v>
      </c>
      <c r="F27">
        <f t="shared" si="1"/>
        <v>3759</v>
      </c>
      <c r="G27">
        <f t="shared" si="2"/>
        <v>6.8699999974342063E-3</v>
      </c>
      <c r="K27">
        <f t="shared" si="5"/>
        <v>6.8699999974342063E-3</v>
      </c>
      <c r="O27">
        <f t="shared" ca="1" si="3"/>
        <v>-9.1003630706644037E-2</v>
      </c>
      <c r="Q27" s="2">
        <f t="shared" si="4"/>
        <v>41523.116300000002</v>
      </c>
    </row>
    <row r="28" spans="1:21" x14ac:dyDescent="0.2">
      <c r="A28" s="55" t="s">
        <v>49</v>
      </c>
      <c r="B28" s="56" t="s">
        <v>50</v>
      </c>
      <c r="C28" s="57">
        <v>57474.575400000002</v>
      </c>
      <c r="D28" s="57">
        <v>8.9999999999999993E-3</v>
      </c>
      <c r="E28">
        <f t="shared" si="0"/>
        <v>6195.7695823647682</v>
      </c>
      <c r="F28">
        <f t="shared" si="1"/>
        <v>6196</v>
      </c>
      <c r="G28">
        <f>+C28-(C$7+F28*C$8)</f>
        <v>-8.8219999997818377E-2</v>
      </c>
      <c r="K28">
        <f t="shared" si="5"/>
        <v>-8.8219999997818377E-2</v>
      </c>
      <c r="O28">
        <f t="shared" ca="1" si="3"/>
        <v>-8.8219999997818377E-2</v>
      </c>
      <c r="Q28" s="2">
        <f t="shared" si="4"/>
        <v>42456.075400000002</v>
      </c>
    </row>
    <row r="29" spans="1:21" x14ac:dyDescent="0.2">
      <c r="A29" s="58" t="s">
        <v>55</v>
      </c>
      <c r="B29" s="59" t="s">
        <v>50</v>
      </c>
      <c r="C29" s="60">
        <v>59061.384848999791</v>
      </c>
      <c r="D29" s="60">
        <v>3.2450000000000001E-3</v>
      </c>
      <c r="E29">
        <f>+(C29-C$7)/C$8</f>
        <v>10340.281946874366</v>
      </c>
      <c r="F29">
        <f t="shared" si="1"/>
        <v>10340.5</v>
      </c>
      <c r="G29">
        <f>+C29-(C$7+F29*C$8)</f>
        <v>-8.3486000214179512E-2</v>
      </c>
      <c r="K29">
        <f t="shared" si="5"/>
        <v>-8.3486000214179512E-2</v>
      </c>
      <c r="O29">
        <f ca="1">+C$11+C$12*$F29</f>
        <v>-8.3486000214179512E-2</v>
      </c>
      <c r="Q29" s="2">
        <f>+C29-15018.5</f>
        <v>44042.884848999791</v>
      </c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9:D29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workbookViewId="0">
      <selection activeCell="E22" sqref="E22:Q2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3.4912000000000001</v>
      </c>
      <c r="L1" s="32">
        <v>74.364990000000006</v>
      </c>
      <c r="M1" s="33">
        <v>55102.401100000003</v>
      </c>
      <c r="N1" s="33">
        <v>0.56559999999999999</v>
      </c>
      <c r="O1" s="31" t="s">
        <v>44</v>
      </c>
      <c r="P1" s="42">
        <v>12.62</v>
      </c>
      <c r="Q1" s="42">
        <v>12.81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55102.401100000003</v>
      </c>
      <c r="D4" s="27">
        <v>0.56559999999999999</v>
      </c>
    </row>
    <row r="5" spans="1:19" ht="13.5" thickTop="1" x14ac:dyDescent="0.2">
      <c r="A5" s="9" t="s">
        <v>28</v>
      </c>
      <c r="B5" s="10"/>
      <c r="C5" s="11">
        <v>8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55102.401100000003</v>
      </c>
      <c r="D7" s="28" t="s">
        <v>48</v>
      </c>
    </row>
    <row r="8" spans="1:19" x14ac:dyDescent="0.2">
      <c r="A8" t="s">
        <v>3</v>
      </c>
      <c r="C8" s="8">
        <f>N1</f>
        <v>0.56559999999999999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3.4648193620342931E-2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6.6563446014810923E-6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57474.590064902884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0.5656066563446015</v>
      </c>
      <c r="E16" s="14" t="s">
        <v>30</v>
      </c>
      <c r="F16" s="35">
        <f ca="1">NOW()+15018.5+$C$5/24</f>
        <v>60327.409715856484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14" t="s">
        <v>35</v>
      </c>
      <c r="F17" s="15">
        <f ca="1">ROUND(2*(F16-$C$7)/$C$8,0)/2+F15</f>
        <v>9239</v>
      </c>
    </row>
    <row r="18" spans="1:21" ht="14.25" thickTop="1" thickBot="1" x14ac:dyDescent="0.25">
      <c r="A18" s="16" t="s">
        <v>5</v>
      </c>
      <c r="B18" s="10"/>
      <c r="C18" s="19">
        <f ca="1">+C15</f>
        <v>57474.590064902884</v>
      </c>
      <c r="D18" s="20">
        <f ca="1">+C16</f>
        <v>0.5656066563446015</v>
      </c>
      <c r="E18" s="14" t="s">
        <v>36</v>
      </c>
      <c r="F18" s="23">
        <f ca="1">ROUND(2*(F16-$C$15)/$C$16,0)/2+F15</f>
        <v>5045</v>
      </c>
    </row>
    <row r="19" spans="1:21" ht="13.5" thickTop="1" x14ac:dyDescent="0.2">
      <c r="E19" s="14" t="s">
        <v>31</v>
      </c>
      <c r="F19" s="18">
        <f ca="1">+$C$15+$C$16*F18-15018.5-$C$5/24</f>
        <v>45309.242312828064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55102.401100000003</v>
      </c>
      <c r="D21" s="8" t="s">
        <v>13</v>
      </c>
      <c r="E21">
        <f t="shared" ref="E21:E28" si="0">+(C21-C$7)/C$8</f>
        <v>0</v>
      </c>
      <c r="F21">
        <f t="shared" ref="F21:F28" si="1">ROUND(2*E21,0)/2</f>
        <v>0</v>
      </c>
      <c r="G21">
        <f t="shared" ref="G21:G28" si="2">+C21-(C$7+F21*C$8)</f>
        <v>0</v>
      </c>
      <c r="I21">
        <f>+G21</f>
        <v>0</v>
      </c>
      <c r="O21">
        <f t="shared" ref="O21:O28" ca="1" si="3">+C$11+C$12*$F21</f>
        <v>3.4648193620342931E-2</v>
      </c>
      <c r="Q21" s="2">
        <f t="shared" ref="Q21:Q28" si="4">+C21-15018.5</f>
        <v>40083.901100000003</v>
      </c>
    </row>
    <row r="22" spans="1:21" x14ac:dyDescent="0.2">
      <c r="A22" s="44" t="s">
        <v>49</v>
      </c>
      <c r="B22" s="45" t="s">
        <v>50</v>
      </c>
      <c r="C22" s="46">
        <v>57474.575400000002</v>
      </c>
      <c r="D22" s="46">
        <v>8.9999999999999993E-3</v>
      </c>
      <c r="E22">
        <f t="shared" si="0"/>
        <v>4194.084688826023</v>
      </c>
      <c r="F22">
        <f t="shared" si="1"/>
        <v>4194</v>
      </c>
      <c r="G22">
        <f t="shared" si="2"/>
        <v>4.7899999997753184E-2</v>
      </c>
      <c r="K22">
        <f t="shared" ref="K22:K28" si="5">+G22</f>
        <v>4.7899999997753184E-2</v>
      </c>
      <c r="O22">
        <f t="shared" ca="1" si="3"/>
        <v>6.2564902878954637E-2</v>
      </c>
      <c r="Q22" s="2">
        <f t="shared" si="4"/>
        <v>42456.075400000002</v>
      </c>
    </row>
    <row r="23" spans="1:21" x14ac:dyDescent="0.2">
      <c r="A23" s="47" t="s">
        <v>51</v>
      </c>
      <c r="B23" s="48" t="s">
        <v>50</v>
      </c>
      <c r="C23" s="47">
        <v>54834.587200000002</v>
      </c>
      <c r="D23" s="47">
        <v>1.4E-3</v>
      </c>
      <c r="E23">
        <f t="shared" si="0"/>
        <v>-473.50406647807819</v>
      </c>
      <c r="F23">
        <f t="shared" si="1"/>
        <v>-473.5</v>
      </c>
      <c r="G23">
        <f t="shared" si="2"/>
        <v>-2.3000000001047738E-3</v>
      </c>
      <c r="K23">
        <f t="shared" si="5"/>
        <v>-2.3000000001047738E-3</v>
      </c>
      <c r="O23">
        <f t="shared" ca="1" si="3"/>
        <v>3.1496414451541631E-2</v>
      </c>
      <c r="Q23" s="2">
        <f t="shared" si="4"/>
        <v>39816.087200000002</v>
      </c>
    </row>
    <row r="24" spans="1:21" x14ac:dyDescent="0.2">
      <c r="A24" s="47" t="s">
        <v>51</v>
      </c>
      <c r="B24" s="48" t="s">
        <v>50</v>
      </c>
      <c r="C24" s="47">
        <v>55102.401100000003</v>
      </c>
      <c r="D24" s="47">
        <v>2.0999999999999999E-3</v>
      </c>
      <c r="E24">
        <f t="shared" si="0"/>
        <v>0</v>
      </c>
      <c r="F24">
        <f t="shared" si="1"/>
        <v>0</v>
      </c>
      <c r="G24">
        <f t="shared" si="2"/>
        <v>0</v>
      </c>
      <c r="K24">
        <f t="shared" si="5"/>
        <v>0</v>
      </c>
      <c r="O24">
        <f t="shared" ca="1" si="3"/>
        <v>3.4648193620342931E-2</v>
      </c>
      <c r="Q24" s="2">
        <f t="shared" si="4"/>
        <v>40083.901100000003</v>
      </c>
    </row>
    <row r="25" spans="1:21" x14ac:dyDescent="0.2">
      <c r="A25" s="49" t="s">
        <v>52</v>
      </c>
      <c r="B25" s="49"/>
      <c r="C25" s="50">
        <v>55590.371400000004</v>
      </c>
      <c r="D25" s="50">
        <v>8.9999999999999993E-3</v>
      </c>
      <c r="E25">
        <f t="shared" si="0"/>
        <v>862.74805516266065</v>
      </c>
      <c r="F25">
        <f t="shared" si="1"/>
        <v>862.5</v>
      </c>
      <c r="G25">
        <f t="shared" si="2"/>
        <v>0.14029999999911524</v>
      </c>
      <c r="K25">
        <f t="shared" si="5"/>
        <v>0.14029999999911524</v>
      </c>
      <c r="O25">
        <f t="shared" ca="1" si="3"/>
        <v>4.0389290839120372E-2</v>
      </c>
      <c r="Q25" s="2">
        <f t="shared" si="4"/>
        <v>40571.871400000004</v>
      </c>
    </row>
    <row r="26" spans="1:21" x14ac:dyDescent="0.2">
      <c r="A26" s="49" t="s">
        <v>52</v>
      </c>
      <c r="B26" s="49"/>
      <c r="C26" s="50">
        <v>55599.372900000002</v>
      </c>
      <c r="D26" s="50">
        <v>1.7100000000000001E-2</v>
      </c>
      <c r="E26">
        <f t="shared" si="0"/>
        <v>878.66301272984322</v>
      </c>
      <c r="F26">
        <f t="shared" si="1"/>
        <v>878.5</v>
      </c>
      <c r="G26">
        <f t="shared" si="2"/>
        <v>9.2199999999138527E-2</v>
      </c>
      <c r="K26">
        <f t="shared" si="5"/>
        <v>9.2199999999138527E-2</v>
      </c>
      <c r="O26">
        <f t="shared" ca="1" si="3"/>
        <v>4.0495792352744073E-2</v>
      </c>
      <c r="Q26" s="2">
        <f t="shared" si="4"/>
        <v>40580.872900000002</v>
      </c>
    </row>
    <row r="27" spans="1:21" x14ac:dyDescent="0.2">
      <c r="A27" s="51" t="s">
        <v>53</v>
      </c>
      <c r="B27" s="52" t="s">
        <v>50</v>
      </c>
      <c r="C27" s="53">
        <v>56540.462399999997</v>
      </c>
      <c r="D27" s="54">
        <v>2E-3</v>
      </c>
      <c r="E27">
        <f t="shared" si="0"/>
        <v>2542.5411951909368</v>
      </c>
      <c r="F27">
        <f t="shared" si="1"/>
        <v>2542.5</v>
      </c>
      <c r="G27">
        <f t="shared" si="2"/>
        <v>2.32999999934691E-2</v>
      </c>
      <c r="K27">
        <f t="shared" si="5"/>
        <v>2.32999999934691E-2</v>
      </c>
      <c r="O27">
        <f t="shared" ca="1" si="3"/>
        <v>5.1571949769608605E-2</v>
      </c>
      <c r="Q27" s="2">
        <f t="shared" si="4"/>
        <v>41521.962399999997</v>
      </c>
    </row>
    <row r="28" spans="1:21" x14ac:dyDescent="0.2">
      <c r="A28" s="51" t="s">
        <v>53</v>
      </c>
      <c r="B28" s="52" t="s">
        <v>50</v>
      </c>
      <c r="C28" s="53">
        <v>56541.616300000002</v>
      </c>
      <c r="D28" s="54">
        <v>2E-3</v>
      </c>
      <c r="E28">
        <f t="shared" si="0"/>
        <v>2544.5813295615253</v>
      </c>
      <c r="F28">
        <f t="shared" si="1"/>
        <v>2544.5</v>
      </c>
      <c r="G28">
        <f t="shared" si="2"/>
        <v>4.6000000002095476E-2</v>
      </c>
      <c r="K28">
        <f t="shared" si="5"/>
        <v>4.6000000002095476E-2</v>
      </c>
      <c r="O28">
        <f t="shared" ca="1" si="3"/>
        <v>5.1585262458811565E-2</v>
      </c>
      <c r="Q28" s="2">
        <f t="shared" si="4"/>
        <v>41523.116300000002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2024-01-17T03:19:59Z</dcterms:modified>
</cp:coreProperties>
</file>