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4622EE08-14BA-448F-9719-D5B7F60A06BD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<sst xmlns="http://schemas.openxmlformats.org/spreadsheetml/2006/main" count="58" uniqueCount="54">
  <si>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</si>
  <si>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</si>
  <si>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</si>
  <si>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</si>
  <si>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</si>
  <si>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</si>
  <si>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</si>
  <si>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</si>
  <si>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</si>
  <si>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</si>
  <si>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</si>
  <si>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</si>
  <si>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</si>
  <si>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</si>
  <si>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</si>
  <si>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</si>
  <si>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</si>
  <si>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</si>
  <si>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</si>
  <si>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</si>
  <si>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</si>
  <si>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</si>
  <si>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</si>
  <si>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</si>
  <si>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</si>
  <si>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</si>
  <si>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</si>
  <si>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</si>
  <si>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</si>
  <si>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</si>
  <si>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</si>
  <si>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</si>
  <si>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</si>
  <si>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</si>
  <si>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</si>
  <si>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</si>
  <si>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</si>
  <si>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</si>
  <si>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</si>
  <si>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</si>
  <si>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</si>
  <si>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</si>
  <si>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</si>
  <si>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</si>
  <si>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</si>
  <si>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BAV102 Feb 2025</t>
  </si>
  <si>
    <t>II</t>
  </si>
  <si>
    <t>I</t>
  </si>
  <si>
    <t>EW</t>
  </si>
  <si>
    <t>VSX</t>
  </si>
  <si>
    <t>12.292 (0.584)</t>
  </si>
  <si>
    <t>Mag W1</t>
  </si>
  <si>
    <t>WISE J234459.5+520918 Cas</t>
  </si>
  <si>
    <t>VSX : Detail for WISE J234459.5+520918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</si>
</sst>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WISEJ234459.5+520918 Cas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529224494420211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5.4558499999984633E-2</c:v>
                </c:pt>
                <c:pt idx="2">
                  <c:v>5.3504000003158581E-2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1.3455875372270221E-9</c:v>
                </c:pt>
                <c:pt idx="1">
                  <c:v>5.4031180391585422E-2</c:v>
                </c:pt>
                <c:pt idx="2">
                  <c:v>5.4031318265970248E-2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195943.5</c:v>
                      </c:pt>
                      <c:pt idx="2">
                        <c:v>195944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WISEJ234459.5+520918 Cas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5.4558499999984633E-2</c:v>
                </c:pt>
                <c:pt idx="2">
                  <c:v>5.3504000003158581E-2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1.3455875372270221E-9</c:v>
                </c:pt>
                <c:pt idx="1">
                  <c:v>5.4031180391585422E-2</c:v>
                </c:pt>
                <c:pt idx="2">
                  <c:v>5.4031318265970248E-2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195943.5</c:v>
                </c:pt>
                <c:pt idx="2">
                  <c:v>195944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387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52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49</v>
      </c>
    </row>
    <row r="8" spans="1:15" ht="12.95" customHeight="1" x14ac:dyDescent="0.2">
      <c r="A8" s="20" t="s">
        <v>3</v>
      </c>
      <c r="C8" s="28">
        <v>0.30950899999999998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1.3455875372270221E-9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2.7574876965042416E-7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60845.754668287038</v>
      </c>
    </row>
    <row r="15" spans="1:15" ht="12.95" customHeight="1" x14ac:dyDescent="0.2">
      <c r="A15" s="17" t="s">
        <v>17</v>
      </c>
      <c r="C15" s="18">
        <f ca="1">(C7+C11)+(C8+C12)*INT(MAX(F21:F3533))</f>
        <v>60646.485527318262</v>
      </c>
      <c r="E15" s="37" t="s">
        <v>33</v>
      </c>
      <c r="F15" s="39">
        <f ca="1">ROUND(2*(F14-$C$7)/$C$8,0)/2+F13</f>
        <v>196589</v>
      </c>
    </row>
    <row r="16" spans="1:15" ht="12.95" customHeight="1" x14ac:dyDescent="0.2">
      <c r="A16" s="17" t="s">
        <v>4</v>
      </c>
      <c r="C16" s="18">
        <f ca="1">+C8+C12</f>
        <v>0.30950927574876963</v>
      </c>
      <c r="E16" s="37" t="s">
        <v>34</v>
      </c>
      <c r="F16" s="39">
        <f ca="1">ROUND(2*(F14-$C$15)/$C$16,0)/2+F13</f>
        <v>645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45828.014843509554</v>
      </c>
    </row>
    <row r="18" spans="1:21" ht="12.95" customHeight="1" thickTop="1" thickBot="1" x14ac:dyDescent="0.25">
      <c r="A18" s="17" t="s">
        <v>5</v>
      </c>
      <c r="C18" s="24">
        <f ca="1">+C15</f>
        <v>60646.485527318262</v>
      </c>
      <c r="D18" s="25">
        <f ca="1">+C16</f>
        <v>0.30950927574876963</v>
      </c>
      <c r="E18" s="42" t="s">
        <v>44</v>
      </c>
      <c r="F18" s="41">
        <f ca="1">+($C$15+$C$16*$F$16)-($C$16/2)-15018.5-$C$5/24</f>
        <v>45827.860088871683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1.3455875372270221E-9</v>
      </c>
      <c r="Q21" s="26">
        <f>+C21-15018.5</f>
        <v>-15018.5</v>
      </c>
    </row>
    <row r="22" spans="1:21" ht="12.95" customHeight="1" x14ac:dyDescent="0.2">
      <c r="A22" s="45" t="s">
        <v>45</v>
      </c>
      <c r="B22" s="46" t="s">
        <v>46</v>
      </c>
      <c r="C22" s="47">
        <v>60646.331299999998</v>
      </c>
      <c r="D22" s="48">
        <v>2E-3</v>
      </c>
      <c r="E22" s="20">
        <f t="shared" ref="E22:E23" si="0">+(C22-C$7)/C$8</f>
        <v>195943.67627435713</v>
      </c>
      <c r="F22" s="20">
        <f t="shared" ref="F22:F23" si="1">ROUND(2*E22,0)/2</f>
        <v>195943.5</v>
      </c>
      <c r="G22" s="20">
        <f t="shared" ref="G22:G23" si="2">+C22-(C$7+F22*C$8)</f>
        <v>5.4558499999984633E-2</v>
      </c>
      <c r="K22" s="20">
        <f t="shared" ref="K22:K23" si="3">+G22</f>
        <v>5.4558499999984633E-2</v>
      </c>
      <c r="O22" s="20">
        <f t="shared" ref="O22:O23" ca="1" si="4">+C$11+C$12*$F22</f>
        <v>5.4031180391585422E-2</v>
      </c>
      <c r="Q22" s="26">
        <f t="shared" ref="Q22:Q23" si="5">+C22-15018.5</f>
        <v>45627.831299999998</v>
      </c>
    </row>
    <row r="23" spans="1:21" ht="12.95" customHeight="1" x14ac:dyDescent="0.2">
      <c r="A23" s="45" t="s">
        <v>45</v>
      </c>
      <c r="B23" s="46" t="s">
        <v>47</v>
      </c>
      <c r="C23" s="47">
        <v>60646.485000000001</v>
      </c>
      <c r="D23" s="48">
        <v>4.0000000000000001E-3</v>
      </c>
      <c r="E23" s="20">
        <f t="shared" si="0"/>
        <v>195944.17286734798</v>
      </c>
      <c r="F23" s="20">
        <f t="shared" si="1"/>
        <v>195944</v>
      </c>
      <c r="G23" s="20">
        <f t="shared" si="2"/>
        <v>5.3504000003158581E-2</v>
      </c>
      <c r="K23" s="20">
        <f t="shared" si="3"/>
        <v>5.3504000003158581E-2</v>
      </c>
      <c r="O23" s="20">
        <f t="shared" ca="1" si="4"/>
        <v>5.4031318265970248E-2</v>
      </c>
      <c r="Q23" s="26">
        <f t="shared" si="5"/>
        <v>45627.985000000001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38756" xr:uid="{3767EEBA-FD5F-467F-88CC-77662F471CA6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2025-06-19T06:06:43Z</dcterms:modified>
</cp:coreProperties>
</file>