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B304315D-4989-4853-B114-DCA78DB149A4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E24" i="1"/>
  <c r="F24" i="1"/>
  <c r="G24" i="1"/>
  <c r="K24" i="1" s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28" i="1"/>
  <c r="F28" i="1"/>
  <c r="G28" i="1"/>
  <c r="K28" i="1" s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/>
  <c r="K32" i="1" s="1"/>
  <c r="Q32" i="1"/>
  <c r="E33" i="1"/>
  <c r="F33" i="1"/>
  <c r="G33" i="1" s="1"/>
  <c r="K33" i="1" s="1"/>
  <c r="Q33" i="1"/>
  <c r="E34" i="1"/>
  <c r="F34" i="1" s="1"/>
  <c r="G34" i="1" s="1"/>
  <c r="K34" i="1" s="1"/>
  <c r="Q34" i="1"/>
  <c r="E35" i="1"/>
  <c r="F35" i="1" s="1"/>
  <c r="G35" i="1" s="1"/>
  <c r="K35" i="1" s="1"/>
  <c r="Q35" i="1"/>
  <c r="E36" i="1"/>
  <c r="F36" i="1"/>
  <c r="G36" i="1"/>
  <c r="K36" i="1" s="1"/>
  <c r="Q36" i="1"/>
  <c r="E37" i="1"/>
  <c r="F37" i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32" i="1"/>
  <c r="O36" i="1"/>
  <c r="O40" i="1"/>
  <c r="O33" i="1"/>
  <c r="O23" i="1"/>
  <c r="O27" i="1"/>
  <c r="O31" i="1"/>
  <c r="O35" i="1"/>
  <c r="O39" i="1"/>
  <c r="O25" i="1"/>
  <c r="O37" i="1"/>
  <c r="O41" i="1"/>
  <c r="O22" i="1"/>
  <c r="O26" i="1"/>
  <c r="O30" i="1"/>
  <c r="O34" i="1"/>
  <c r="O38" i="1"/>
  <c r="O42" i="1"/>
  <c r="O29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<sst xmlns="http://schemas.openxmlformats.org/spreadsheetml/2006/main" count="97" uniqueCount="53">
  <si>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</si>
  <si>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</si>
  <si>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</si>
  <si>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</si>
  <si>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</si>
  <si>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</si>
  <si>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</si>
  <si>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</si>
  <si>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</si>
  <si>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</si>
  <si>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</si>
  <si>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</si>
  <si>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</si>
  <si>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</si>
  <si>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</si>
  <si>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</si>
  <si>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</si>
  <si>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</si>
  <si>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</si>
  <si>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</si>
  <si>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</si>
  <si>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</si>
  <si>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</si>
  <si>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</si>
  <si>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</si>
  <si>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</si>
  <si>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</si>
  <si>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</si>
  <si>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</si>
  <si>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</si>
  <si>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</si>
  <si>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</si>
  <si>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</si>
  <si>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</si>
  <si>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</si>
  <si>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</si>
  <si>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</si>
  <si>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</si>
  <si>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</si>
  <si>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</si>
  <si>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</si>
  <si>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</si>
  <si>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</si>
  <si>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</si>
  <si>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</si>
  <si>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</si>
  <si>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VSX</t>
  </si>
  <si>
    <t>15.18-16.21</t>
  </si>
  <si>
    <t>EW</t>
  </si>
  <si>
    <t>BAV102 Feb 2025</t>
  </si>
  <si>
    <t>I</t>
  </si>
  <si>
    <t>2MASS J00452411+5042340 Cas</t>
  </si>
  <si>
    <t>VSX : Detail for 2MASS J00452411+5042340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</si>
</sst>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0.000000"/>
    <numFmt numFmtId="167" formatCode="0.00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0" fontId="18" fillId="0" borderId="0" applyNumberFormat="0" applyFill="0" applyBorder="0" applyAlignment="0" applyProtection="0">
      <alignment vertical="top"/>
    </xf>
  </cellStyleXfs>
  <cellXfs count="48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/>
    </xf>
    <xf numFmtId="167" fontId="17" fillId="0" borderId="0" xfId="0" applyNumberFormat="1" applyFont="1" applyAlignment="1" applyProtection="1">
      <alignment horizontal="left" vertical="center" wrapText="1"/>
      <protection locked="0"/>
    </xf>
    <xf numFmtId="166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8" fillId="0" borderId="0" xfId="8" applyAlignment="1"/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8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2MASSJ00452411+5042340 Cas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5.5329999959212728E-3</c:v>
                </c:pt>
                <c:pt idx="2">
                  <c:v>6.5019999965443276E-3</c:v>
                </c:pt>
                <c:pt idx="3">
                  <c:v>6.0869999942951836E-3</c:v>
                </c:pt>
                <c:pt idx="4">
                  <c:v>5.5229999998118728E-3</c:v>
                </c:pt>
                <c:pt idx="5">
                  <c:v>7.2769999969750643E-3</c:v>
                </c:pt>
                <c:pt idx="6">
                  <c:v>8.2669999974314123E-3</c:v>
                </c:pt>
                <c:pt idx="7">
                  <c:v>7.786999995005317E-3</c:v>
                </c:pt>
                <c:pt idx="8">
                  <c:v>7.2539999964646995E-3</c:v>
                </c:pt>
                <c:pt idx="9">
                  <c:v>8.4429999988060445E-3</c:v>
                </c:pt>
                <c:pt idx="10">
                  <c:v>1.2941000000864733E-2</c:v>
                </c:pt>
                <c:pt idx="11">
                  <c:v>1.2923999995109625E-2</c:v>
                </c:pt>
                <c:pt idx="12">
                  <c:v>1.3145000004442409E-2</c:v>
                </c:pt>
                <c:pt idx="13">
                  <c:v>1.2533999994047917E-2</c:v>
                </c:pt>
                <c:pt idx="14">
                  <c:v>1.3775999999779742E-2</c:v>
                </c:pt>
                <c:pt idx="15">
                  <c:v>1.3664999998582061E-2</c:v>
                </c:pt>
                <c:pt idx="16">
                  <c:v>1.5124999998079147E-2</c:v>
                </c:pt>
                <c:pt idx="17">
                  <c:v>1.857900000322843E-2</c:v>
                </c:pt>
                <c:pt idx="18">
                  <c:v>1.9948000001022592E-2</c:v>
                </c:pt>
                <c:pt idx="19">
                  <c:v>2.0683999995526392E-2</c:v>
                </c:pt>
                <c:pt idx="20">
                  <c:v>2.3400999998557381E-2</c:v>
                </c:pt>
                <c:pt idx="21">
                  <c:v>2.3906999995233491E-2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-2.4066402901443719E-3</c:v>
                </c:pt>
                <c:pt idx="1">
                  <c:v>4.9989041528751233E-3</c:v>
                </c:pt>
                <c:pt idx="2">
                  <c:v>6.5371152205993734E-3</c:v>
                </c:pt>
                <c:pt idx="3">
                  <c:v>6.6764918412333674E-3</c:v>
                </c:pt>
                <c:pt idx="4">
                  <c:v>6.6967648042346745E-3</c:v>
                </c:pt>
                <c:pt idx="5">
                  <c:v>6.7694095883226949E-3</c:v>
                </c:pt>
                <c:pt idx="6">
                  <c:v>6.8623273354120242E-3</c:v>
                </c:pt>
                <c:pt idx="7">
                  <c:v>7.0988452370939516E-3</c:v>
                </c:pt>
                <c:pt idx="8">
                  <c:v>9.2131463367720393E-3</c:v>
                </c:pt>
                <c:pt idx="9">
                  <c:v>9.2139910435637615E-3</c:v>
                </c:pt>
                <c:pt idx="10">
                  <c:v>1.3844673675779212E-2</c:v>
                </c:pt>
                <c:pt idx="11">
                  <c:v>1.3884374894990108E-2</c:v>
                </c:pt>
                <c:pt idx="12">
                  <c:v>1.4128495157797526E-2</c:v>
                </c:pt>
                <c:pt idx="13">
                  <c:v>1.4129339864589249E-2</c:v>
                </c:pt>
                <c:pt idx="14">
                  <c:v>1.4279697673515616E-2</c:v>
                </c:pt>
                <c:pt idx="15">
                  <c:v>1.4280542380307338E-2</c:v>
                </c:pt>
                <c:pt idx="16">
                  <c:v>1.6341626952106992E-2</c:v>
                </c:pt>
                <c:pt idx="17">
                  <c:v>1.8441568036325819E-2</c:v>
                </c:pt>
                <c:pt idx="18">
                  <c:v>1.9135072312328898E-2</c:v>
                </c:pt>
                <c:pt idx="19">
                  <c:v>1.9493227992018677E-2</c:v>
                </c:pt>
                <c:pt idx="20">
                  <c:v>2.1818705789627055E-2</c:v>
                </c:pt>
                <c:pt idx="21">
                  <c:v>2.186431995638E-2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4383.5</c:v>
                      </c:pt>
                      <c:pt idx="2">
                        <c:v>5294</c:v>
                      </c:pt>
                      <c:pt idx="3">
                        <c:v>5376.5</c:v>
                      </c:pt>
                      <c:pt idx="4">
                        <c:v>5388.5</c:v>
                      </c:pt>
                      <c:pt idx="5">
                        <c:v>5431.5</c:v>
                      </c:pt>
                      <c:pt idx="6">
                        <c:v>5486.5</c:v>
                      </c:pt>
                      <c:pt idx="7">
                        <c:v>5626.5</c:v>
                      </c:pt>
                      <c:pt idx="8">
                        <c:v>6878</c:v>
                      </c:pt>
                      <c:pt idx="9">
                        <c:v>6878.5</c:v>
                      </c:pt>
                      <c:pt idx="10">
                        <c:v>9619.5</c:v>
                      </c:pt>
                      <c:pt idx="11">
                        <c:v>9643</c:v>
                      </c:pt>
                      <c:pt idx="12">
                        <c:v>9787.5</c:v>
                      </c:pt>
                      <c:pt idx="13">
                        <c:v>9788</c:v>
                      </c:pt>
                      <c:pt idx="14">
                        <c:v>9877</c:v>
                      </c:pt>
                      <c:pt idx="15">
                        <c:v>9877.5</c:v>
                      </c:pt>
                      <c:pt idx="16">
                        <c:v>11097.5</c:v>
                      </c:pt>
                      <c:pt idx="17">
                        <c:v>12340.5</c:v>
                      </c:pt>
                      <c:pt idx="18">
                        <c:v>12751</c:v>
                      </c:pt>
                      <c:pt idx="19">
                        <c:v>12963</c:v>
                      </c:pt>
                      <c:pt idx="20">
                        <c:v>14339.5</c:v>
                      </c:pt>
                      <c:pt idx="21">
                        <c:v>14366.5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2MASSJ00452411+5042340 Cas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2770486287639242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5.5329999959212728E-3</c:v>
                </c:pt>
                <c:pt idx="2">
                  <c:v>6.5019999965443276E-3</c:v>
                </c:pt>
                <c:pt idx="3">
                  <c:v>6.0869999942951836E-3</c:v>
                </c:pt>
                <c:pt idx="4">
                  <c:v>5.5229999998118728E-3</c:v>
                </c:pt>
                <c:pt idx="5">
                  <c:v>7.2769999969750643E-3</c:v>
                </c:pt>
                <c:pt idx="6">
                  <c:v>8.2669999974314123E-3</c:v>
                </c:pt>
                <c:pt idx="7">
                  <c:v>7.786999995005317E-3</c:v>
                </c:pt>
                <c:pt idx="8">
                  <c:v>7.2539999964646995E-3</c:v>
                </c:pt>
                <c:pt idx="9">
                  <c:v>8.4429999988060445E-3</c:v>
                </c:pt>
                <c:pt idx="10">
                  <c:v>1.2941000000864733E-2</c:v>
                </c:pt>
                <c:pt idx="11">
                  <c:v>1.2923999995109625E-2</c:v>
                </c:pt>
                <c:pt idx="12">
                  <c:v>1.3145000004442409E-2</c:v>
                </c:pt>
                <c:pt idx="13">
                  <c:v>1.2533999994047917E-2</c:v>
                </c:pt>
                <c:pt idx="14">
                  <c:v>1.3775999999779742E-2</c:v>
                </c:pt>
                <c:pt idx="15">
                  <c:v>1.3664999998582061E-2</c:v>
                </c:pt>
                <c:pt idx="16">
                  <c:v>1.5124999998079147E-2</c:v>
                </c:pt>
                <c:pt idx="17">
                  <c:v>1.857900000322843E-2</c:v>
                </c:pt>
                <c:pt idx="18">
                  <c:v>1.9948000001022592E-2</c:v>
                </c:pt>
                <c:pt idx="19">
                  <c:v>2.0683999995526392E-2</c:v>
                </c:pt>
                <c:pt idx="20">
                  <c:v>2.3400999998557381E-2</c:v>
                </c:pt>
                <c:pt idx="21">
                  <c:v>2.3906999995233491E-2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4.1999999999999997E-3</c:v>
                  </c:pt>
                  <c:pt idx="2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-2.4066402901443719E-3</c:v>
                </c:pt>
                <c:pt idx="1">
                  <c:v>4.9989041528751233E-3</c:v>
                </c:pt>
                <c:pt idx="2">
                  <c:v>6.5371152205993734E-3</c:v>
                </c:pt>
                <c:pt idx="3">
                  <c:v>6.6764918412333674E-3</c:v>
                </c:pt>
                <c:pt idx="4">
                  <c:v>6.6967648042346745E-3</c:v>
                </c:pt>
                <c:pt idx="5">
                  <c:v>6.7694095883226949E-3</c:v>
                </c:pt>
                <c:pt idx="6">
                  <c:v>6.8623273354120242E-3</c:v>
                </c:pt>
                <c:pt idx="7">
                  <c:v>7.0988452370939516E-3</c:v>
                </c:pt>
                <c:pt idx="8">
                  <c:v>9.2131463367720393E-3</c:v>
                </c:pt>
                <c:pt idx="9">
                  <c:v>9.2139910435637615E-3</c:v>
                </c:pt>
                <c:pt idx="10">
                  <c:v>1.3844673675779212E-2</c:v>
                </c:pt>
                <c:pt idx="11">
                  <c:v>1.3884374894990108E-2</c:v>
                </c:pt>
                <c:pt idx="12">
                  <c:v>1.4128495157797526E-2</c:v>
                </c:pt>
                <c:pt idx="13">
                  <c:v>1.4129339864589249E-2</c:v>
                </c:pt>
                <c:pt idx="14">
                  <c:v>1.4279697673515616E-2</c:v>
                </c:pt>
                <c:pt idx="15">
                  <c:v>1.4280542380307338E-2</c:v>
                </c:pt>
                <c:pt idx="16">
                  <c:v>1.6341626952106992E-2</c:v>
                </c:pt>
                <c:pt idx="17">
                  <c:v>1.8441568036325819E-2</c:v>
                </c:pt>
                <c:pt idx="18">
                  <c:v>1.9135072312328898E-2</c:v>
                </c:pt>
                <c:pt idx="19">
                  <c:v>1.9493227992018677E-2</c:v>
                </c:pt>
                <c:pt idx="20">
                  <c:v>2.1818705789627055E-2</c:v>
                </c:pt>
                <c:pt idx="21">
                  <c:v>2.186431995638E-2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4383.5</c:v>
                </c:pt>
                <c:pt idx="2">
                  <c:v>5294</c:v>
                </c:pt>
                <c:pt idx="3">
                  <c:v>5376.5</c:v>
                </c:pt>
                <c:pt idx="4">
                  <c:v>5388.5</c:v>
                </c:pt>
                <c:pt idx="5">
                  <c:v>5431.5</c:v>
                </c:pt>
                <c:pt idx="6">
                  <c:v>5486.5</c:v>
                </c:pt>
                <c:pt idx="7">
                  <c:v>5626.5</c:v>
                </c:pt>
                <c:pt idx="8">
                  <c:v>6878</c:v>
                </c:pt>
                <c:pt idx="9">
                  <c:v>6878.5</c:v>
                </c:pt>
                <c:pt idx="10">
                  <c:v>9619.5</c:v>
                </c:pt>
                <c:pt idx="11">
                  <c:v>9643</c:v>
                </c:pt>
                <c:pt idx="12">
                  <c:v>9787.5</c:v>
                </c:pt>
                <c:pt idx="13">
                  <c:v>9788</c:v>
                </c:pt>
                <c:pt idx="14">
                  <c:v>9877</c:v>
                </c:pt>
                <c:pt idx="15">
                  <c:v>9877.5</c:v>
                </c:pt>
                <c:pt idx="16">
                  <c:v>11097.5</c:v>
                </c:pt>
                <c:pt idx="17">
                  <c:v>12340.5</c:v>
                </c:pt>
                <c:pt idx="18">
                  <c:v>12751</c:v>
                </c:pt>
                <c:pt idx="19">
                  <c:v>12963</c:v>
                </c:pt>
                <c:pt idx="20">
                  <c:v>14339.5</c:v>
                </c:pt>
                <c:pt idx="21">
                  <c:v>14366.5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3590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32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7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56636.48083</v>
      </c>
      <c r="D7" s="13" t="s">
        <v>46</v>
      </c>
    </row>
    <row r="8" spans="1:15" ht="12.95" customHeight="1" x14ac:dyDescent="0.2">
      <c r="A8" s="20" t="s">
        <v>3</v>
      </c>
      <c r="C8" s="28">
        <v>0.25502200000000003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-2.4066402901443719E-3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1.6894135834423396E-6</v>
      </c>
      <c r="D12" s="21"/>
      <c r="E12" s="31" t="s">
        <v>45</v>
      </c>
      <c r="F12" s="32" t="s">
        <v>47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60845.766360069443</v>
      </c>
    </row>
    <row r="15" spans="1:15" ht="12.95" customHeight="1" x14ac:dyDescent="0.2">
      <c r="A15" s="17" t="s">
        <v>17</v>
      </c>
      <c r="C15" s="18">
        <f ca="1">(C7+C11)+(C8+C12)*INT(MAX(F21:F3533))</f>
        <v>60300.14874547525</v>
      </c>
      <c r="E15" s="33" t="s">
        <v>33</v>
      </c>
      <c r="F15" s="35">
        <f ca="1">ROUND(2*(F14-$C$7)/$C$8,0)/2+F13</f>
        <v>16506.5</v>
      </c>
    </row>
    <row r="16" spans="1:15" ht="12.95" customHeight="1" x14ac:dyDescent="0.2">
      <c r="A16" s="17" t="s">
        <v>4</v>
      </c>
      <c r="C16" s="18">
        <f ca="1">+C8+C12</f>
        <v>0.25502368941358344</v>
      </c>
      <c r="E16" s="33" t="s">
        <v>34</v>
      </c>
      <c r="F16" s="35">
        <f ca="1">ROUND(2*(F14-$C$15)/$C$16,0)/2+F13</f>
        <v>2140.5</v>
      </c>
    </row>
    <row r="17" spans="1:21" ht="12.95" customHeight="1" thickBot="1" x14ac:dyDescent="0.25">
      <c r="A17" s="16" t="s">
        <v>27</v>
      </c>
      <c r="C17" s="20">
        <f>COUNT(C21:C2191)</f>
        <v>22</v>
      </c>
      <c r="E17" s="33" t="s">
        <v>43</v>
      </c>
      <c r="F17" s="36">
        <f ca="1">+$C$15+$C$16*$F$16-15018.5-$C$5/24</f>
        <v>45827.922785998358</v>
      </c>
    </row>
    <row r="18" spans="1:21" ht="12.95" customHeight="1" thickTop="1" thickBot="1" x14ac:dyDescent="0.25">
      <c r="A18" s="17" t="s">
        <v>5</v>
      </c>
      <c r="C18" s="24">
        <f ca="1">+C15</f>
        <v>60300.14874547525</v>
      </c>
      <c r="D18" s="25">
        <f ca="1">+C16</f>
        <v>0.25502368941358344</v>
      </c>
      <c r="E18" s="38" t="s">
        <v>44</v>
      </c>
      <c r="F18" s="37">
        <f ca="1">+($C$15+$C$16*$F$16)-($C$16/2)-15018.5-$C$5/24</f>
        <v>45827.79527415365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46</v>
      </c>
      <c r="B21" s="21"/>
      <c r="C21" s="22">
        <v>56636.48083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-2.4066402901443719E-3</v>
      </c>
      <c r="Q21" s="26">
        <f>+C21-15018.5</f>
        <v>41617.98083</v>
      </c>
    </row>
    <row r="22" spans="1:21" ht="12.95" customHeight="1" x14ac:dyDescent="0.2">
      <c r="A22" s="39" t="s">
        <v>49</v>
      </c>
      <c r="B22" s="40" t="s">
        <v>50</v>
      </c>
      <c r="C22" s="39">
        <v>57754.3753</v>
      </c>
      <c r="D22" s="39">
        <v>3.5000000000000001E-3</v>
      </c>
      <c r="E22" s="20">
        <f t="shared" ref="E22:E42" si="0">+(C22-C$7)/C$8</f>
        <v>4383.5216961673859</v>
      </c>
      <c r="F22" s="20">
        <f t="shared" ref="F22:F42" si="1">ROUND(2*E22,0)/2</f>
        <v>4383.5</v>
      </c>
      <c r="G22" s="20">
        <f t="shared" ref="G22:G42" si="2">+C22-(C$7+F22*C$8)</f>
        <v>5.5329999959212728E-3</v>
      </c>
      <c r="K22" s="20">
        <f t="shared" ref="K22:K42" si="3">+G22</f>
        <v>5.5329999959212728E-3</v>
      </c>
      <c r="O22" s="20">
        <f t="shared" ref="O22:O42" ca="1" si="4">+C$11+C$12*$F22</f>
        <v>4.9989041528751233E-3</v>
      </c>
      <c r="Q22" s="26">
        <f t="shared" ref="Q22:Q42" si="5">+C22-15018.5</f>
        <v>42735.8753</v>
      </c>
    </row>
    <row r="23" spans="1:21" ht="12.95" customHeight="1" x14ac:dyDescent="0.2">
      <c r="A23" s="41" t="s">
        <v>49</v>
      </c>
      <c r="B23" s="40" t="s">
        <v>50</v>
      </c>
      <c r="C23" s="42">
        <v>57986.573799999998</v>
      </c>
      <c r="D23" s="39">
        <v>3.5000000000000001E-3</v>
      </c>
      <c r="E23" s="20">
        <f t="shared" si="0"/>
        <v>5294.0254958395653</v>
      </c>
      <c r="F23" s="20">
        <f t="shared" si="1"/>
        <v>5294</v>
      </c>
      <c r="G23" s="20">
        <f t="shared" si="2"/>
        <v>6.5019999965443276E-3</v>
      </c>
      <c r="K23" s="20">
        <f t="shared" si="3"/>
        <v>6.5019999965443276E-3</v>
      </c>
      <c r="O23" s="20">
        <f t="shared" ca="1" si="4"/>
        <v>6.5371152205993734E-3</v>
      </c>
      <c r="Q23" s="26">
        <f t="shared" si="5"/>
        <v>42968.073799999998</v>
      </c>
    </row>
    <row r="24" spans="1:21" ht="12.95" customHeight="1" x14ac:dyDescent="0.2">
      <c r="A24" s="41" t="s">
        <v>49</v>
      </c>
      <c r="B24" s="40" t="s">
        <v>50</v>
      </c>
      <c r="C24" s="42">
        <v>58007.612699999998</v>
      </c>
      <c r="D24" s="39">
        <v>3.5000000000000001E-3</v>
      </c>
      <c r="E24" s="20">
        <f t="shared" si="0"/>
        <v>5376.5238685289787</v>
      </c>
      <c r="F24" s="20">
        <f t="shared" si="1"/>
        <v>5376.5</v>
      </c>
      <c r="G24" s="20">
        <f t="shared" si="2"/>
        <v>6.0869999942951836E-3</v>
      </c>
      <c r="K24" s="20">
        <f t="shared" si="3"/>
        <v>6.0869999942951836E-3</v>
      </c>
      <c r="O24" s="20">
        <f t="shared" ca="1" si="4"/>
        <v>6.6764918412333674E-3</v>
      </c>
      <c r="Q24" s="26">
        <f t="shared" si="5"/>
        <v>42989.112699999998</v>
      </c>
    </row>
    <row r="25" spans="1:21" ht="12.95" customHeight="1" x14ac:dyDescent="0.2">
      <c r="A25" s="43" t="s">
        <v>49</v>
      </c>
      <c r="B25" s="40" t="s">
        <v>50</v>
      </c>
      <c r="C25" s="44">
        <v>58010.672400000003</v>
      </c>
      <c r="D25" s="39">
        <v>3.5000000000000001E-3</v>
      </c>
      <c r="E25" s="20">
        <f t="shared" si="0"/>
        <v>5388.5216569550958</v>
      </c>
      <c r="F25" s="20">
        <f t="shared" si="1"/>
        <v>5388.5</v>
      </c>
      <c r="G25" s="20">
        <f t="shared" si="2"/>
        <v>5.5229999998118728E-3</v>
      </c>
      <c r="K25" s="20">
        <f t="shared" si="3"/>
        <v>5.5229999998118728E-3</v>
      </c>
      <c r="O25" s="20">
        <f t="shared" ca="1" si="4"/>
        <v>6.6967648042346745E-3</v>
      </c>
      <c r="Q25" s="26">
        <f t="shared" si="5"/>
        <v>42992.172400000003</v>
      </c>
    </row>
    <row r="26" spans="1:21" ht="12.95" customHeight="1" x14ac:dyDescent="0.2">
      <c r="A26" s="41" t="s">
        <v>49</v>
      </c>
      <c r="B26" s="40" t="s">
        <v>50</v>
      </c>
      <c r="C26" s="42">
        <v>58021.640099999997</v>
      </c>
      <c r="D26" s="39">
        <v>3.5000000000000001E-3</v>
      </c>
      <c r="E26" s="20">
        <f t="shared" si="0"/>
        <v>5431.5285347930621</v>
      </c>
      <c r="F26" s="20">
        <f t="shared" si="1"/>
        <v>5431.5</v>
      </c>
      <c r="G26" s="20">
        <f t="shared" si="2"/>
        <v>7.2769999969750643E-3</v>
      </c>
      <c r="K26" s="20">
        <f t="shared" si="3"/>
        <v>7.2769999969750643E-3</v>
      </c>
      <c r="O26" s="20">
        <f t="shared" ca="1" si="4"/>
        <v>6.7694095883226949E-3</v>
      </c>
      <c r="Q26" s="26">
        <f t="shared" si="5"/>
        <v>43003.140099999997</v>
      </c>
    </row>
    <row r="27" spans="1:21" ht="12.95" customHeight="1" x14ac:dyDescent="0.2">
      <c r="A27" s="41" t="s">
        <v>49</v>
      </c>
      <c r="B27" s="40" t="s">
        <v>50</v>
      </c>
      <c r="C27" s="45">
        <v>58035.667300000001</v>
      </c>
      <c r="D27" s="39">
        <v>3.5000000000000001E-3</v>
      </c>
      <c r="E27" s="20">
        <f t="shared" si="0"/>
        <v>5486.5324168111001</v>
      </c>
      <c r="F27" s="20">
        <f t="shared" si="1"/>
        <v>5486.5</v>
      </c>
      <c r="G27" s="20">
        <f t="shared" si="2"/>
        <v>8.2669999974314123E-3</v>
      </c>
      <c r="K27" s="20">
        <f t="shared" si="3"/>
        <v>8.2669999974314123E-3</v>
      </c>
      <c r="O27" s="20">
        <f t="shared" ca="1" si="4"/>
        <v>6.8623273354120242E-3</v>
      </c>
      <c r="Q27" s="26">
        <f t="shared" si="5"/>
        <v>43017.167300000001</v>
      </c>
    </row>
    <row r="28" spans="1:21" ht="12.95" customHeight="1" x14ac:dyDescent="0.2">
      <c r="A28" s="41" t="s">
        <v>49</v>
      </c>
      <c r="B28" s="40" t="s">
        <v>50</v>
      </c>
      <c r="C28" s="45">
        <v>58071.369899999998</v>
      </c>
      <c r="D28" s="39">
        <v>3.5000000000000001E-3</v>
      </c>
      <c r="E28" s="20">
        <f t="shared" si="0"/>
        <v>5626.5305346205323</v>
      </c>
      <c r="F28" s="20">
        <f t="shared" si="1"/>
        <v>5626.5</v>
      </c>
      <c r="G28" s="20">
        <f t="shared" si="2"/>
        <v>7.786999995005317E-3</v>
      </c>
      <c r="K28" s="20">
        <f t="shared" si="3"/>
        <v>7.786999995005317E-3</v>
      </c>
      <c r="O28" s="20">
        <f t="shared" ca="1" si="4"/>
        <v>7.0988452370939516E-3</v>
      </c>
      <c r="Q28" s="26">
        <f t="shared" si="5"/>
        <v>43052.869899999998</v>
      </c>
    </row>
    <row r="29" spans="1:21" ht="12.95" customHeight="1" x14ac:dyDescent="0.2">
      <c r="A29" s="41" t="s">
        <v>49</v>
      </c>
      <c r="B29" s="40" t="s">
        <v>50</v>
      </c>
      <c r="C29" s="45">
        <v>58390.529399999999</v>
      </c>
      <c r="D29" s="39">
        <v>3.5000000000000001E-3</v>
      </c>
      <c r="E29" s="20">
        <f t="shared" si="0"/>
        <v>6878.0284446047744</v>
      </c>
      <c r="F29" s="20">
        <f t="shared" si="1"/>
        <v>6878</v>
      </c>
      <c r="G29" s="20">
        <f t="shared" si="2"/>
        <v>7.2539999964646995E-3</v>
      </c>
      <c r="K29" s="20">
        <f t="shared" si="3"/>
        <v>7.2539999964646995E-3</v>
      </c>
      <c r="O29" s="20">
        <f t="shared" ca="1" si="4"/>
        <v>9.2131463367720393E-3</v>
      </c>
      <c r="Q29" s="26">
        <f t="shared" si="5"/>
        <v>43372.029399999999</v>
      </c>
    </row>
    <row r="30" spans="1:21" ht="12.95" customHeight="1" x14ac:dyDescent="0.2">
      <c r="A30" s="41" t="s">
        <v>49</v>
      </c>
      <c r="B30" s="40" t="s">
        <v>50</v>
      </c>
      <c r="C30" s="45">
        <v>58390.658100000001</v>
      </c>
      <c r="D30" s="39">
        <v>3.5000000000000001E-3</v>
      </c>
      <c r="E30" s="20">
        <f t="shared" si="0"/>
        <v>6878.533106947636</v>
      </c>
      <c r="F30" s="20">
        <f t="shared" si="1"/>
        <v>6878.5</v>
      </c>
      <c r="G30" s="20">
        <f t="shared" si="2"/>
        <v>8.4429999988060445E-3</v>
      </c>
      <c r="K30" s="20">
        <f t="shared" si="3"/>
        <v>8.4429999988060445E-3</v>
      </c>
      <c r="O30" s="20">
        <f t="shared" ca="1" si="4"/>
        <v>9.2139910435637615E-3</v>
      </c>
      <c r="Q30" s="26">
        <f t="shared" si="5"/>
        <v>43372.158100000001</v>
      </c>
    </row>
    <row r="31" spans="1:21" ht="12.95" customHeight="1" x14ac:dyDescent="0.2">
      <c r="A31" s="41" t="s">
        <v>49</v>
      </c>
      <c r="B31" s="40" t="s">
        <v>50</v>
      </c>
      <c r="C31" s="45">
        <v>59089.677900000002</v>
      </c>
      <c r="D31" s="39">
        <v>3.5000000000000001E-3</v>
      </c>
      <c r="E31" s="20">
        <f t="shared" si="0"/>
        <v>9619.550744641645</v>
      </c>
      <c r="F31" s="20">
        <f t="shared" si="1"/>
        <v>9619.5</v>
      </c>
      <c r="G31" s="20">
        <f t="shared" si="2"/>
        <v>1.2941000000864733E-2</v>
      </c>
      <c r="K31" s="20">
        <f t="shared" si="3"/>
        <v>1.2941000000864733E-2</v>
      </c>
      <c r="O31" s="20">
        <f t="shared" ca="1" si="4"/>
        <v>1.3844673675779212E-2</v>
      </c>
      <c r="Q31" s="26">
        <f t="shared" si="5"/>
        <v>44071.177900000002</v>
      </c>
    </row>
    <row r="32" spans="1:21" ht="12.95" customHeight="1" x14ac:dyDescent="0.2">
      <c r="A32" s="41" t="s">
        <v>49</v>
      </c>
      <c r="B32" s="40" t="s">
        <v>50</v>
      </c>
      <c r="C32" s="42">
        <v>59095.670899999997</v>
      </c>
      <c r="D32" s="39">
        <v>3.5000000000000001E-3</v>
      </c>
      <c r="E32" s="20">
        <f t="shared" si="0"/>
        <v>9643.050677980711</v>
      </c>
      <c r="F32" s="20">
        <f t="shared" si="1"/>
        <v>9643</v>
      </c>
      <c r="G32" s="20">
        <f t="shared" si="2"/>
        <v>1.2923999995109625E-2</v>
      </c>
      <c r="K32" s="20">
        <f t="shared" si="3"/>
        <v>1.2923999995109625E-2</v>
      </c>
      <c r="O32" s="20">
        <f t="shared" ca="1" si="4"/>
        <v>1.3884374894990108E-2</v>
      </c>
      <c r="Q32" s="26">
        <f t="shared" si="5"/>
        <v>44077.170899999997</v>
      </c>
    </row>
    <row r="33" spans="1:17" ht="12.95" customHeight="1" x14ac:dyDescent="0.2">
      <c r="A33" s="41" t="s">
        <v>49</v>
      </c>
      <c r="B33" s="40" t="s">
        <v>50</v>
      </c>
      <c r="C33" s="42">
        <v>59132.521800000002</v>
      </c>
      <c r="D33" s="39">
        <v>3.5000000000000001E-3</v>
      </c>
      <c r="E33" s="20">
        <f t="shared" si="0"/>
        <v>9787.5515445726305</v>
      </c>
      <c r="F33" s="20">
        <f t="shared" si="1"/>
        <v>9787.5</v>
      </c>
      <c r="G33" s="20">
        <f t="shared" si="2"/>
        <v>1.3145000004442409E-2</v>
      </c>
      <c r="K33" s="20">
        <f t="shared" si="3"/>
        <v>1.3145000004442409E-2</v>
      </c>
      <c r="O33" s="20">
        <f t="shared" ca="1" si="4"/>
        <v>1.4128495157797526E-2</v>
      </c>
      <c r="Q33" s="26">
        <f t="shared" si="5"/>
        <v>44114.021800000002</v>
      </c>
    </row>
    <row r="34" spans="1:17" ht="12.95" customHeight="1" x14ac:dyDescent="0.2">
      <c r="A34" s="41" t="s">
        <v>49</v>
      </c>
      <c r="B34" s="40" t="s">
        <v>50</v>
      </c>
      <c r="C34" s="42">
        <v>59132.648699999998</v>
      </c>
      <c r="D34" s="39">
        <v>3.5000000000000001E-3</v>
      </c>
      <c r="E34" s="20">
        <f t="shared" si="0"/>
        <v>9788.0491487008858</v>
      </c>
      <c r="F34" s="20">
        <f t="shared" si="1"/>
        <v>9788</v>
      </c>
      <c r="G34" s="20">
        <f t="shared" si="2"/>
        <v>1.2533999994047917E-2</v>
      </c>
      <c r="K34" s="20">
        <f t="shared" si="3"/>
        <v>1.2533999994047917E-2</v>
      </c>
      <c r="O34" s="20">
        <f t="shared" ca="1" si="4"/>
        <v>1.4129339864589249E-2</v>
      </c>
      <c r="Q34" s="26">
        <f t="shared" si="5"/>
        <v>44114.148699999998</v>
      </c>
    </row>
    <row r="35" spans="1:17" ht="12.95" customHeight="1" x14ac:dyDescent="0.2">
      <c r="A35" s="41" t="s">
        <v>49</v>
      </c>
      <c r="B35" s="40" t="s">
        <v>50</v>
      </c>
      <c r="C35" s="42">
        <v>59155.346899999997</v>
      </c>
      <c r="D35" s="39">
        <v>3.5000000000000001E-3</v>
      </c>
      <c r="E35" s="20">
        <f t="shared" si="0"/>
        <v>9877.0540188689447</v>
      </c>
      <c r="F35" s="20">
        <f t="shared" si="1"/>
        <v>9877</v>
      </c>
      <c r="G35" s="20">
        <f t="shared" si="2"/>
        <v>1.3775999999779742E-2</v>
      </c>
      <c r="K35" s="20">
        <f t="shared" si="3"/>
        <v>1.3775999999779742E-2</v>
      </c>
      <c r="O35" s="20">
        <f t="shared" ca="1" si="4"/>
        <v>1.4279697673515616E-2</v>
      </c>
      <c r="Q35" s="26">
        <f t="shared" si="5"/>
        <v>44136.846899999997</v>
      </c>
    </row>
    <row r="36" spans="1:17" ht="12.95" customHeight="1" x14ac:dyDescent="0.2">
      <c r="A36" s="41" t="s">
        <v>49</v>
      </c>
      <c r="B36" s="40" t="s">
        <v>50</v>
      </c>
      <c r="C36" s="45">
        <v>59155.474300000002</v>
      </c>
      <c r="D36" s="39">
        <v>3.5000000000000001E-3</v>
      </c>
      <c r="E36" s="20">
        <f t="shared" si="0"/>
        <v>9877.5535836123981</v>
      </c>
      <c r="F36" s="20">
        <f t="shared" si="1"/>
        <v>9877.5</v>
      </c>
      <c r="G36" s="20">
        <f t="shared" si="2"/>
        <v>1.3664999998582061E-2</v>
      </c>
      <c r="K36" s="20">
        <f t="shared" si="3"/>
        <v>1.3664999998582061E-2</v>
      </c>
      <c r="O36" s="20">
        <f t="shared" ca="1" si="4"/>
        <v>1.4280542380307338E-2</v>
      </c>
      <c r="Q36" s="26">
        <f t="shared" si="5"/>
        <v>44136.974300000002</v>
      </c>
    </row>
    <row r="37" spans="1:17" ht="12.95" customHeight="1" x14ac:dyDescent="0.2">
      <c r="A37" s="41" t="s">
        <v>49</v>
      </c>
      <c r="B37" s="40" t="s">
        <v>50</v>
      </c>
      <c r="C37" s="45">
        <v>59466.602599999998</v>
      </c>
      <c r="D37" s="39">
        <v>3.5000000000000001E-3</v>
      </c>
      <c r="E37" s="20">
        <f t="shared" si="0"/>
        <v>11097.559308608659</v>
      </c>
      <c r="F37" s="20">
        <f t="shared" si="1"/>
        <v>11097.5</v>
      </c>
      <c r="G37" s="20">
        <f t="shared" si="2"/>
        <v>1.5124999998079147E-2</v>
      </c>
      <c r="K37" s="20">
        <f t="shared" si="3"/>
        <v>1.5124999998079147E-2</v>
      </c>
      <c r="O37" s="20">
        <f t="shared" ca="1" si="4"/>
        <v>1.6341626952106992E-2</v>
      </c>
      <c r="Q37" s="26">
        <f t="shared" si="5"/>
        <v>44448.102599999998</v>
      </c>
    </row>
    <row r="38" spans="1:17" ht="12.95" customHeight="1" x14ac:dyDescent="0.2">
      <c r="A38" s="41" t="s">
        <v>49</v>
      </c>
      <c r="B38" s="40" t="s">
        <v>50</v>
      </c>
      <c r="C38" s="45">
        <v>59783.598400000003</v>
      </c>
      <c r="D38" s="39">
        <v>3.5000000000000001E-3</v>
      </c>
      <c r="E38" s="20">
        <f t="shared" si="0"/>
        <v>12340.57285253822</v>
      </c>
      <c r="F38" s="20">
        <f t="shared" si="1"/>
        <v>12340.5</v>
      </c>
      <c r="G38" s="20">
        <f t="shared" si="2"/>
        <v>1.857900000322843E-2</v>
      </c>
      <c r="K38" s="20">
        <f t="shared" si="3"/>
        <v>1.857900000322843E-2</v>
      </c>
      <c r="O38" s="20">
        <f t="shared" ca="1" si="4"/>
        <v>1.8441568036325819E-2</v>
      </c>
      <c r="Q38" s="26">
        <f t="shared" si="5"/>
        <v>44765.098400000003</v>
      </c>
    </row>
    <row r="39" spans="1:17" ht="12.95" customHeight="1" x14ac:dyDescent="0.2">
      <c r="A39" s="41" t="s">
        <v>49</v>
      </c>
      <c r="B39" s="40" t="s">
        <v>50</v>
      </c>
      <c r="C39" s="42">
        <v>59888.2863</v>
      </c>
      <c r="D39" s="39">
        <v>3.5000000000000001E-3</v>
      </c>
      <c r="E39" s="20">
        <f t="shared" si="0"/>
        <v>12751.078220702524</v>
      </c>
      <c r="F39" s="20">
        <f t="shared" si="1"/>
        <v>12751</v>
      </c>
      <c r="G39" s="20">
        <f t="shared" si="2"/>
        <v>1.9948000001022592E-2</v>
      </c>
      <c r="K39" s="20">
        <f t="shared" si="3"/>
        <v>1.9948000001022592E-2</v>
      </c>
      <c r="O39" s="20">
        <f t="shared" ca="1" si="4"/>
        <v>1.9135072312328898E-2</v>
      </c>
      <c r="Q39" s="26">
        <f t="shared" si="5"/>
        <v>44869.7863</v>
      </c>
    </row>
    <row r="40" spans="1:17" ht="12.95" customHeight="1" x14ac:dyDescent="0.2">
      <c r="A40" s="46" t="s">
        <v>49</v>
      </c>
      <c r="B40" s="40" t="s">
        <v>50</v>
      </c>
      <c r="C40" s="39">
        <v>59942.351699999999</v>
      </c>
      <c r="D40" s="39">
        <v>3.5000000000000001E-3</v>
      </c>
      <c r="E40" s="20">
        <f t="shared" si="0"/>
        <v>12963.081106728041</v>
      </c>
      <c r="F40" s="20">
        <f t="shared" si="1"/>
        <v>12963</v>
      </c>
      <c r="G40" s="20">
        <f t="shared" si="2"/>
        <v>2.0683999995526392E-2</v>
      </c>
      <c r="K40" s="20">
        <f t="shared" si="3"/>
        <v>2.0683999995526392E-2</v>
      </c>
      <c r="O40" s="20">
        <f t="shared" ca="1" si="4"/>
        <v>1.9493227992018677E-2</v>
      </c>
      <c r="Q40" s="26">
        <f t="shared" si="5"/>
        <v>44923.851699999999</v>
      </c>
    </row>
    <row r="41" spans="1:17" ht="12.95" customHeight="1" x14ac:dyDescent="0.2">
      <c r="A41" s="46" t="s">
        <v>49</v>
      </c>
      <c r="B41" s="40" t="s">
        <v>50</v>
      </c>
      <c r="C41" s="39">
        <v>60293.392200000002</v>
      </c>
      <c r="D41" s="39">
        <v>4.1999999999999997E-3</v>
      </c>
      <c r="E41" s="20">
        <f t="shared" si="0"/>
        <v>14339.591760710846</v>
      </c>
      <c r="F41" s="20">
        <f t="shared" si="1"/>
        <v>14339.5</v>
      </c>
      <c r="G41" s="20">
        <f t="shared" si="2"/>
        <v>2.3400999998557381E-2</v>
      </c>
      <c r="K41" s="20">
        <f t="shared" si="3"/>
        <v>2.3400999998557381E-2</v>
      </c>
      <c r="O41" s="20">
        <f t="shared" ca="1" si="4"/>
        <v>2.1818705789627055E-2</v>
      </c>
      <c r="Q41" s="26">
        <f t="shared" si="5"/>
        <v>45274.892200000002</v>
      </c>
    </row>
    <row r="42" spans="1:17" ht="12.95" customHeight="1" x14ac:dyDescent="0.2">
      <c r="A42" s="46" t="s">
        <v>49</v>
      </c>
      <c r="B42" s="40" t="s">
        <v>50</v>
      </c>
      <c r="C42" s="39">
        <v>60300.278299999998</v>
      </c>
      <c r="D42" s="39">
        <v>4.1999999999999997E-3</v>
      </c>
      <c r="E42" s="20">
        <f t="shared" si="0"/>
        <v>14366.593744853375</v>
      </c>
      <c r="F42" s="20">
        <f t="shared" si="1"/>
        <v>14366.5</v>
      </c>
      <c r="G42" s="20">
        <f t="shared" si="2"/>
        <v>2.3906999995233491E-2</v>
      </c>
      <c r="K42" s="20">
        <f t="shared" si="3"/>
        <v>2.3906999995233491E-2</v>
      </c>
      <c r="O42" s="20">
        <f t="shared" ca="1" si="4"/>
        <v>2.186431995638E-2</v>
      </c>
      <c r="Q42" s="26">
        <f t="shared" si="5"/>
        <v>45281.778299999998</v>
      </c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359056" xr:uid="{C3DF8763-49F1-4E1E-AA4E-0031E45FC9B1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2025-06-19T06:23:33Z</dcterms:modified>
</cp:coreProperties>
</file>