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ADAB08D-FC65-48FF-AF75-EE2784BAFC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E22" i="1"/>
  <c r="F22" i="1"/>
  <c r="G22" i="1"/>
  <c r="H22" i="1"/>
  <c r="E23" i="1"/>
  <c r="F23" i="1" s="1"/>
  <c r="G23" i="1" s="1"/>
  <c r="H23" i="1" s="1"/>
  <c r="E24" i="1"/>
  <c r="F24" i="1"/>
  <c r="G24" i="1"/>
  <c r="H24" i="1"/>
  <c r="E25" i="1"/>
  <c r="F25" i="1" s="1"/>
  <c r="G25" i="1" s="1"/>
  <c r="H25" i="1" s="1"/>
  <c r="E26" i="1"/>
  <c r="F26" i="1"/>
  <c r="G26" i="1"/>
  <c r="H26" i="1"/>
  <c r="E27" i="1"/>
  <c r="F27" i="1" s="1"/>
  <c r="G27" i="1" s="1"/>
  <c r="H27" i="1" s="1"/>
  <c r="E28" i="1"/>
  <c r="F28" i="1"/>
  <c r="G28" i="1"/>
  <c r="H28" i="1"/>
  <c r="E29" i="1"/>
  <c r="F29" i="1" s="1"/>
  <c r="G29" i="1" s="1"/>
  <c r="H29" i="1" s="1"/>
  <c r="E30" i="1"/>
  <c r="F30" i="1"/>
  <c r="G30" i="1"/>
  <c r="H30" i="1"/>
  <c r="E31" i="1"/>
  <c r="F31" i="1" s="1"/>
  <c r="G31" i="1" s="1"/>
  <c r="H31" i="1" s="1"/>
  <c r="E32" i="1"/>
  <c r="F32" i="1"/>
  <c r="G32" i="1"/>
  <c r="H32" i="1"/>
  <c r="E33" i="1"/>
  <c r="F33" i="1" s="1"/>
  <c r="G33" i="1" s="1"/>
  <c r="H33" i="1" s="1"/>
  <c r="E34" i="1"/>
  <c r="F34" i="1"/>
  <c r="G34" i="1"/>
  <c r="H34" i="1"/>
  <c r="E35" i="1"/>
  <c r="F35" i="1" s="1"/>
  <c r="G35" i="1" s="1"/>
  <c r="H35" i="1" s="1"/>
  <c r="E36" i="1"/>
  <c r="F36" i="1"/>
  <c r="G36" i="1"/>
  <c r="H36" i="1"/>
  <c r="E37" i="1"/>
  <c r="F37" i="1" s="1"/>
  <c r="G37" i="1" s="1"/>
  <c r="H37" i="1" s="1"/>
  <c r="E38" i="1"/>
  <c r="F38" i="1"/>
  <c r="G38" i="1"/>
  <c r="H38" i="1"/>
  <c r="E39" i="1"/>
  <c r="F39" i="1" s="1"/>
  <c r="G39" i="1" s="1"/>
  <c r="H39" i="1" s="1"/>
  <c r="E40" i="1"/>
  <c r="F40" i="1"/>
  <c r="G40" i="1"/>
  <c r="H40" i="1"/>
  <c r="E42" i="1"/>
  <c r="F42" i="1" s="1"/>
  <c r="G42" i="1" s="1"/>
  <c r="H42" i="1" s="1"/>
  <c r="E43" i="1"/>
  <c r="F43" i="1"/>
  <c r="G43" i="1"/>
  <c r="H43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43" i="1"/>
  <c r="G11" i="1"/>
  <c r="F11" i="1"/>
  <c r="E41" i="1"/>
  <c r="F41" i="1" s="1"/>
  <c r="G41" i="1" s="1"/>
  <c r="H41" i="1" s="1"/>
  <c r="E14" i="1"/>
  <c r="E15" i="1" s="1"/>
  <c r="C17" i="1"/>
  <c r="Q41" i="1"/>
  <c r="C11" i="1"/>
  <c r="C12" i="1"/>
  <c r="C16" i="1" l="1"/>
  <c r="D18" i="1" s="1"/>
  <c r="O27" i="1"/>
  <c r="O35" i="1"/>
  <c r="O26" i="1"/>
  <c r="O32" i="1"/>
  <c r="O39" i="1"/>
  <c r="O40" i="1"/>
  <c r="O33" i="1"/>
  <c r="O21" i="1"/>
  <c r="O31" i="1"/>
  <c r="O43" i="1"/>
  <c r="O41" i="1"/>
  <c r="O29" i="1"/>
  <c r="C15" i="1"/>
  <c r="O36" i="1"/>
  <c r="O23" i="1"/>
  <c r="O37" i="1"/>
  <c r="O22" i="1"/>
  <c r="O34" i="1"/>
  <c r="O28" i="1"/>
  <c r="O24" i="1"/>
  <c r="O25" i="1"/>
  <c r="O30" i="1"/>
  <c r="O42" i="1"/>
  <c r="O38" i="1"/>
  <c r="C18" i="1" l="1"/>
  <c r="E16" i="1"/>
  <c r="E17" i="1" s="1"/>
</calcChain>
</file>

<file path=xl/sharedStrings.xml><?xml version="1.0" encoding="utf-8"?>
<sst xmlns="http://schemas.openxmlformats.org/spreadsheetml/2006/main" count="93" uniqueCount="47">
  <si>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</si>
  <si>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</si>
  <si>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</si>
  <si>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</si>
  <si>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</si>
  <si>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</si>
  <si>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</si>
  <si>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</si>
  <si>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</si>
  <si>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</si>
  <si>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</si>
  <si>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</si>
  <si>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</si>
  <si>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</si>
  <si>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</si>
  <si>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</si>
  <si>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</si>
  <si>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</si>
  <si>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</si>
  <si>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</si>
  <si>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</si>
  <si>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</si>
  <si>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</si>
  <si>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</si>
  <si>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</si>
  <si>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</si>
  <si>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</si>
  <si>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</si>
  <si>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</si>
  <si>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</si>
  <si>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</si>
  <si>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</si>
  <si>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</si>
  <si>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</si>
  <si>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</si>
  <si>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</si>
  <si>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</si>
  <si>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</si>
  <si>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</si>
  <si>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</si>
  <si>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2652</t>
  </si>
  <si>
    <t>not avail.</t>
  </si>
  <si>
    <t>EA?</t>
  </si>
  <si>
    <t>II</t>
  </si>
  <si>
    <t>I</t>
  </si>
  <si>
    <t>V0451 Cas / GSC 3667-0119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</si>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</sst>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V0451 Cas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-3.7567500112345442E-4</c:v>
                </c:pt>
                <c:pt idx="1">
                  <c:v>2.4324996047653258E-5</c:v>
                </c:pt>
                <c:pt idx="2">
                  <c:v>-4.2262500210199505E-4</c:v>
                </c:pt>
                <c:pt idx="3">
                  <c:v>-2.2625004930887371E-5</c:v>
                </c:pt>
                <c:pt idx="4">
                  <c:v>1.660999987507239E-4</c:v>
                </c:pt>
                <c:pt idx="5">
                  <c:v>1.6660999972373247E-3</c:v>
                </c:pt>
                <c:pt idx="6">
                  <c:v>-1.6070000128820539E-4</c:v>
                </c:pt>
                <c:pt idx="7">
                  <c:v>3.9300000935327262E-5</c:v>
                </c:pt>
                <c:pt idx="8">
                  <c:v>1.2167500026407652E-3</c:v>
                </c:pt>
                <c:pt idx="9">
                  <c:v>2.3167499966803007E-3</c:v>
                </c:pt>
                <c:pt idx="10">
                  <c:v>-9.3020000349497423E-4</c:v>
                </c:pt>
                <c:pt idx="11">
                  <c:v>1.3697999966097996E-3</c:v>
                </c:pt>
                <c:pt idx="12">
                  <c:v>-4.6827500045765191E-4</c:v>
                </c:pt>
                <c:pt idx="13">
                  <c:v>3.1725001463200897E-5</c:v>
                </c:pt>
                <c:pt idx="14">
                  <c:v>-1.5264999965438619E-3</c:v>
                </c:pt>
                <c:pt idx="15">
                  <c:v>-4.265000025043264E-4</c:v>
                </c:pt>
                <c:pt idx="16">
                  <c:v>-4.2280000343453139E-4</c:v>
                </c:pt>
                <c:pt idx="17">
                  <c:v>2.7719999343389645E-4</c:v>
                </c:pt>
                <c:pt idx="18">
                  <c:v>-8.8727499678498134E-4</c:v>
                </c:pt>
                <c:pt idx="19">
                  <c:v>-6.8727500183740631E-4</c:v>
                </c:pt>
                <c:pt idx="20">
                  <c:v>0</c:v>
                </c:pt>
                <c:pt idx="21">
                  <c:v>9.9999997473787516E-5</c:v>
                </c:pt>
                <c:pt idx="22">
                  <c:v>8.4177499957149848E-4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1-4C43-BB4E-A90A307923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1-4C43-BB4E-A90A307923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D1-4C43-BB4E-A90A307923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D1-4C43-BB4E-A90A307923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D1-4C43-BB4E-A90A307923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D1-4C43-BB4E-A90A307923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6.9999999999999999E-4</c:v>
                  </c:pt>
                  <c:pt idx="10">
                    <c:v>1E-3</c:v>
                  </c:pt>
                  <c:pt idx="11">
                    <c:v>1.1000000000000001E-3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8.0000000000000004E-4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4.0000000000000002E-4</c:v>
                  </c:pt>
                  <c:pt idx="2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D1-4C43-BB4E-A90A307923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-803.5</c:v>
                </c:pt>
                <c:pt idx="1">
                  <c:v>-803.5</c:v>
                </c:pt>
                <c:pt idx="2">
                  <c:v>-802.5</c:v>
                </c:pt>
                <c:pt idx="3">
                  <c:v>-802.5</c:v>
                </c:pt>
                <c:pt idx="4">
                  <c:v>-798</c:v>
                </c:pt>
                <c:pt idx="5">
                  <c:v>-798</c:v>
                </c:pt>
                <c:pt idx="6">
                  <c:v>-774</c:v>
                </c:pt>
                <c:pt idx="7">
                  <c:v>-774</c:v>
                </c:pt>
                <c:pt idx="8">
                  <c:v>-765</c:v>
                </c:pt>
                <c:pt idx="9">
                  <c:v>-765</c:v>
                </c:pt>
                <c:pt idx="10">
                  <c:v>-764</c:v>
                </c:pt>
                <c:pt idx="11">
                  <c:v>-764</c:v>
                </c:pt>
                <c:pt idx="12">
                  <c:v>-735.5</c:v>
                </c:pt>
                <c:pt idx="13">
                  <c:v>-735.5</c:v>
                </c:pt>
                <c:pt idx="14">
                  <c:v>-730</c:v>
                </c:pt>
                <c:pt idx="15">
                  <c:v>-730</c:v>
                </c:pt>
                <c:pt idx="16">
                  <c:v>-696</c:v>
                </c:pt>
                <c:pt idx="17">
                  <c:v>-696</c:v>
                </c:pt>
                <c:pt idx="18">
                  <c:v>-315.5</c:v>
                </c:pt>
                <c:pt idx="19">
                  <c:v>-315.5</c:v>
                </c:pt>
                <c:pt idx="20">
                  <c:v>0</c:v>
                </c:pt>
                <c:pt idx="21">
                  <c:v>0</c:v>
                </c:pt>
                <c:pt idx="22">
                  <c:v>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1.10270831218611E-4</c:v>
                </c:pt>
                <c:pt idx="1">
                  <c:v>1.10270831218611E-4</c:v>
                </c:pt>
                <c:pt idx="2">
                  <c:v>1.1007246935564693E-4</c:v>
                </c:pt>
                <c:pt idx="3">
                  <c:v>1.1007246935564693E-4</c:v>
                </c:pt>
                <c:pt idx="4">
                  <c:v>1.0917984097230862E-4</c:v>
                </c:pt>
                <c:pt idx="5">
                  <c:v>1.0917984097230862E-4</c:v>
                </c:pt>
                <c:pt idx="6">
                  <c:v>1.0441915626117086E-4</c:v>
                </c:pt>
                <c:pt idx="7">
                  <c:v>1.0441915626117086E-4</c:v>
                </c:pt>
                <c:pt idx="8">
                  <c:v>1.0263389949449421E-4</c:v>
                </c:pt>
                <c:pt idx="9">
                  <c:v>1.0263389949449421E-4</c:v>
                </c:pt>
                <c:pt idx="10">
                  <c:v>1.0243553763153013E-4</c:v>
                </c:pt>
                <c:pt idx="11">
                  <c:v>1.0243553763153013E-4</c:v>
                </c:pt>
                <c:pt idx="12">
                  <c:v>9.6782224537054066E-5</c:v>
                </c:pt>
                <c:pt idx="13">
                  <c:v>9.6782224537054066E-5</c:v>
                </c:pt>
                <c:pt idx="14">
                  <c:v>9.5691234290751678E-5</c:v>
                </c:pt>
                <c:pt idx="15">
                  <c:v>9.5691234290751678E-5</c:v>
                </c:pt>
                <c:pt idx="16">
                  <c:v>8.8946930949973196E-5</c:v>
                </c:pt>
                <c:pt idx="17">
                  <c:v>8.8946930949973196E-5</c:v>
                </c:pt>
                <c:pt idx="18">
                  <c:v>1.3470242092143605E-5</c:v>
                </c:pt>
                <c:pt idx="19">
                  <c:v>1.3470242092143605E-5</c:v>
                </c:pt>
                <c:pt idx="20">
                  <c:v>-4.9112925673021294E-5</c:v>
                </c:pt>
                <c:pt idx="21">
                  <c:v>-4.9112925673021294E-5</c:v>
                </c:pt>
                <c:pt idx="22">
                  <c:v>-5.0203915919323696E-5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D1-4C43-BB4E-A90A3079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797520"/>
        <c:axId val="1"/>
      </c:scatterChart>
      <c:valAx>
        <c:axId val="78679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79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D40A1D-DA84-0111-7551-7C35188F3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45962.304900000003</v>
      </c>
      <c r="D7" t="s">
        <v>40</v>
      </c>
    </row>
    <row r="8" spans="1:7" x14ac:dyDescent="0.2">
      <c r="A8" t="s">
        <v>3</v>
      </c>
      <c r="C8">
        <v>0.90984695000000004</v>
      </c>
      <c r="D8" t="s">
        <v>40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-4.9112925673021294E-5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-1.9836186296407256E-7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60329.681806134256</v>
      </c>
    </row>
    <row r="15" spans="1:7" x14ac:dyDescent="0.2">
      <c r="A15" s="14" t="s">
        <v>17</v>
      </c>
      <c r="B15" s="12"/>
      <c r="C15" s="15">
        <f ca="1">(C7+C11)+(C8+C12)*INT(MAX(F21:F3533))</f>
        <v>45966.854084645267</v>
      </c>
      <c r="D15" s="16" t="s">
        <v>38</v>
      </c>
      <c r="E15" s="17">
        <f ca="1">ROUND(2*(E14-$C$7)/$C$8,0)/2+E13</f>
        <v>15792</v>
      </c>
    </row>
    <row r="16" spans="1:7" x14ac:dyDescent="0.2">
      <c r="A16" s="18" t="s">
        <v>4</v>
      </c>
      <c r="B16" s="12"/>
      <c r="C16" s="19">
        <f ca="1">+C8+C12</f>
        <v>0.90984675163813711</v>
      </c>
      <c r="D16" s="16" t="s">
        <v>39</v>
      </c>
      <c r="E16" s="26">
        <f ca="1">ROUND(2*(E14-$C$15)/$C$16,0)/2+E13</f>
        <v>15787</v>
      </c>
    </row>
    <row r="17" spans="1:17" ht="13.5" thickBot="1" x14ac:dyDescent="0.25">
      <c r="A17" s="16" t="s">
        <v>30</v>
      </c>
      <c r="B17" s="12"/>
      <c r="C17" s="12">
        <f>COUNT(C21:C2191)</f>
        <v>23</v>
      </c>
      <c r="D17" s="16" t="s">
        <v>34</v>
      </c>
      <c r="E17" s="20">
        <f ca="1">+$C$15+$C$16*E16-15018.5-$C$9/24</f>
        <v>45312.500586089875</v>
      </c>
    </row>
    <row r="18" spans="1:17" ht="14.25" thickTop="1" thickBot="1" x14ac:dyDescent="0.25">
      <c r="A18" s="18" t="s">
        <v>5</v>
      </c>
      <c r="B18" s="12"/>
      <c r="C18" s="21">
        <f ca="1">+C15</f>
        <v>45966.854084645267</v>
      </c>
      <c r="D18" s="22">
        <f ca="1">+C16</f>
        <v>0.90984675163813711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29" t="s">
        <v>40</v>
      </c>
      <c r="B21" s="30" t="s">
        <v>43</v>
      </c>
      <c r="C21" s="29">
        <v>45231.2425</v>
      </c>
      <c r="D21" s="29">
        <v>8.0000000000000004E-4</v>
      </c>
      <c r="E21">
        <f>+(C21-C$7)/C$8</f>
        <v>-803.50041289911724</v>
      </c>
      <c r="F21">
        <f>ROUND(2*E21,0)/2</f>
        <v>-803.5</v>
      </c>
      <c r="G21">
        <f>+C21-(C$7+F21*C$8)</f>
        <v>-3.7567500112345442E-4</v>
      </c>
      <c r="H21">
        <f>+G21</f>
        <v>-3.7567500112345442E-4</v>
      </c>
      <c r="O21">
        <f ca="1">+C$11+C$12*$F21</f>
        <v>1.10270831218611E-4</v>
      </c>
      <c r="Q21" s="2">
        <f>+C21-15018.5</f>
        <v>30212.7425</v>
      </c>
    </row>
    <row r="22" spans="1:17" x14ac:dyDescent="0.2">
      <c r="A22" s="29" t="s">
        <v>40</v>
      </c>
      <c r="B22" s="30" t="s">
        <v>43</v>
      </c>
      <c r="C22" s="29">
        <v>45231.242899999997</v>
      </c>
      <c r="D22" s="29">
        <v>5.9999999999999995E-4</v>
      </c>
      <c r="E22">
        <f>+(C22-C$7)/C$8</f>
        <v>-803.49997326474011</v>
      </c>
      <c r="F22">
        <f>ROUND(2*E22,0)/2</f>
        <v>-803.5</v>
      </c>
      <c r="G22">
        <f>+C22-(C$7+F22*C$8)</f>
        <v>2.4324996047653258E-5</v>
      </c>
      <c r="H22">
        <f>+G22</f>
        <v>2.4324996047653258E-5</v>
      </c>
      <c r="O22">
        <f ca="1">+C$11+C$12*$F22</f>
        <v>1.10270831218611E-4</v>
      </c>
      <c r="Q22" s="2">
        <f>+C22-15018.5</f>
        <v>30212.742899999997</v>
      </c>
    </row>
    <row r="23" spans="1:17" x14ac:dyDescent="0.2">
      <c r="A23" s="29" t="s">
        <v>40</v>
      </c>
      <c r="B23" s="30" t="s">
        <v>43</v>
      </c>
      <c r="C23" s="29">
        <v>45232.152300000002</v>
      </c>
      <c r="D23" s="29">
        <v>5.0000000000000001E-4</v>
      </c>
      <c r="E23">
        <f>+(C23-C$7)/C$8</f>
        <v>-802.50046450120124</v>
      </c>
      <c r="F23">
        <f>ROUND(2*E23,0)/2</f>
        <v>-802.5</v>
      </c>
      <c r="G23">
        <f>+C23-(C$7+F23*C$8)</f>
        <v>-4.2262500210199505E-4</v>
      </c>
      <c r="H23">
        <f>+G23</f>
        <v>-4.2262500210199505E-4</v>
      </c>
      <c r="O23">
        <f ca="1">+C$11+C$12*$F23</f>
        <v>1.1007246935564693E-4</v>
      </c>
      <c r="Q23" s="2">
        <f>+C23-15018.5</f>
        <v>30213.652300000002</v>
      </c>
    </row>
    <row r="24" spans="1:17" x14ac:dyDescent="0.2">
      <c r="A24" s="29" t="s">
        <v>40</v>
      </c>
      <c r="B24" s="30" t="s">
        <v>43</v>
      </c>
      <c r="C24" s="29">
        <v>45232.152699999999</v>
      </c>
      <c r="D24" s="29">
        <v>1E-4</v>
      </c>
      <c r="E24">
        <f>+(C24-C$7)/C$8</f>
        <v>-802.50002486682411</v>
      </c>
      <c r="F24">
        <f>ROUND(2*E24,0)/2</f>
        <v>-802.5</v>
      </c>
      <c r="G24">
        <f>+C24-(C$7+F24*C$8)</f>
        <v>-2.2625004930887371E-5</v>
      </c>
      <c r="H24">
        <f>+G24</f>
        <v>-2.2625004930887371E-5</v>
      </c>
      <c r="O24">
        <f ca="1">+C$11+C$12*$F24</f>
        <v>1.1007246935564693E-4</v>
      </c>
      <c r="Q24" s="2">
        <f>+C24-15018.5</f>
        <v>30213.652699999999</v>
      </c>
    </row>
    <row r="25" spans="1:17" x14ac:dyDescent="0.2">
      <c r="A25" s="29" t="s">
        <v>40</v>
      </c>
      <c r="B25" s="30" t="s">
        <v>44</v>
      </c>
      <c r="C25" s="29">
        <v>45236.247199999998</v>
      </c>
      <c r="D25" s="29">
        <v>4.0000000000000002E-4</v>
      </c>
      <c r="E25">
        <f>+(C25-C$7)/C$8</f>
        <v>-797.9998174418289</v>
      </c>
      <c r="F25">
        <f>ROUND(2*E25,0)/2</f>
        <v>-798</v>
      </c>
      <c r="G25">
        <f>+C25-(C$7+F25*C$8)</f>
        <v>1.660999987507239E-4</v>
      </c>
      <c r="H25">
        <f>+G25</f>
        <v>1.660999987507239E-4</v>
      </c>
      <c r="O25">
        <f ca="1">+C$11+C$12*$F25</f>
        <v>1.0917984097230862E-4</v>
      </c>
      <c r="Q25" s="2">
        <f>+C25-15018.5</f>
        <v>30217.747199999998</v>
      </c>
    </row>
    <row r="26" spans="1:17" x14ac:dyDescent="0.2">
      <c r="A26" s="29" t="s">
        <v>40</v>
      </c>
      <c r="B26" s="30" t="s">
        <v>44</v>
      </c>
      <c r="C26" s="29">
        <v>45236.248699999996</v>
      </c>
      <c r="D26" s="29">
        <v>6.9999999999999999E-4</v>
      </c>
      <c r="E26">
        <f>+(C26-C$7)/C$8</f>
        <v>-797.99816881290451</v>
      </c>
      <c r="F26">
        <f>ROUND(2*E26,0)/2</f>
        <v>-798</v>
      </c>
      <c r="G26">
        <f>+C26-(C$7+F26*C$8)</f>
        <v>1.6660999972373247E-3</v>
      </c>
      <c r="H26">
        <f>+G26</f>
        <v>1.6660999972373247E-3</v>
      </c>
      <c r="O26">
        <f ca="1">+C$11+C$12*$F26</f>
        <v>1.0917984097230862E-4</v>
      </c>
      <c r="Q26" s="2">
        <f>+C26-15018.5</f>
        <v>30217.748699999996</v>
      </c>
    </row>
    <row r="27" spans="1:17" x14ac:dyDescent="0.2">
      <c r="A27" s="29" t="s">
        <v>40</v>
      </c>
      <c r="B27" s="30" t="s">
        <v>44</v>
      </c>
      <c r="C27" s="29">
        <v>45258.083200000001</v>
      </c>
      <c r="D27" s="29">
        <v>8.9999999999999998E-4</v>
      </c>
      <c r="E27">
        <f>+(C27-C$7)/C$8</f>
        <v>-774.00017662311427</v>
      </c>
      <c r="F27">
        <f>ROUND(2*E27,0)/2</f>
        <v>-774</v>
      </c>
      <c r="G27">
        <f>+C27-(C$7+F27*C$8)</f>
        <v>-1.6070000128820539E-4</v>
      </c>
      <c r="H27">
        <f>+G27</f>
        <v>-1.6070000128820539E-4</v>
      </c>
      <c r="O27">
        <f ca="1">+C$11+C$12*$F27</f>
        <v>1.0441915626117086E-4</v>
      </c>
      <c r="Q27" s="2">
        <f>+C27-15018.5</f>
        <v>30239.583200000001</v>
      </c>
    </row>
    <row r="28" spans="1:17" x14ac:dyDescent="0.2">
      <c r="A28" s="29" t="s">
        <v>40</v>
      </c>
      <c r="B28" s="30" t="s">
        <v>44</v>
      </c>
      <c r="C28" s="29">
        <v>45258.083400000003</v>
      </c>
      <c r="D28" s="29">
        <v>2.9999999999999997E-4</v>
      </c>
      <c r="E28">
        <f>+(C28-C$7)/C$8</f>
        <v>-773.99995680592167</v>
      </c>
      <c r="F28">
        <f>ROUND(2*E28,0)/2</f>
        <v>-774</v>
      </c>
      <c r="G28">
        <f>+C28-(C$7+F28*C$8)</f>
        <v>3.9300000935327262E-5</v>
      </c>
      <c r="H28">
        <f>+G28</f>
        <v>3.9300000935327262E-5</v>
      </c>
      <c r="O28">
        <f ca="1">+C$11+C$12*$F28</f>
        <v>1.0441915626117086E-4</v>
      </c>
      <c r="Q28" s="2">
        <f>+C28-15018.5</f>
        <v>30239.583400000003</v>
      </c>
    </row>
    <row r="29" spans="1:17" x14ac:dyDescent="0.2">
      <c r="A29" s="29" t="s">
        <v>40</v>
      </c>
      <c r="B29" s="30" t="s">
        <v>44</v>
      </c>
      <c r="C29" s="29">
        <v>45266.273200000003</v>
      </c>
      <c r="D29" s="29">
        <v>5.9999999999999995E-4</v>
      </c>
      <c r="E29">
        <f>+(C29-C$7)/C$8</f>
        <v>-764.99866268716903</v>
      </c>
      <c r="F29">
        <f>ROUND(2*E29,0)/2</f>
        <v>-765</v>
      </c>
      <c r="G29">
        <f>+C29-(C$7+F29*C$8)</f>
        <v>1.2167500026407652E-3</v>
      </c>
      <c r="H29">
        <f>+G29</f>
        <v>1.2167500026407652E-3</v>
      </c>
      <c r="O29">
        <f ca="1">+C$11+C$12*$F29</f>
        <v>1.0263389949449421E-4</v>
      </c>
      <c r="Q29" s="2">
        <f>+C29-15018.5</f>
        <v>30247.773200000003</v>
      </c>
    </row>
    <row r="30" spans="1:17" x14ac:dyDescent="0.2">
      <c r="A30" s="29" t="s">
        <v>40</v>
      </c>
      <c r="B30" s="30" t="s">
        <v>44</v>
      </c>
      <c r="C30" s="29">
        <v>45266.274299999997</v>
      </c>
      <c r="D30" s="29">
        <v>6.9999999999999999E-4</v>
      </c>
      <c r="E30">
        <f>+(C30-C$7)/C$8</f>
        <v>-764.99745369262985</v>
      </c>
      <c r="F30">
        <f>ROUND(2*E30,0)/2</f>
        <v>-765</v>
      </c>
      <c r="G30">
        <f>+C30-(C$7+F30*C$8)</f>
        <v>2.3167499966803007E-3</v>
      </c>
      <c r="H30">
        <f>+G30</f>
        <v>2.3167499966803007E-3</v>
      </c>
      <c r="O30">
        <f ca="1">+C$11+C$12*$F30</f>
        <v>1.0263389949449421E-4</v>
      </c>
      <c r="Q30" s="2">
        <f>+C30-15018.5</f>
        <v>30247.774299999997</v>
      </c>
    </row>
    <row r="31" spans="1:17" x14ac:dyDescent="0.2">
      <c r="A31" s="29" t="s">
        <v>40</v>
      </c>
      <c r="B31" s="30" t="s">
        <v>44</v>
      </c>
      <c r="C31" s="29">
        <v>45267.180899999999</v>
      </c>
      <c r="D31" s="29">
        <v>1E-3</v>
      </c>
      <c r="E31">
        <f>+(C31-C$7)/C$8</f>
        <v>-764.00102236975499</v>
      </c>
      <c r="F31">
        <f>ROUND(2*E31,0)/2</f>
        <v>-764</v>
      </c>
      <c r="G31">
        <f>+C31-(C$7+F31*C$8)</f>
        <v>-9.3020000349497423E-4</v>
      </c>
      <c r="H31">
        <f>+G31</f>
        <v>-9.3020000349497423E-4</v>
      </c>
      <c r="O31">
        <f ca="1">+C$11+C$12*$F31</f>
        <v>1.0243553763153013E-4</v>
      </c>
      <c r="Q31" s="2">
        <f>+C31-15018.5</f>
        <v>30248.680899999999</v>
      </c>
    </row>
    <row r="32" spans="1:17" x14ac:dyDescent="0.2">
      <c r="A32" s="29" t="s">
        <v>40</v>
      </c>
      <c r="B32" s="30" t="s">
        <v>44</v>
      </c>
      <c r="C32" s="29">
        <v>45267.183199999999</v>
      </c>
      <c r="D32" s="29">
        <v>1.1000000000000001E-3</v>
      </c>
      <c r="E32">
        <f>+(C32-C$7)/C$8</f>
        <v>-763.99849447206839</v>
      </c>
      <c r="F32">
        <f>ROUND(2*E32,0)/2</f>
        <v>-764</v>
      </c>
      <c r="G32">
        <f>+C32-(C$7+F32*C$8)</f>
        <v>1.3697999966097996E-3</v>
      </c>
      <c r="H32">
        <f>+G32</f>
        <v>1.3697999966097996E-3</v>
      </c>
      <c r="O32">
        <f ca="1">+C$11+C$12*$F32</f>
        <v>1.0243553763153013E-4</v>
      </c>
      <c r="Q32" s="2">
        <f>+C32-15018.5</f>
        <v>30248.683199999999</v>
      </c>
    </row>
    <row r="33" spans="1:17" x14ac:dyDescent="0.2">
      <c r="A33" s="29" t="s">
        <v>40</v>
      </c>
      <c r="B33" s="30" t="s">
        <v>43</v>
      </c>
      <c r="C33" s="29">
        <v>45293.112000000001</v>
      </c>
      <c r="D33" s="29">
        <v>2.0000000000000001E-4</v>
      </c>
      <c r="E33">
        <f>+(C33-C$7)/C$8</f>
        <v>-735.50051467447554</v>
      </c>
      <c r="F33">
        <f>ROUND(2*E33,0)/2</f>
        <v>-735.5</v>
      </c>
      <c r="G33">
        <f>+C33-(C$7+F33*C$8)</f>
        <v>-4.6827500045765191E-4</v>
      </c>
      <c r="H33">
        <f>+G33</f>
        <v>-4.6827500045765191E-4</v>
      </c>
      <c r="O33">
        <f ca="1">+C$11+C$12*$F33</f>
        <v>9.6782224537054066E-5</v>
      </c>
      <c r="Q33" s="2">
        <f>+C33-15018.5</f>
        <v>30274.612000000001</v>
      </c>
    </row>
    <row r="34" spans="1:17" x14ac:dyDescent="0.2">
      <c r="A34" s="29" t="s">
        <v>40</v>
      </c>
      <c r="B34" s="30" t="s">
        <v>43</v>
      </c>
      <c r="C34" s="29">
        <v>45293.112500000003</v>
      </c>
      <c r="D34" s="29">
        <v>5.9999999999999995E-4</v>
      </c>
      <c r="E34">
        <f>+(C34-C$7)/C$8</f>
        <v>-735.49996513149813</v>
      </c>
      <c r="F34">
        <f>ROUND(2*E34,0)/2</f>
        <v>-735.5</v>
      </c>
      <c r="G34">
        <f>+C34-(C$7+F34*C$8)</f>
        <v>3.1725001463200897E-5</v>
      </c>
      <c r="H34">
        <f>+G34</f>
        <v>3.1725001463200897E-5</v>
      </c>
      <c r="O34">
        <f ca="1">+C$11+C$12*$F34</f>
        <v>9.6782224537054066E-5</v>
      </c>
      <c r="Q34" s="2">
        <f>+C34-15018.5</f>
        <v>30274.612500000003</v>
      </c>
    </row>
    <row r="35" spans="1:17" x14ac:dyDescent="0.2">
      <c r="A35" s="29" t="s">
        <v>40</v>
      </c>
      <c r="B35" s="30" t="s">
        <v>44</v>
      </c>
      <c r="C35" s="29">
        <v>45298.115100000003</v>
      </c>
      <c r="D35" s="29">
        <v>8.0000000000000004E-4</v>
      </c>
      <c r="E35">
        <f>+(C35-C$7)/C$8</f>
        <v>-730.00167775470379</v>
      </c>
      <c r="F35">
        <f>ROUND(2*E35,0)/2</f>
        <v>-730</v>
      </c>
      <c r="G35">
        <f>+C35-(C$7+F35*C$8)</f>
        <v>-1.5264999965438619E-3</v>
      </c>
      <c r="H35">
        <f>+G35</f>
        <v>-1.5264999965438619E-3</v>
      </c>
      <c r="O35">
        <f ca="1">+C$11+C$12*$F35</f>
        <v>9.5691234290751678E-5</v>
      </c>
      <c r="Q35" s="2">
        <f>+C35-15018.5</f>
        <v>30279.615100000003</v>
      </c>
    </row>
    <row r="36" spans="1:17" x14ac:dyDescent="0.2">
      <c r="A36" s="29" t="s">
        <v>40</v>
      </c>
      <c r="B36" s="30" t="s">
        <v>44</v>
      </c>
      <c r="C36" s="29">
        <v>45298.116199999997</v>
      </c>
      <c r="D36" s="29">
        <v>2E-3</v>
      </c>
      <c r="E36">
        <f>+(C36-C$7)/C$8</f>
        <v>-730.00046876016461</v>
      </c>
      <c r="F36">
        <f>ROUND(2*E36,0)/2</f>
        <v>-730</v>
      </c>
      <c r="G36">
        <f>+C36-(C$7+F36*C$8)</f>
        <v>-4.265000025043264E-4</v>
      </c>
      <c r="H36">
        <f>+G36</f>
        <v>-4.265000025043264E-4</v>
      </c>
      <c r="O36">
        <f ca="1">+C$11+C$12*$F36</f>
        <v>9.5691234290751678E-5</v>
      </c>
      <c r="Q36" s="2">
        <f>+C36-15018.5</f>
        <v>30279.616199999997</v>
      </c>
    </row>
    <row r="37" spans="1:17" x14ac:dyDescent="0.2">
      <c r="A37" s="29" t="s">
        <v>40</v>
      </c>
      <c r="B37" s="30" t="s">
        <v>44</v>
      </c>
      <c r="C37" s="29">
        <v>45329.050999999999</v>
      </c>
      <c r="D37" s="29">
        <v>5.0000000000000001E-4</v>
      </c>
      <c r="E37">
        <f>+(C37-C$7)/C$8</f>
        <v>-696.00046469354356</v>
      </c>
      <c r="F37">
        <f>ROUND(2*E37,0)/2</f>
        <v>-696</v>
      </c>
      <c r="G37">
        <f>+C37-(C$7+F37*C$8)</f>
        <v>-4.2280000343453139E-4</v>
      </c>
      <c r="H37">
        <f>+G37</f>
        <v>-4.2280000343453139E-4</v>
      </c>
      <c r="O37">
        <f ca="1">+C$11+C$12*$F37</f>
        <v>8.8946930949973196E-5</v>
      </c>
      <c r="Q37" s="2">
        <f>+C37-15018.5</f>
        <v>30310.550999999999</v>
      </c>
    </row>
    <row r="38" spans="1:17" x14ac:dyDescent="0.2">
      <c r="A38" s="29" t="s">
        <v>40</v>
      </c>
      <c r="B38" s="30" t="s">
        <v>44</v>
      </c>
      <c r="C38" s="29">
        <v>45329.051699999996</v>
      </c>
      <c r="D38" s="29">
        <v>6.9999999999999999E-4</v>
      </c>
      <c r="E38">
        <f>+(C38-C$7)/C$8</f>
        <v>-695.99969533338151</v>
      </c>
      <c r="F38">
        <f>ROUND(2*E38,0)/2</f>
        <v>-696</v>
      </c>
      <c r="G38">
        <f>+C38-(C$7+F38*C$8)</f>
        <v>2.7719999343389645E-4</v>
      </c>
      <c r="H38">
        <f>+G38</f>
        <v>2.7719999343389645E-4</v>
      </c>
      <c r="O38">
        <f ca="1">+C$11+C$12*$F38</f>
        <v>8.8946930949973196E-5</v>
      </c>
      <c r="Q38" s="2">
        <f>+C38-15018.5</f>
        <v>30310.551699999996</v>
      </c>
    </row>
    <row r="39" spans="1:17" x14ac:dyDescent="0.2">
      <c r="A39" s="29" t="s">
        <v>40</v>
      </c>
      <c r="B39" s="30" t="s">
        <v>43</v>
      </c>
      <c r="C39" s="29">
        <v>45675.247300000003</v>
      </c>
      <c r="D39" s="29">
        <v>1E-4</v>
      </c>
      <c r="E39">
        <f>+(C39-C$7)/C$8</f>
        <v>-315.50097519148699</v>
      </c>
      <c r="F39">
        <f>ROUND(2*E39,0)/2</f>
        <v>-315.5</v>
      </c>
      <c r="G39">
        <f>+C39-(C$7+F39*C$8)</f>
        <v>-8.8727499678498134E-4</v>
      </c>
      <c r="H39">
        <f>+G39</f>
        <v>-8.8727499678498134E-4</v>
      </c>
      <c r="O39">
        <f ca="1">+C$11+C$12*$F39</f>
        <v>1.3470242092143605E-5</v>
      </c>
      <c r="Q39" s="2">
        <f>+C39-15018.5</f>
        <v>30656.747300000003</v>
      </c>
    </row>
    <row r="40" spans="1:17" x14ac:dyDescent="0.2">
      <c r="A40" s="29" t="s">
        <v>40</v>
      </c>
      <c r="B40" s="30" t="s">
        <v>43</v>
      </c>
      <c r="C40" s="29">
        <v>45675.247499999998</v>
      </c>
      <c r="D40" s="29">
        <v>1E-4</v>
      </c>
      <c r="E40">
        <f>+(C40-C$7)/C$8</f>
        <v>-315.5007553743024</v>
      </c>
      <c r="F40">
        <f>ROUND(2*E40,0)/2</f>
        <v>-315.5</v>
      </c>
      <c r="G40">
        <f>+C40-(C$7+F40*C$8)</f>
        <v>-6.8727500183740631E-4</v>
      </c>
      <c r="H40">
        <f>+G40</f>
        <v>-6.8727500183740631E-4</v>
      </c>
      <c r="O40">
        <f ca="1">+C$11+C$12*$F40</f>
        <v>1.3470242092143605E-5</v>
      </c>
      <c r="Q40" s="2">
        <f>+C40-15018.5</f>
        <v>30656.747499999998</v>
      </c>
    </row>
    <row r="41" spans="1:17" x14ac:dyDescent="0.2">
      <c r="A41" t="s">
        <v>40</v>
      </c>
      <c r="C41" s="10">
        <v>45962.304900000003</v>
      </c>
      <c r="D41" s="10" t="s">
        <v>13</v>
      </c>
      <c r="E41">
        <f>+(C41-C$7)/C$8</f>
        <v>0</v>
      </c>
      <c r="F41">
        <f>ROUND(2*E41,0)/2</f>
        <v>0</v>
      </c>
      <c r="G41">
        <f>+C41-(C$7+F41*C$8)</f>
        <v>0</v>
      </c>
      <c r="H41">
        <f>+G41</f>
        <v>0</v>
      </c>
      <c r="O41">
        <f ca="1">+C$11+C$12*$F41</f>
        <v>-4.9112925673021294E-5</v>
      </c>
      <c r="Q41" s="2">
        <f>+C41-15018.5</f>
        <v>30943.804900000003</v>
      </c>
    </row>
    <row r="42" spans="1:17" x14ac:dyDescent="0.2">
      <c r="A42" s="29" t="s">
        <v>40</v>
      </c>
      <c r="B42" s="30" t="s">
        <v>44</v>
      </c>
      <c r="C42" s="29">
        <v>45962.305</v>
      </c>
      <c r="D42" s="29">
        <v>4.0000000000000002E-4</v>
      </c>
      <c r="E42">
        <f>+(C42-C$7)/C$8</f>
        <v>1.099085922899313E-4</v>
      </c>
      <c r="F42">
        <f>ROUND(2*E42,0)/2</f>
        <v>0</v>
      </c>
      <c r="G42">
        <f>+C42-(C$7+F42*C$8)</f>
        <v>9.9999997473787516E-5</v>
      </c>
      <c r="H42">
        <f>+G42</f>
        <v>9.9999997473787516E-5</v>
      </c>
      <c r="O42">
        <f ca="1">+C$11+C$12*$F42</f>
        <v>-4.9112925673021294E-5</v>
      </c>
      <c r="Q42" s="2">
        <f>+C42-15018.5</f>
        <v>30943.805</v>
      </c>
    </row>
    <row r="43" spans="1:17" x14ac:dyDescent="0.2">
      <c r="A43" s="29" t="s">
        <v>40</v>
      </c>
      <c r="B43" s="30" t="s">
        <v>43</v>
      </c>
      <c r="C43" s="29">
        <v>45967.3099</v>
      </c>
      <c r="D43" s="29">
        <v>5.9999999999999995E-4</v>
      </c>
      <c r="E43">
        <f>+(C43-C$7)/C$8</f>
        <v>5.5009251830732415</v>
      </c>
      <c r="F43">
        <f>ROUND(2*E43,0)/2</f>
        <v>5.5</v>
      </c>
      <c r="G43">
        <f>+C43-(C$7+F43*C$8)</f>
        <v>8.4177499957149848E-4</v>
      </c>
      <c r="H43">
        <f>+G43</f>
        <v>8.4177499957149848E-4</v>
      </c>
      <c r="O43">
        <f ca="1">+C$11+C$12*$F43</f>
        <v>-5.0203915919323696E-5</v>
      </c>
      <c r="Q43" s="2">
        <f>+C43-15018.5</f>
        <v>30948.8099</v>
      </c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Q92">
    <sortCondition ref="C21:C9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2024-01-20T03:21:48Z</dcterms:modified>
</cp:coreProperties>
</file>