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A57DF9E-1374-40E3-8BAD-83821BE797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E22" i="1"/>
  <c r="F22" i="1" s="1"/>
  <c r="G22" i="1" s="1"/>
  <c r="I22" i="1" s="1"/>
  <c r="C9" i="1"/>
  <c r="D9" i="1"/>
  <c r="F16" i="1"/>
  <c r="C17" i="1"/>
  <c r="Q21" i="1"/>
  <c r="E21" i="1"/>
  <c r="F21" i="1" s="1"/>
  <c r="G21" i="1" s="1"/>
  <c r="I21" i="1" s="1"/>
  <c r="C12" i="1"/>
  <c r="C11" i="1"/>
  <c r="O21" i="1" l="1"/>
  <c r="O22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<sst xmlns="http://schemas.openxmlformats.org/spreadsheetml/2006/main" count="425" uniqueCount="65">
  <si>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</si>
  <si>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</si>
  <si>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</si>
  <si>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</si>
  <si>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</si>
  <si>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</si>
  <si>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</si>
  <si>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</si>
  <si>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</si>
  <si>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</si>
  <si>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</si>
  <si>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</si>
  <si>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</si>
  <si>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</si>
  <si>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</si>
  <si>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</si>
  <si>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</si>
  <si>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</si>
  <si>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</si>
  <si>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</si>
  <si>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</si>
  <si>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</si>
  <si>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</si>
  <si>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</si>
  <si>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</si>
  <si>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</si>
  <si>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</si>
  <si>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</si>
  <si>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</si>
  <si>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</si>
  <si>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</si>
  <si>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</si>
  <si>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</si>
  <si>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</si>
  <si>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</si>
  <si>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</si>
  <si>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</si>
  <si>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</si>
  <si>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</si>
  <si>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</si>
  <si>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</si>
  <si>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</si>
  <si>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</si>
  <si>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</si>
  <si>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</si>
  <si>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</si>
  <si>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</si>
  <si>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</si>
  <si>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</si>
  <si>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</si>
  <si>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</si>
  <si>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</si>
  <si>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</si>
  <si>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</si>
  <si>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</si>
  <si>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</si>
  <si>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</si>
  <si>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V0794 Cas</t>
  </si>
  <si>
    <t>G4051-3174</t>
  </si>
  <si>
    <t>EA</t>
  </si>
  <si>
    <t>pr_0</t>
  </si>
  <si>
    <t>B9III</t>
  </si>
  <si>
    <t>V0794 Cas / GSC 4051-3174</t>
  </si>
  <si>
    <t>as of 2017-11-25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</si>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</sst>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26" borderId="5" xfId="0" applyFill="1" applyBorder="1">
      <alignment vertical="top"/>
    </xf>
    <xf numFmtId="0" fontId="11" fillId="0" borderId="0" xfId="0" applyFont="1" applyAlignment="1"/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V0794 Cas - O-C Diagr.</a:t>
            </a:r>
          </a:p>
        </c:rich>
      </c:tx>
      <c:layout>
        <c:manualLayout>
          <c:xMode val="edge"/>
          <c:yMode val="edge"/>
          <c:x val="0.378446115288220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4-4647-921A-3E0E9D2DE2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-0.5290000000022701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4-4647-921A-3E0E9D2DE2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4-4647-921A-3E0E9D2DE2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4-4647-921A-3E0E9D2DE2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4-4647-921A-3E0E9D2DE2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4-4647-921A-3E0E9D2DE2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4-4647-921A-3E0E9D2DE2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-0.5290000000022701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4-4647-921A-3E0E9D2DE2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04-4647-921A-3E0E9D2D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56312"/>
        <c:axId val="1"/>
      </c:scatterChart>
      <c:valAx>
        <c:axId val="801356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35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6B1BEE-B006-BA08-2948-623714C19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2.50535</v>
      </c>
      <c r="L1" s="52">
        <v>62.220399999999998</v>
      </c>
      <c r="M1" s="53">
        <v>48502.338000000003</v>
      </c>
      <c r="N1" s="53">
        <v>5.3925000000000001</v>
      </c>
      <c r="O1" s="54" t="s">
        <v>59</v>
      </c>
      <c r="P1" s="55">
        <v>7.88</v>
      </c>
      <c r="Q1" s="55">
        <v>8.1</v>
      </c>
      <c r="R1" s="56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>
      <c r="C3" s="57" t="s">
        <v>63</v>
      </c>
      <c r="D3" s="57"/>
    </row>
    <row r="4" spans="1:19" ht="14.25" thickTop="1" thickBot="1" x14ac:dyDescent="0.25">
      <c r="A4" s="5" t="s">
        <v>2</v>
      </c>
      <c r="C4" s="26">
        <v>48502.338000000003</v>
      </c>
      <c r="D4" s="27">
        <v>5.3925000000000001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1">
        <v>48502.338000000003</v>
      </c>
      <c r="D7" s="28" t="s">
        <v>64</v>
      </c>
    </row>
    <row r="8" spans="1:19" x14ac:dyDescent="0.2">
      <c r="A8" t="s">
        <v>5</v>
      </c>
      <c r="C8" s="61">
        <v>5.3925000000000001</v>
      </c>
      <c r="D8" s="28" t="s">
        <v>64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-3.0827505827638117E-4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57755.339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5.3921917249417239</v>
      </c>
      <c r="E16" s="14" t="s">
        <v>32</v>
      </c>
      <c r="F16" s="31">
        <f ca="1">NOW()+15018.5+$C$5/24</f>
        <v>60329.727965509257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2194.5</v>
      </c>
    </row>
    <row r="18" spans="1:21" ht="14.25" thickTop="1" thickBot="1" x14ac:dyDescent="0.25">
      <c r="A18" s="16" t="s">
        <v>7</v>
      </c>
      <c r="B18" s="10"/>
      <c r="C18" s="19">
        <f ca="1">+C15</f>
        <v>57755.339</v>
      </c>
      <c r="D18" s="20">
        <f ca="1">+C16</f>
        <v>5.3921917249417239</v>
      </c>
      <c r="E18" s="14" t="s">
        <v>38</v>
      </c>
      <c r="F18" s="23">
        <f ca="1">ROUND(2*(F16-$C$15)/$C$16,0)/2+F15</f>
        <v>478.5</v>
      </c>
    </row>
    <row r="19" spans="1:21" ht="13.5" thickTop="1" x14ac:dyDescent="0.2">
      <c r="E19" s="14" t="s">
        <v>33</v>
      </c>
      <c r="F19" s="18">
        <f ca="1">+$C$15+$C$16*F18-15018.5-$C$5/24</f>
        <v>45317.398573717954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64</v>
      </c>
      <c r="C21" s="8">
        <v>48502.338000000003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33483.838000000003</v>
      </c>
    </row>
    <row r="22" spans="1:21" x14ac:dyDescent="0.2">
      <c r="A22" s="58" t="s">
        <v>0</v>
      </c>
      <c r="B22" s="59" t="s">
        <v>1</v>
      </c>
      <c r="C22" s="60">
        <v>57755.339</v>
      </c>
      <c r="D22" s="60">
        <v>0.04</v>
      </c>
      <c r="E22">
        <f>+(C22-C$7)/C$8</f>
        <v>1715.9019007881311</v>
      </c>
      <c r="F22">
        <f>ROUND(2*E22,0)/2</f>
        <v>1716</v>
      </c>
      <c r="G22">
        <f>+C22-(C$7+F22*C$8)</f>
        <v>-0.5290000000022701</v>
      </c>
      <c r="I22">
        <f>+G22</f>
        <v>-0.5290000000022701</v>
      </c>
      <c r="O22">
        <f ca="1">+C$11+C$12*$F22</f>
        <v>-0.5290000000022701</v>
      </c>
      <c r="Q22" s="2">
        <f>+C22-15018.5</f>
        <v>42736.839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66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2024-01-20T04:28:16Z</dcterms:modified>
</cp:coreProperties>
</file>