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EDE7B95-3321-4EAE-A259-19041D6243A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D9" i="1"/>
  <c r="E9" i="1"/>
  <c r="F16" i="1"/>
  <c r="C17" i="1"/>
  <c r="Q21" i="1"/>
  <c r="E22" i="1"/>
  <c r="F22" i="1" s="1"/>
  <c r="G22" i="1" s="1"/>
  <c r="K22" i="1" s="1"/>
  <c r="E21" i="1"/>
  <c r="F21" i="1" s="1"/>
  <c r="G21" i="1" s="1"/>
  <c r="K21" i="1" s="1"/>
  <c r="C11" i="1"/>
  <c r="C12" i="1"/>
  <c r="C16" i="1" l="1"/>
  <c r="D18" i="1" s="1"/>
  <c r="O22" i="1"/>
  <c r="O21" i="1"/>
  <c r="C15" i="1"/>
  <c r="F17" i="1"/>
  <c r="C18" i="1" l="1"/>
  <c r="F18" i="1"/>
  <c r="F19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<sst xmlns="http://schemas.openxmlformats.org/spreadsheetml/2006/main" count="53" uniqueCount="48">
  <si>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</si>
  <si>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</si>
  <si>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</si>
  <si>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</si>
  <si>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</si>
  <si>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</si>
  <si>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</si>
  <si>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</si>
  <si>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</si>
  <si>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</si>
  <si>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</si>
  <si>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</si>
  <si>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</si>
  <si>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</si>
  <si>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</si>
  <si>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</si>
  <si>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</si>
  <si>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</si>
  <si>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</si>
  <si>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</si>
  <si>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</si>
  <si>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</si>
  <si>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</si>
  <si>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</si>
  <si>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</si>
  <si>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</si>
  <si>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</si>
  <si>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</si>
  <si>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</si>
  <si>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</si>
  <si>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</si>
  <si>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</si>
  <si>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</si>
  <si>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</si>
  <si>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</si>
  <si>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</si>
  <si>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</si>
  <si>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</si>
  <si>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</si>
  <si>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</si>
  <si>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</si>
  <si>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V1025 Cas</t>
  </si>
  <si>
    <t>2013a</t>
  </si>
  <si>
    <t>G3652-0756</t>
  </si>
  <si>
    <t>EA</t>
  </si>
  <si>
    <t>V1025 Cas / GSC 3652-0756</t>
  </si>
  <si>
    <t>GCVS</t>
  </si>
  <si>
    <t>IBVS 6152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</si>
</sst>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6" fillId="2" borderId="1" xfId="0" applyFont="1" applyFill="1" applyBorder="1">
      <alignment vertical="top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V1025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1.23E-2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CC-4929-9A11-273A66CDB2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CC-4929-9A11-273A66CDB2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CC-4929-9A11-273A66CDB2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0.15280000000348082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CC-4929-9A11-273A66CDB2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CC-4929-9A11-273A66CDB2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CC-4929-9A11-273A66CDB2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CC-4929-9A11-273A66CDB2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0.15280000000348082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CC-4929-9A11-273A66CDB22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6CC-4929-9A11-273A66CDB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028232"/>
        <c:axId val="1"/>
      </c:scatterChart>
      <c:valAx>
        <c:axId val="715028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028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8496A8-7293-A9F7-2ACC-BCCA49DE6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4" t="s">
        <v>41</v>
      </c>
      <c r="G1" s="31" t="s">
        <v>42</v>
      </c>
      <c r="H1" s="35"/>
      <c r="I1" s="36" t="s">
        <v>43</v>
      </c>
      <c r="J1" s="37" t="s">
        <v>41</v>
      </c>
      <c r="K1" s="38">
        <v>1.38E-2</v>
      </c>
      <c r="L1" s="39">
        <v>52.541399999999996</v>
      </c>
      <c r="M1" s="40">
        <v>53294.028899999998</v>
      </c>
      <c r="N1" s="40">
        <v>1.0995999999999999</v>
      </c>
      <c r="O1" s="41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53294.028899999998</v>
      </c>
      <c r="D4" s="28">
        <v>1.0995999999999999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4">
        <v>53294.028899999998</v>
      </c>
      <c r="D7" s="29" t="s">
        <v>46</v>
      </c>
    </row>
    <row r="8" spans="1:15" x14ac:dyDescent="0.2">
      <c r="A8" t="s">
        <v>3</v>
      </c>
      <c r="C8" s="44">
        <v>1.0995999999999999</v>
      </c>
      <c r="D8" s="29" t="s">
        <v>46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4.5954887219091977E-5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56950.351699999999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1.0996459548872191</v>
      </c>
      <c r="E16" s="14" t="s">
        <v>30</v>
      </c>
      <c r="F16" s="33">
        <f ca="1">NOW()+15018.5+$C$5/24</f>
        <v>60329.75595648148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6399.5</v>
      </c>
    </row>
    <row r="18" spans="1:18" ht="14.25" thickTop="1" thickBot="1" x14ac:dyDescent="0.25">
      <c r="A18" s="16" t="s">
        <v>5</v>
      </c>
      <c r="B18" s="10"/>
      <c r="C18" s="19">
        <f ca="1">+C15</f>
        <v>56950.351699999999</v>
      </c>
      <c r="D18" s="20">
        <f ca="1">+C16</f>
        <v>1.0996459548872191</v>
      </c>
      <c r="E18" s="14" t="s">
        <v>36</v>
      </c>
      <c r="F18" s="23">
        <f ca="1">ROUND(2*(F16-$C$15)/$C$16,0)/2+F15</f>
        <v>3074</v>
      </c>
    </row>
    <row r="19" spans="1:18" ht="13.5" thickTop="1" x14ac:dyDescent="0.2">
      <c r="E19" s="14" t="s">
        <v>31</v>
      </c>
      <c r="F19" s="18">
        <f ca="1">+$C$15+$C$16*F18-15018.5-$C$5/24</f>
        <v>45312.559198656643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46</v>
      </c>
      <c r="C21" s="8">
        <v>53294.028899999998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2">
        <f>+C21-15018.5</f>
        <v>38275.528899999998</v>
      </c>
    </row>
    <row r="22" spans="1:18" x14ac:dyDescent="0.2">
      <c r="A22" s="42" t="s">
        <v>47</v>
      </c>
      <c r="B22" s="43"/>
      <c r="C22" s="42">
        <v>56950.351699999999</v>
      </c>
      <c r="D22" s="42">
        <v>1.23E-2</v>
      </c>
      <c r="E22">
        <f>+(C22-C$7)/C$8</f>
        <v>3325.1389596216823</v>
      </c>
      <c r="F22">
        <f>ROUND(2*E22,0)/2</f>
        <v>3325</v>
      </c>
      <c r="G22">
        <f>+C22-(C$7+F22*C$8)</f>
        <v>0.15280000000348082</v>
      </c>
      <c r="K22">
        <f>+G22</f>
        <v>0.15280000000348082</v>
      </c>
      <c r="O22">
        <f ca="1">+C$11+C$12*$F22</f>
        <v>0.15280000000348082</v>
      </c>
      <c r="Q22" s="2">
        <f>+C22-15018.5</f>
        <v>41931.851699999999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2024-01-20T05:08:34Z</dcterms:modified>
</cp:coreProperties>
</file>