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9C1EFBC-5E6C-4A09-8CC5-1757F2E73F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F16" i="1"/>
  <c r="C17" i="1"/>
  <c r="Q21" i="1"/>
  <c r="E23" i="1"/>
  <c r="F23" i="1" s="1"/>
  <c r="G23" i="1" s="1"/>
  <c r="K23" i="1" s="1"/>
  <c r="E21" i="1"/>
  <c r="F21" i="1" s="1"/>
  <c r="G21" i="1" s="1"/>
  <c r="I21" i="1" s="1"/>
  <c r="C12" i="1"/>
  <c r="C11" i="1"/>
  <c r="O22" i="1" l="1"/>
  <c r="C15" i="1"/>
  <c r="F18" i="1" s="1"/>
  <c r="O23" i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<sst xmlns="http://schemas.openxmlformats.org/spreadsheetml/2006/main" count="55" uniqueCount="48">
  <si>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</si>
  <si>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</si>
  <si>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</si>
  <si>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</si>
  <si>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</si>
  <si>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</si>
  <si>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</si>
  <si>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</si>
  <si>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</si>
  <si>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</si>
  <si>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</si>
  <si>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</si>
  <si>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</si>
  <si>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</si>
  <si>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</si>
  <si>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</si>
  <si>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</si>
  <si>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</si>
  <si>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</si>
  <si>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</si>
  <si>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</si>
  <si>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</si>
  <si>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</si>
  <si>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</si>
  <si>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</si>
  <si>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</si>
  <si>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</si>
  <si>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</si>
  <si>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</si>
  <si>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</si>
  <si>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</si>
  <si>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</si>
  <si>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</si>
  <si>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</si>
  <si>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</si>
  <si>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</si>
  <si>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</si>
  <si>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</si>
  <si>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</si>
  <si>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</si>
  <si>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</si>
  <si>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V0692 Cen</t>
  </si>
  <si>
    <t>G8977-1392</t>
  </si>
  <si>
    <t>EA</t>
  </si>
  <si>
    <t>V0692 Cen / GSC 8977-1392</t>
  </si>
  <si>
    <t>GCVS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</si>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</sst>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V0692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6-4C81-989F-57461E1BA2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6-4C81-989F-57461E1BA2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26-4C81-989F-57461E1BA2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0.11461799999960931</c:v>
                </c:pt>
                <c:pt idx="2">
                  <c:v>0.13378799999918556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26-4C81-989F-57461E1BA2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26-4C81-989F-57461E1BA2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26-4C81-989F-57461E1BA2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26-4C81-989F-57461E1BA2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0.12420299999939742</c:v>
                </c:pt>
                <c:pt idx="2">
                  <c:v>0.12420299999939742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26-4C81-989F-57461E1BA2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17774</c:v>
                </c:pt>
                <c:pt idx="2">
                  <c:v>17774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26-4C81-989F-57461E1BA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342624"/>
        <c:axId val="1"/>
      </c:scatterChart>
      <c:valAx>
        <c:axId val="59534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34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278D62-5B24-651C-0C34-B04B22F7D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7" sqref="F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1" t="s">
        <v>41</v>
      </c>
      <c r="G1" s="32">
        <v>0</v>
      </c>
      <c r="H1" s="33"/>
      <c r="I1" s="34" t="s">
        <v>42</v>
      </c>
      <c r="J1" s="35" t="s">
        <v>41</v>
      </c>
      <c r="K1" s="36">
        <v>11.533149999999999</v>
      </c>
      <c r="L1" s="37">
        <v>-63.152700000000003</v>
      </c>
      <c r="M1" s="38">
        <v>26129.328000000001</v>
      </c>
      <c r="N1" s="38">
        <v>1.723708</v>
      </c>
      <c r="O1" s="34" t="s">
        <v>43</v>
      </c>
    </row>
    <row r="2" spans="1:15">
      <c r="A2" t="s">
        <v>23</v>
      </c>
      <c r="B2" t="s">
        <v>43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26129.328000000001</v>
      </c>
      <c r="D4" s="28">
        <v>1.723708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4">
        <v>26129.328000000001</v>
      </c>
      <c r="D7" s="29" t="s">
        <v>45</v>
      </c>
    </row>
    <row r="8" spans="1:15">
      <c r="A8" t="s">
        <v>3</v>
      </c>
      <c r="C8" s="44">
        <v>1.723708</v>
      </c>
      <c r="D8" s="29" t="s">
        <v>45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6.9879036794979986E-6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56766.638195</v>
      </c>
      <c r="E15" s="14" t="s">
        <v>34</v>
      </c>
      <c r="F15" s="39">
        <v>1</v>
      </c>
    </row>
    <row r="16" spans="1:15">
      <c r="A16" s="16" t="s">
        <v>4</v>
      </c>
      <c r="B16" s="10"/>
      <c r="C16" s="17">
        <f ca="1">+C8+C12</f>
        <v>1.7237149879036795</v>
      </c>
      <c r="E16" s="14" t="s">
        <v>30</v>
      </c>
      <c r="F16" s="40">
        <f ca="1">NOW()+15018.5+$C$5/24</f>
        <v>60331.804564814811</v>
      </c>
    </row>
    <row r="17" spans="1:18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19843.5</v>
      </c>
    </row>
    <row r="18" spans="1:18" ht="14.25" thickTop="1" thickBot="1">
      <c r="A18" s="16" t="s">
        <v>5</v>
      </c>
      <c r="B18" s="10"/>
      <c r="C18" s="19">
        <f ca="1">+C15</f>
        <v>56766.638195</v>
      </c>
      <c r="D18" s="20">
        <f ca="1">+C16</f>
        <v>1.7237149879036795</v>
      </c>
      <c r="E18" s="14" t="s">
        <v>36</v>
      </c>
      <c r="F18" s="23">
        <f ca="1">ROUND(2*(F16-$C$15)/$C$16,0)/2+F15</f>
        <v>2069.5</v>
      </c>
    </row>
    <row r="19" spans="1:18" ht="13.5" thickTop="1">
      <c r="E19" s="14" t="s">
        <v>31</v>
      </c>
      <c r="F19" s="18">
        <f ca="1">+$C$15+$C$16*F18-15018.5-$C$5/24</f>
        <v>45315.762195800002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45</v>
      </c>
      <c r="C21" s="8">
        <v>26129.328000000001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11110.828000000001</v>
      </c>
    </row>
    <row r="22" spans="1:18">
      <c r="A22" s="41" t="s">
        <v>46</v>
      </c>
      <c r="B22" s="42" t="s">
        <v>47</v>
      </c>
      <c r="C22" s="43">
        <v>56766.62861</v>
      </c>
      <c r="D22" s="41">
        <v>2.3999999999999998E-3</v>
      </c>
      <c r="E22">
        <f>+(C22-C$7)/C$8</f>
        <v>17774.066495021198</v>
      </c>
      <c r="F22">
        <f>ROUND(2*E22,0)/2</f>
        <v>17774</v>
      </c>
      <c r="G22">
        <f>+C22-(C$7+F22*C$8)</f>
        <v>0.11461799999960931</v>
      </c>
      <c r="K22">
        <f>+G22</f>
        <v>0.11461799999960931</v>
      </c>
      <c r="O22">
        <f ca="1">+C$11+C$12*$F22</f>
        <v>0.12420299999939742</v>
      </c>
      <c r="Q22" s="2">
        <f>+C22-15018.5</f>
        <v>41748.12861</v>
      </c>
    </row>
    <row r="23" spans="1:18">
      <c r="A23" s="41" t="s">
        <v>46</v>
      </c>
      <c r="B23" s="42" t="s">
        <v>47</v>
      </c>
      <c r="C23" s="43">
        <v>56766.647779999999</v>
      </c>
      <c r="D23" s="41">
        <v>1.6999999999999999E-3</v>
      </c>
      <c r="E23">
        <f>+(C23-C$7)/C$8</f>
        <v>17774.077616394421</v>
      </c>
      <c r="F23">
        <f>ROUND(2*E23,0)/2</f>
        <v>17774</v>
      </c>
      <c r="G23">
        <f>+C23-(C$7+F23*C$8)</f>
        <v>0.13378799999918556</v>
      </c>
      <c r="K23">
        <f>+G23</f>
        <v>0.13378799999918556</v>
      </c>
      <c r="O23">
        <f ca="1">+C$11+C$12*$F23</f>
        <v>0.12420299999939742</v>
      </c>
      <c r="Q23" s="2">
        <f>+C23-15018.5</f>
        <v>41748.147779999999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2024-01-22T06:18:34Z</dcterms:modified>
</cp:coreProperties>
</file>