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854992A-3D60-43BF-AC3D-7EC1505BCB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2" i="1" l="1"/>
  <c r="F32" i="1" s="1"/>
  <c r="G32" i="1" s="1"/>
  <c r="K32" i="1" s="1"/>
  <c r="Q32" i="1"/>
  <c r="E27" i="1"/>
  <c r="F27" i="1"/>
  <c r="G27" i="1"/>
  <c r="K27" i="1"/>
  <c r="Q27" i="1"/>
  <c r="E28" i="1"/>
  <c r="F28" i="1"/>
  <c r="G28" i="1"/>
  <c r="K28" i="1"/>
  <c r="Q28" i="1"/>
  <c r="E29" i="1"/>
  <c r="F29" i="1"/>
  <c r="G29" i="1"/>
  <c r="K29" i="1"/>
  <c r="Q29" i="1"/>
  <c r="E30" i="1"/>
  <c r="F30" i="1"/>
  <c r="G30" i="1"/>
  <c r="K30" i="1"/>
  <c r="Q30" i="1"/>
  <c r="E31" i="1"/>
  <c r="F31" i="1"/>
  <c r="G31" i="1"/>
  <c r="K31" i="1"/>
  <c r="Q31" i="1"/>
  <c r="E21" i="1"/>
  <c r="F21" i="1"/>
  <c r="G21" i="1"/>
  <c r="H21" i="1"/>
  <c r="E22" i="1"/>
  <c r="F22" i="1"/>
  <c r="G22" i="1"/>
  <c r="J22" i="1"/>
  <c r="E23" i="1"/>
  <c r="F23" i="1"/>
  <c r="G23" i="1"/>
  <c r="J23" i="1"/>
  <c r="E24" i="1"/>
  <c r="F24" i="1"/>
  <c r="G24" i="1"/>
  <c r="J24" i="1"/>
  <c r="E25" i="1"/>
  <c r="F25" i="1"/>
  <c r="G25" i="1"/>
  <c r="J25" i="1"/>
  <c r="E26" i="1"/>
  <c r="F26" i="1"/>
  <c r="G26" i="1"/>
  <c r="J26" i="1"/>
  <c r="Q21" i="1"/>
  <c r="C9" i="1"/>
  <c r="D9" i="1"/>
  <c r="Q22" i="1"/>
  <c r="Q23" i="1"/>
  <c r="Q24" i="1"/>
  <c r="Q25" i="1"/>
  <c r="Q26" i="1"/>
  <c r="F16" i="1"/>
  <c r="F17" i="1" s="1"/>
  <c r="C17" i="1"/>
  <c r="C11" i="1"/>
  <c r="C12" i="1"/>
  <c r="O32" i="1" l="1"/>
  <c r="C16" i="1"/>
  <c r="D18" i="1" s="1"/>
  <c r="O31" i="1"/>
  <c r="O28" i="1"/>
  <c r="O26" i="1"/>
  <c r="O25" i="1"/>
  <c r="O29" i="1"/>
  <c r="O30" i="1"/>
  <c r="C15" i="1"/>
  <c r="O23" i="1"/>
  <c r="O24" i="1"/>
  <c r="O27" i="1"/>
  <c r="O21" i="1"/>
  <c r="O22" i="1"/>
  <c r="C18" i="1" l="1"/>
  <c r="F18" i="1"/>
  <c r="F19" i="1" s="1"/>
</calcChain>
</file>

<file path=xl/sharedStrings.xml><?xml version="1.0" encoding="utf-8"?>
<sst xmlns="http://schemas.openxmlformats.org/spreadsheetml/2006/main" count="68" uniqueCount="50">
  <si>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</si>
  <si>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</si>
  <si>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</si>
  <si>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</si>
  <si>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</si>
  <si>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</si>
  <si>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</si>
  <si>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</si>
  <si>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</si>
  <si>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</si>
  <si>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</si>
  <si>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</si>
  <si>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</si>
  <si>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</si>
  <si>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</si>
  <si>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</si>
  <si>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</si>
  <si>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</si>
  <si>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</si>
  <si>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</si>
  <si>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</si>
  <si>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</si>
  <si>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</si>
  <si>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</si>
  <si>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</si>
  <si>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</si>
  <si>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</si>
  <si>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</si>
  <si>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</si>
  <si>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</si>
  <si>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</si>
  <si>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</si>
  <si>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</si>
  <si>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IBVS 2805</t>
  </si>
  <si>
    <t>I</t>
  </si>
  <si>
    <t>Chambliss</t>
  </si>
  <si>
    <t>V0716 Cen / GSC 8682-2412</t>
  </si>
  <si>
    <t>EB/KE</t>
  </si>
  <si>
    <t>GCVS 4</t>
  </si>
  <si>
    <t>OEJV 0182</t>
  </si>
  <si>
    <t>II</t>
  </si>
  <si>
    <t>pg</t>
  </si>
  <si>
    <t>vis</t>
  </si>
  <si>
    <t>PE</t>
  </si>
  <si>
    <t>CCD</t>
  </si>
  <si>
    <t>s5</t>
  </si>
  <si>
    <t>s6</t>
  </si>
  <si>
    <t>s7</t>
  </si>
  <si>
    <t>ARX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</si>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</sst>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/>
    <xf numFmtId="0" fontId="9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166" fontId="15" fillId="0" borderId="0" xfId="0" applyNumberFormat="1" applyFont="1" applyAlignment="1">
      <alignment horizontal="left"/>
    </xf>
    <xf numFmtId="165" fontId="15" fillId="0" borderId="0" xfId="0" applyNumberFormat="1" applyFont="1" applyAlignment="1">
      <alignment horizontal="left"/>
    </xf>
    <xf numFmtId="0" fontId="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V0716 Cen- O-C Diagr.</a:t>
            </a:r>
          </a:p>
        </c:rich>
      </c:tx>
      <c:layout>
        <c:manualLayout>
          <c:xMode val="edge"/>
          <c:yMode val="edge"/>
          <c:x val="0.36992481203007521"/>
          <c:y val="3.51905573206857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2.8E-3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495</c:v>
                </c:pt>
                <c:pt idx="2">
                  <c:v>497</c:v>
                </c:pt>
                <c:pt idx="3">
                  <c:v>509</c:v>
                </c:pt>
                <c:pt idx="4">
                  <c:v>515</c:v>
                </c:pt>
                <c:pt idx="5">
                  <c:v>4955</c:v>
                </c:pt>
                <c:pt idx="6">
                  <c:v>11740</c:v>
                </c:pt>
                <c:pt idx="7">
                  <c:v>11763.5</c:v>
                </c:pt>
                <c:pt idx="8">
                  <c:v>12752</c:v>
                </c:pt>
                <c:pt idx="9">
                  <c:v>12756</c:v>
                </c:pt>
                <c:pt idx="10">
                  <c:v>12760</c:v>
                </c:pt>
                <c:pt idx="11">
                  <c:v>14229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C8-4E7E-92C1-60175926125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495</c:v>
                </c:pt>
                <c:pt idx="2">
                  <c:v>497</c:v>
                </c:pt>
                <c:pt idx="3">
                  <c:v>509</c:v>
                </c:pt>
                <c:pt idx="4">
                  <c:v>515</c:v>
                </c:pt>
                <c:pt idx="5">
                  <c:v>4955</c:v>
                </c:pt>
                <c:pt idx="6">
                  <c:v>11740</c:v>
                </c:pt>
                <c:pt idx="7">
                  <c:v>11763.5</c:v>
                </c:pt>
                <c:pt idx="8">
                  <c:v>12752</c:v>
                </c:pt>
                <c:pt idx="9">
                  <c:v>12756</c:v>
                </c:pt>
                <c:pt idx="10">
                  <c:v>12760</c:v>
                </c:pt>
                <c:pt idx="11">
                  <c:v>14229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C8-4E7E-92C1-60175926125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495</c:v>
                </c:pt>
                <c:pt idx="2">
                  <c:v>497</c:v>
                </c:pt>
                <c:pt idx="3">
                  <c:v>509</c:v>
                </c:pt>
                <c:pt idx="4">
                  <c:v>515</c:v>
                </c:pt>
                <c:pt idx="5">
                  <c:v>4955</c:v>
                </c:pt>
                <c:pt idx="6">
                  <c:v>11740</c:v>
                </c:pt>
                <c:pt idx="7">
                  <c:v>11763.5</c:v>
                </c:pt>
                <c:pt idx="8">
                  <c:v>12752</c:v>
                </c:pt>
                <c:pt idx="9">
                  <c:v>12756</c:v>
                </c:pt>
                <c:pt idx="10">
                  <c:v>12760</c:v>
                </c:pt>
                <c:pt idx="11">
                  <c:v>14229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2.5799999930313788E-3</c:v>
                </c:pt>
                <c:pt idx="2">
                  <c:v>-4.5119999995222315E-3</c:v>
                </c:pt>
                <c:pt idx="3">
                  <c:v>1.359999951091595E-4</c:v>
                </c:pt>
                <c:pt idx="4">
                  <c:v>2.0599999988917261E-3</c:v>
                </c:pt>
                <c:pt idx="5">
                  <c:v>-1.3080000004265457E-2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C8-4E7E-92C1-60175926125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495</c:v>
                </c:pt>
                <c:pt idx="2">
                  <c:v>497</c:v>
                </c:pt>
                <c:pt idx="3">
                  <c:v>509</c:v>
                </c:pt>
                <c:pt idx="4">
                  <c:v>515</c:v>
                </c:pt>
                <c:pt idx="5">
                  <c:v>4955</c:v>
                </c:pt>
                <c:pt idx="6">
                  <c:v>11740</c:v>
                </c:pt>
                <c:pt idx="7">
                  <c:v>11763.5</c:v>
                </c:pt>
                <c:pt idx="8">
                  <c:v>12752</c:v>
                </c:pt>
                <c:pt idx="9">
                  <c:v>12756</c:v>
                </c:pt>
                <c:pt idx="10">
                  <c:v>12760</c:v>
                </c:pt>
                <c:pt idx="11">
                  <c:v>14229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-2.8939999996509869E-2</c:v>
                </c:pt>
                <c:pt idx="7">
                  <c:v>-3.2196000007388648E-2</c:v>
                </c:pt>
                <c:pt idx="8">
                  <c:v>-3.1092000004719011E-2</c:v>
                </c:pt>
                <c:pt idx="9">
                  <c:v>-3.0476000007183757E-2</c:v>
                </c:pt>
                <c:pt idx="10">
                  <c:v>-3.1860000002779998E-2</c:v>
                </c:pt>
                <c:pt idx="11">
                  <c:v>-3.0354000111401547E-2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C8-4E7E-92C1-60175926125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495</c:v>
                </c:pt>
                <c:pt idx="2">
                  <c:v>497</c:v>
                </c:pt>
                <c:pt idx="3">
                  <c:v>509</c:v>
                </c:pt>
                <c:pt idx="4">
                  <c:v>515</c:v>
                </c:pt>
                <c:pt idx="5">
                  <c:v>4955</c:v>
                </c:pt>
                <c:pt idx="6">
                  <c:v>11740</c:v>
                </c:pt>
                <c:pt idx="7">
                  <c:v>11763.5</c:v>
                </c:pt>
                <c:pt idx="8">
                  <c:v>12752</c:v>
                </c:pt>
                <c:pt idx="9">
                  <c:v>12756</c:v>
                </c:pt>
                <c:pt idx="10">
                  <c:v>12760</c:v>
                </c:pt>
                <c:pt idx="11">
                  <c:v>14229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C8-4E7E-92C1-60175926125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495</c:v>
                </c:pt>
                <c:pt idx="2">
                  <c:v>497</c:v>
                </c:pt>
                <c:pt idx="3">
                  <c:v>509</c:v>
                </c:pt>
                <c:pt idx="4">
                  <c:v>515</c:v>
                </c:pt>
                <c:pt idx="5">
                  <c:v>4955</c:v>
                </c:pt>
                <c:pt idx="6">
                  <c:v>11740</c:v>
                </c:pt>
                <c:pt idx="7">
                  <c:v>11763.5</c:v>
                </c:pt>
                <c:pt idx="8">
                  <c:v>12752</c:v>
                </c:pt>
                <c:pt idx="9">
                  <c:v>12756</c:v>
                </c:pt>
                <c:pt idx="10">
                  <c:v>12760</c:v>
                </c:pt>
                <c:pt idx="11">
                  <c:v>14229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C8-4E7E-92C1-60175926125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495</c:v>
                </c:pt>
                <c:pt idx="2">
                  <c:v>497</c:v>
                </c:pt>
                <c:pt idx="3">
                  <c:v>509</c:v>
                </c:pt>
                <c:pt idx="4">
                  <c:v>515</c:v>
                </c:pt>
                <c:pt idx="5">
                  <c:v>4955</c:v>
                </c:pt>
                <c:pt idx="6">
                  <c:v>11740</c:v>
                </c:pt>
                <c:pt idx="7">
                  <c:v>11763.5</c:v>
                </c:pt>
                <c:pt idx="8">
                  <c:v>12752</c:v>
                </c:pt>
                <c:pt idx="9">
                  <c:v>12756</c:v>
                </c:pt>
                <c:pt idx="10">
                  <c:v>12760</c:v>
                </c:pt>
                <c:pt idx="11">
                  <c:v>14229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C8-4E7E-92C1-60175926125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495</c:v>
                </c:pt>
                <c:pt idx="2">
                  <c:v>497</c:v>
                </c:pt>
                <c:pt idx="3">
                  <c:v>509</c:v>
                </c:pt>
                <c:pt idx="4">
                  <c:v>515</c:v>
                </c:pt>
                <c:pt idx="5">
                  <c:v>4955</c:v>
                </c:pt>
                <c:pt idx="6">
                  <c:v>11740</c:v>
                </c:pt>
                <c:pt idx="7">
                  <c:v>11763.5</c:v>
                </c:pt>
                <c:pt idx="8">
                  <c:v>12752</c:v>
                </c:pt>
                <c:pt idx="9">
                  <c:v>12756</c:v>
                </c:pt>
                <c:pt idx="10">
                  <c:v>12760</c:v>
                </c:pt>
                <c:pt idx="11">
                  <c:v>14229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6.9035846762925332E-4</c:v>
                </c:pt>
                <c:pt idx="1">
                  <c:v>-5.3872693362724063E-4</c:v>
                </c:pt>
                <c:pt idx="2">
                  <c:v>-5.4369293524847906E-4</c:v>
                </c:pt>
                <c:pt idx="3">
                  <c:v>-5.7348894497590919E-4</c:v>
                </c:pt>
                <c:pt idx="4">
                  <c:v>-5.8838694983962426E-4</c:v>
                </c:pt>
                <c:pt idx="5">
                  <c:v>-1.1612910548988782E-2</c:v>
                </c:pt>
                <c:pt idx="6">
                  <c:v>-2.8460071049039918E-2</c:v>
                </c:pt>
                <c:pt idx="7">
                  <c:v>-2.8518421568089466E-2</c:v>
                </c:pt>
                <c:pt idx="8">
                  <c:v>-3.0972867869386526E-2</c:v>
                </c:pt>
                <c:pt idx="9">
                  <c:v>-3.0982799872629006E-2</c:v>
                </c:pt>
                <c:pt idx="10">
                  <c:v>-3.0992731875871479E-2</c:v>
                </c:pt>
                <c:pt idx="11">
                  <c:v>-3.464026006667105E-2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C8-4E7E-92C1-601759261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654344"/>
        <c:axId val="1"/>
      </c:scatterChart>
      <c:valAx>
        <c:axId val="532654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910592316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456385934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654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75374130865218"/>
          <c:w val="0.67368421052631577"/>
          <c:h val="5.8651133520590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D8476288-2BF3-5334-45CB-2086C5EBDA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X29" sqref="X2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3.140625" customWidth="1"/>
    <col min="4" max="4" width="9.42578125" customWidth="1"/>
    <col min="5" max="5" width="10.285156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23</v>
      </c>
      <c r="B2" t="s">
        <v>37</v>
      </c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38524.406900000002</v>
      </c>
      <c r="D4" s="9">
        <v>1.4900960000000001</v>
      </c>
    </row>
    <row r="5" spans="1:6" ht="13.5" thickTop="1" x14ac:dyDescent="0.2">
      <c r="A5" s="11" t="s">
        <v>25</v>
      </c>
      <c r="B5" s="12"/>
      <c r="C5" s="13">
        <v>-9.5</v>
      </c>
      <c r="D5" s="12" t="s">
        <v>26</v>
      </c>
    </row>
    <row r="6" spans="1:6" x14ac:dyDescent="0.2">
      <c r="A6" s="5" t="s">
        <v>1</v>
      </c>
    </row>
    <row r="7" spans="1:6" x14ac:dyDescent="0.2">
      <c r="A7" t="s">
        <v>2</v>
      </c>
      <c r="C7" s="28">
        <v>38524.406900000002</v>
      </c>
      <c r="D7" s="29" t="s">
        <v>33</v>
      </c>
    </row>
    <row r="8" spans="1:6" x14ac:dyDescent="0.2">
      <c r="A8" t="s">
        <v>3</v>
      </c>
      <c r="C8" s="28">
        <v>1.4900960000000001</v>
      </c>
      <c r="D8" s="29" t="s">
        <v>33</v>
      </c>
    </row>
    <row r="9" spans="1:6" x14ac:dyDescent="0.2">
      <c r="A9" s="26" t="s">
        <v>29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INTERCEPT(INDIRECT($D$9):G992,INDIRECT($C$9):F992)</f>
        <v>6.9035846762925332E-4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SLOPE(INDIRECT($D$9):G992,INDIRECT($C$9):F992)</f>
        <v>-2.4830008106191798E-6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(C7+C11)+(C8+C12)*INT(MAX(F21:F3533))</f>
        <v>59726.948243739935</v>
      </c>
      <c r="E15" s="16" t="s">
        <v>30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1.4900935169991896</v>
      </c>
      <c r="E16" s="16" t="s">
        <v>27</v>
      </c>
      <c r="F16" s="17">
        <f ca="1">NOW()+15018.5+$C$5/24</f>
        <v>60331.806335763889</v>
      </c>
    </row>
    <row r="17" spans="1:21" ht="13.5" thickBot="1" x14ac:dyDescent="0.25">
      <c r="A17" s="16" t="s">
        <v>24</v>
      </c>
      <c r="B17" s="12"/>
      <c r="C17" s="12">
        <f>COUNT(C21:C2191)</f>
        <v>12</v>
      </c>
      <c r="E17" s="16" t="s">
        <v>31</v>
      </c>
      <c r="F17" s="17">
        <f ca="1">ROUND(2*(F16-$C$7)/$C$8,0)/2+F15</f>
        <v>14636</v>
      </c>
    </row>
    <row r="18" spans="1:21" ht="14.25" thickTop="1" thickBot="1" x14ac:dyDescent="0.25">
      <c r="A18" s="18" t="s">
        <v>5</v>
      </c>
      <c r="B18" s="12"/>
      <c r="C18" s="21">
        <f ca="1">+C15</f>
        <v>59726.948243739935</v>
      </c>
      <c r="D18" s="22">
        <f ca="1">+C16</f>
        <v>1.4900935169991896</v>
      </c>
      <c r="E18" s="16" t="s">
        <v>32</v>
      </c>
      <c r="F18" s="25">
        <f ca="1">ROUND(2*(F16-$C$15)/$C$16,0)/2+F15</f>
        <v>407</v>
      </c>
    </row>
    <row r="19" spans="1:21" ht="13.5" thickTop="1" x14ac:dyDescent="0.2">
      <c r="E19" s="16" t="s">
        <v>28</v>
      </c>
      <c r="F19" s="20">
        <f ca="1">+$C$15+$C$16*F18-15018.5-$C$5/24</f>
        <v>45315.312138491943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42</v>
      </c>
      <c r="J20" s="7" t="s">
        <v>43</v>
      </c>
      <c r="K20" s="7" t="s">
        <v>44</v>
      </c>
      <c r="L20" s="7" t="s">
        <v>45</v>
      </c>
      <c r="M20" s="7" t="s">
        <v>46</v>
      </c>
      <c r="N20" s="7" t="s">
        <v>47</v>
      </c>
      <c r="O20" s="7" t="s">
        <v>22</v>
      </c>
      <c r="P20" s="6" t="s">
        <v>21</v>
      </c>
      <c r="Q20" s="4" t="s">
        <v>14</v>
      </c>
    </row>
    <row r="21" spans="1:21" x14ac:dyDescent="0.2">
      <c r="A21" t="s">
        <v>38</v>
      </c>
      <c r="B21" s="3"/>
      <c r="C21" s="10">
        <v>38524.406900000002</v>
      </c>
      <c r="D21" s="10"/>
      <c r="E21">
        <f t="shared" ref="E21:E26" si="0">+(C21-C$7)/C$8</f>
        <v>0</v>
      </c>
      <c r="F21">
        <f t="shared" ref="F21:F31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6.9035846762925332E-4</v>
      </c>
      <c r="Q21" s="2">
        <f t="shared" ref="Q21:Q26" si="4">+C21-15018.5</f>
        <v>23505.906900000002</v>
      </c>
    </row>
    <row r="22" spans="1:21" x14ac:dyDescent="0.2">
      <c r="A22" t="s">
        <v>35</v>
      </c>
      <c r="B22" s="3" t="s">
        <v>34</v>
      </c>
      <c r="C22" s="10">
        <v>39262.006999999998</v>
      </c>
      <c r="D22" s="10"/>
      <c r="E22">
        <f t="shared" si="0"/>
        <v>495.00173143206609</v>
      </c>
      <c r="F22">
        <f t="shared" si="1"/>
        <v>495</v>
      </c>
      <c r="G22">
        <f t="shared" si="2"/>
        <v>2.5799999930313788E-3</v>
      </c>
      <c r="J22">
        <f>+G22</f>
        <v>2.5799999930313788E-3</v>
      </c>
      <c r="O22">
        <f t="shared" ca="1" si="3"/>
        <v>-5.3872693362724063E-4</v>
      </c>
      <c r="Q22" s="2">
        <f t="shared" si="4"/>
        <v>24243.506999999998</v>
      </c>
    </row>
    <row r="23" spans="1:21" x14ac:dyDescent="0.2">
      <c r="A23" t="s">
        <v>35</v>
      </c>
      <c r="B23" s="3" t="s">
        <v>34</v>
      </c>
      <c r="C23" s="10">
        <v>39264.980100000001</v>
      </c>
      <c r="D23" s="10"/>
      <c r="E23">
        <f t="shared" si="0"/>
        <v>496.99697200717191</v>
      </c>
      <c r="F23">
        <f t="shared" si="1"/>
        <v>497</v>
      </c>
      <c r="G23">
        <f t="shared" si="2"/>
        <v>-4.5119999995222315E-3</v>
      </c>
      <c r="J23">
        <f>+G23</f>
        <v>-4.5119999995222315E-3</v>
      </c>
      <c r="O23">
        <f t="shared" ca="1" si="3"/>
        <v>-5.4369293524847906E-4</v>
      </c>
      <c r="Q23" s="2">
        <f t="shared" si="4"/>
        <v>24246.480100000001</v>
      </c>
    </row>
    <row r="24" spans="1:21" x14ac:dyDescent="0.2">
      <c r="A24" t="s">
        <v>35</v>
      </c>
      <c r="B24" s="3" t="s">
        <v>34</v>
      </c>
      <c r="C24" s="10">
        <v>39282.865899999997</v>
      </c>
      <c r="D24" s="10"/>
      <c r="E24">
        <f t="shared" si="0"/>
        <v>509.00009126928416</v>
      </c>
      <c r="F24">
        <f t="shared" si="1"/>
        <v>509</v>
      </c>
      <c r="G24">
        <f t="shared" si="2"/>
        <v>1.359999951091595E-4</v>
      </c>
      <c r="J24">
        <f>+G24</f>
        <v>1.359999951091595E-4</v>
      </c>
      <c r="O24">
        <f t="shared" ca="1" si="3"/>
        <v>-5.7348894497590919E-4</v>
      </c>
      <c r="Q24" s="2">
        <f t="shared" si="4"/>
        <v>24264.365899999997</v>
      </c>
    </row>
    <row r="25" spans="1:21" s="28" customFormat="1" x14ac:dyDescent="0.2">
      <c r="A25" s="28" t="s">
        <v>35</v>
      </c>
      <c r="B25" s="32" t="s">
        <v>34</v>
      </c>
      <c r="C25" s="33">
        <v>39291.808400000002</v>
      </c>
      <c r="D25" s="33"/>
      <c r="E25" s="28">
        <f t="shared" si="0"/>
        <v>515.00138246126414</v>
      </c>
      <c r="F25" s="28">
        <f t="shared" si="1"/>
        <v>515</v>
      </c>
      <c r="G25" s="28">
        <f t="shared" si="2"/>
        <v>2.0599999988917261E-3</v>
      </c>
      <c r="J25" s="28">
        <f>+G25</f>
        <v>2.0599999988917261E-3</v>
      </c>
      <c r="O25" s="28">
        <f t="shared" ca="1" si="3"/>
        <v>-5.8838694983962426E-4</v>
      </c>
      <c r="Q25" s="34">
        <f t="shared" si="4"/>
        <v>24273.308400000002</v>
      </c>
    </row>
    <row r="26" spans="1:21" s="28" customFormat="1" x14ac:dyDescent="0.2">
      <c r="A26" s="28" t="s">
        <v>33</v>
      </c>
      <c r="B26" s="32" t="s">
        <v>34</v>
      </c>
      <c r="C26" s="33">
        <v>45907.819499999998</v>
      </c>
      <c r="D26" s="33"/>
      <c r="E26" s="28">
        <f t="shared" si="0"/>
        <v>4954.9912220420665</v>
      </c>
      <c r="F26" s="28">
        <f t="shared" si="1"/>
        <v>4955</v>
      </c>
      <c r="G26" s="28">
        <f t="shared" si="2"/>
        <v>-1.3080000004265457E-2</v>
      </c>
      <c r="J26" s="28">
        <f>+G26</f>
        <v>-1.3080000004265457E-2</v>
      </c>
      <c r="O26" s="28">
        <f t="shared" ca="1" si="3"/>
        <v>-1.1612910548988782E-2</v>
      </c>
      <c r="Q26" s="34">
        <f t="shared" si="4"/>
        <v>30889.319499999998</v>
      </c>
    </row>
    <row r="27" spans="1:21" s="28" customFormat="1" x14ac:dyDescent="0.2">
      <c r="A27" s="35" t="s">
        <v>39</v>
      </c>
      <c r="B27" s="36" t="s">
        <v>34</v>
      </c>
      <c r="C27" s="35">
        <v>56018.105000000003</v>
      </c>
      <c r="D27" s="35">
        <v>3.0000000000000001E-3</v>
      </c>
      <c r="E27" s="28">
        <f t="shared" ref="E27:E32" si="5">+(C27-C$7)/C$8</f>
        <v>11739.980578432531</v>
      </c>
      <c r="F27" s="28">
        <f t="shared" si="1"/>
        <v>11740</v>
      </c>
      <c r="G27" s="28">
        <f t="shared" ref="G27:G32" si="6">+C27-(C$7+F27*C$8)</f>
        <v>-2.8939999996509869E-2</v>
      </c>
      <c r="K27" s="28">
        <f t="shared" ref="K27:K32" si="7">+G27</f>
        <v>-2.8939999996509869E-2</v>
      </c>
      <c r="O27" s="28">
        <f t="shared" ref="O27:O32" ca="1" si="8">+C$11+C$12*$F27</f>
        <v>-2.8460071049039918E-2</v>
      </c>
      <c r="Q27" s="34">
        <f t="shared" ref="Q27:Q32" si="9">+C27-15018.5</f>
        <v>40999.605000000003</v>
      </c>
    </row>
    <row r="28" spans="1:21" s="28" customFormat="1" x14ac:dyDescent="0.2">
      <c r="A28" s="35" t="s">
        <v>39</v>
      </c>
      <c r="B28" s="36" t="s">
        <v>40</v>
      </c>
      <c r="C28" s="35">
        <v>56053.118999999999</v>
      </c>
      <c r="D28" s="35">
        <v>6.0000000000000001E-3</v>
      </c>
      <c r="E28" s="28">
        <f t="shared" si="5"/>
        <v>11763.478393338413</v>
      </c>
      <c r="F28" s="28">
        <f t="shared" si="1"/>
        <v>11763.5</v>
      </c>
      <c r="G28" s="28">
        <f t="shared" si="6"/>
        <v>-3.2196000007388648E-2</v>
      </c>
      <c r="K28" s="28">
        <f t="shared" si="7"/>
        <v>-3.2196000007388648E-2</v>
      </c>
      <c r="O28" s="28">
        <f t="shared" ca="1" si="8"/>
        <v>-2.8518421568089466E-2</v>
      </c>
      <c r="Q28" s="34">
        <f t="shared" si="9"/>
        <v>41034.618999999999</v>
      </c>
    </row>
    <row r="29" spans="1:21" s="28" customFormat="1" x14ac:dyDescent="0.2">
      <c r="A29" s="35" t="s">
        <v>39</v>
      </c>
      <c r="B29" s="36" t="s">
        <v>34</v>
      </c>
      <c r="C29" s="35">
        <v>57526.080000000002</v>
      </c>
      <c r="D29" s="35">
        <v>3.0000000000000001E-3</v>
      </c>
      <c r="E29" s="28">
        <f t="shared" si="5"/>
        <v>12751.979134230278</v>
      </c>
      <c r="F29" s="28">
        <f t="shared" si="1"/>
        <v>12752</v>
      </c>
      <c r="G29" s="28">
        <f t="shared" si="6"/>
        <v>-3.1092000004719011E-2</v>
      </c>
      <c r="K29" s="28">
        <f t="shared" si="7"/>
        <v>-3.1092000004719011E-2</v>
      </c>
      <c r="O29" s="28">
        <f t="shared" ca="1" si="8"/>
        <v>-3.0972867869386526E-2</v>
      </c>
      <c r="Q29" s="34">
        <f t="shared" si="9"/>
        <v>42507.58</v>
      </c>
    </row>
    <row r="30" spans="1:21" s="28" customFormat="1" x14ac:dyDescent="0.2">
      <c r="A30" s="35" t="s">
        <v>39</v>
      </c>
      <c r="B30" s="36" t="s">
        <v>34</v>
      </c>
      <c r="C30" s="35">
        <v>57532.040999999997</v>
      </c>
      <c r="D30" s="35">
        <v>3.0000000000000001E-3</v>
      </c>
      <c r="E30" s="28">
        <f t="shared" si="5"/>
        <v>12755.979547626457</v>
      </c>
      <c r="F30" s="28">
        <f t="shared" si="1"/>
        <v>12756</v>
      </c>
      <c r="G30" s="28">
        <f t="shared" si="6"/>
        <v>-3.0476000007183757E-2</v>
      </c>
      <c r="K30" s="28">
        <f t="shared" si="7"/>
        <v>-3.0476000007183757E-2</v>
      </c>
      <c r="O30" s="28">
        <f t="shared" ca="1" si="8"/>
        <v>-3.0982799872629006E-2</v>
      </c>
      <c r="Q30" s="34">
        <f t="shared" si="9"/>
        <v>42513.540999999997</v>
      </c>
    </row>
    <row r="31" spans="1:21" s="28" customFormat="1" x14ac:dyDescent="0.2">
      <c r="A31" s="35" t="s">
        <v>39</v>
      </c>
      <c r="B31" s="36" t="s">
        <v>34</v>
      </c>
      <c r="C31" s="35">
        <v>57538</v>
      </c>
      <c r="D31" s="35">
        <v>2E-3</v>
      </c>
      <c r="E31" s="28">
        <f t="shared" si="5"/>
        <v>12759.978618827241</v>
      </c>
      <c r="F31" s="28">
        <f t="shared" si="1"/>
        <v>12760</v>
      </c>
      <c r="G31" s="28">
        <f t="shared" si="6"/>
        <v>-3.1860000002779998E-2</v>
      </c>
      <c r="K31" s="28">
        <f t="shared" si="7"/>
        <v>-3.1860000002779998E-2</v>
      </c>
      <c r="O31" s="28">
        <f t="shared" ca="1" si="8"/>
        <v>-3.0992731875871479E-2</v>
      </c>
      <c r="Q31" s="34">
        <f t="shared" si="9"/>
        <v>42519.5</v>
      </c>
    </row>
    <row r="32" spans="1:21" s="28" customFormat="1" x14ac:dyDescent="0.2">
      <c r="A32" s="30" t="s">
        <v>48</v>
      </c>
      <c r="B32" s="31" t="s">
        <v>34</v>
      </c>
      <c r="C32" s="37">
        <v>59726.952529999893</v>
      </c>
      <c r="D32" s="38">
        <v>2.8E-3</v>
      </c>
      <c r="E32" s="28">
        <f t="shared" si="5"/>
        <v>14228.979629500307</v>
      </c>
      <c r="F32" s="28">
        <f t="shared" ref="F32" si="10">ROUND(2*E32,0)/2</f>
        <v>14229</v>
      </c>
      <c r="G32" s="28">
        <f t="shared" si="6"/>
        <v>-3.0354000111401547E-2</v>
      </c>
      <c r="K32" s="28">
        <f t="shared" si="7"/>
        <v>-3.0354000111401547E-2</v>
      </c>
      <c r="O32" s="28">
        <f t="shared" ca="1" si="8"/>
        <v>-3.464026006667105E-2</v>
      </c>
      <c r="Q32" s="34">
        <f t="shared" si="9"/>
        <v>44708.452529999893</v>
      </c>
      <c r="U32" s="39" t="s">
        <v>49</v>
      </c>
    </row>
    <row r="33" spans="3:17" s="28" customFormat="1" x14ac:dyDescent="0.2">
      <c r="C33" s="33"/>
      <c r="D33" s="33"/>
      <c r="Q33" s="34"/>
    </row>
    <row r="34" spans="3:17" s="28" customFormat="1" x14ac:dyDescent="0.2">
      <c r="C34" s="33"/>
      <c r="D34" s="33"/>
    </row>
    <row r="35" spans="3:17" s="28" customFormat="1" x14ac:dyDescent="0.2">
      <c r="C35" s="33"/>
      <c r="D35" s="33"/>
    </row>
    <row r="36" spans="3:17" s="28" customFormat="1" x14ac:dyDescent="0.2">
      <c r="C36" s="33"/>
      <c r="D36" s="33"/>
    </row>
    <row r="37" spans="3:17" s="28" customFormat="1" x14ac:dyDescent="0.2">
      <c r="C37" s="33"/>
      <c r="D37" s="33"/>
    </row>
    <row r="38" spans="3:17" s="28" customFormat="1" x14ac:dyDescent="0.2">
      <c r="C38" s="33"/>
      <c r="D38" s="33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2024-01-22T06:21:07Z</dcterms:modified>
</cp:coreProperties>
</file>