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4BF3FE-61B1-4AB0-BE4D-ABA7F044E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J24" i="1" s="1"/>
  <c r="Q24" i="1"/>
  <c r="E25" i="1"/>
  <c r="F25" i="1"/>
  <c r="G25" i="1" s="1"/>
  <c r="J25" i="1" s="1"/>
  <c r="Q25" i="1"/>
  <c r="Q23" i="1"/>
  <c r="G11" i="1"/>
  <c r="F11" i="1"/>
  <c r="E15" i="1"/>
  <c r="C17" i="1"/>
  <c r="Q22" i="1"/>
  <c r="C7" i="1"/>
  <c r="E23" i="1"/>
  <c r="F23" i="1"/>
  <c r="G23" i="1"/>
  <c r="J23" i="1"/>
  <c r="C21" i="1"/>
  <c r="E21" i="1"/>
  <c r="F21" i="1"/>
  <c r="C8" i="1"/>
  <c r="Q21" i="1"/>
  <c r="E22" i="1"/>
  <c r="F22" i="1"/>
  <c r="G22" i="1"/>
  <c r="I22" i="1"/>
  <c r="G21" i="1"/>
  <c r="H21" i="1"/>
  <c r="C12" i="1"/>
  <c r="C16" i="1" l="1"/>
  <c r="D18" i="1" s="1"/>
  <c r="C11" i="1"/>
  <c r="O25" i="1" l="1"/>
  <c r="O24" i="1"/>
  <c r="O22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<sst xmlns="http://schemas.openxmlformats.org/spreadsheetml/2006/main" count="52" uniqueCount="46">
  <si>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</si>
  <si>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</si>
  <si>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</si>
  <si>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</si>
  <si>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</si>
  <si>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</si>
  <si>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</si>
  <si>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</si>
  <si>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</si>
  <si>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</si>
  <si>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</si>
  <si>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</si>
  <si>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</si>
  <si>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</si>
  <si>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</si>
  <si>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</si>
  <si>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</si>
  <si>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</si>
  <si>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</si>
  <si>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</si>
  <si>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</si>
  <si>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</si>
  <si>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</si>
  <si>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</si>
  <si>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</si>
  <si>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</si>
  <si>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</si>
  <si>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</si>
  <si>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</si>
  <si>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</si>
  <si>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</si>
  <si>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</si>
  <si>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</si>
  <si>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</si>
  <si>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</si>
  <si>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</si>
  <si>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</si>
  <si>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</si>
  <si>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</si>
  <si>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</si>
  <si>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V0839 Cen / GSC 7261-1414               </t>
  </si>
  <si>
    <t xml:space="preserve">EW/KW     </t>
  </si>
  <si>
    <t>IBVS 5843</t>
  </si>
  <si>
    <t>OEJV 0130</t>
  </si>
  <si>
    <t>JBAV, 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</si>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</sst>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V0839 Cen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BE-4B43-A6BB-FE1F945757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5.5600001360289752E-5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BE-4B43-A6BB-FE1F945757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4.4401999984984286E-3</c:v>
                </c:pt>
                <c:pt idx="3">
                  <c:v>1.6571600004681386E-2</c:v>
                </c:pt>
                <c:pt idx="4">
                  <c:v>1.7761799950676505E-2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BE-4B43-A6BB-FE1F945757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BE-4B43-A6BB-FE1F945757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BE-4B43-A6BB-FE1F945757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BE-4B43-A6BB-FE1F945757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2.9999999999999997E-4</c:v>
                  </c:pt>
                  <c:pt idx="2">
                    <c:v>3.0000000000000001E-3</c:v>
                  </c:pt>
                  <c:pt idx="3">
                    <c:v>5.0000000000000001E-3</c:v>
                  </c:pt>
                  <c:pt idx="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BE-4B43-A6BB-FE1F945757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3034</c:v>
                </c:pt>
                <c:pt idx="2">
                  <c:v>8753</c:v>
                </c:pt>
                <c:pt idx="3">
                  <c:v>20774</c:v>
                </c:pt>
                <c:pt idx="4">
                  <c:v>20777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-1.7240690255182819E-3</c:v>
                </c:pt>
                <c:pt idx="1">
                  <c:v>9.7498080351991843E-4</c:v>
                </c:pt>
                <c:pt idx="2">
                  <c:v>6.0626096671552079E-3</c:v>
                </c:pt>
                <c:pt idx="3">
                  <c:v>1.6756504853334575E-2</c:v>
                </c:pt>
                <c:pt idx="4">
                  <c:v>1.675917365672519E-2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BE-4B43-A6BB-FE1F94575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807656"/>
        <c:axId val="1"/>
      </c:scatterChart>
      <c:valAx>
        <c:axId val="805807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807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E83708-B398-AA92-0372-5DE22BB63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52500.589500000002</v>
      </c>
      <c r="D4" s="9">
        <v>0.33093660000000003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52500.589500000002</v>
      </c>
    </row>
    <row r="8" spans="1:7" x14ac:dyDescent="0.2">
      <c r="A8" t="s">
        <v>2</v>
      </c>
      <c r="C8">
        <f>D4</f>
        <v>0.33093660000000003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-1.7240690255182819E-3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8.8960113020375758E-7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(C7+C11)+(C8+C12)*INT(MAX(F21:F3533))</f>
        <v>59376.475997373658</v>
      </c>
      <c r="D15" s="16" t="s">
        <v>31</v>
      </c>
      <c r="E15" s="17">
        <f ca="1">TODAY()+15018.5-B9/24</f>
        <v>60331.5</v>
      </c>
    </row>
    <row r="16" spans="1:7" x14ac:dyDescent="0.2">
      <c r="A16" s="18" t="s">
        <v>3</v>
      </c>
      <c r="B16" s="12"/>
      <c r="C16" s="19">
        <f ca="1">+C8+C12</f>
        <v>0.33093748960113023</v>
      </c>
      <c r="D16" s="16" t="s">
        <v>32</v>
      </c>
      <c r="E16" s="17">
        <f ca="1">ROUND(2*(E15-C15)/C16,0)/2+1</f>
        <v>2887</v>
      </c>
    </row>
    <row r="17" spans="1:17" ht="13.5" thickBot="1" x14ac:dyDescent="0.25">
      <c r="A17" s="16" t="s">
        <v>28</v>
      </c>
      <c r="B17" s="12"/>
      <c r="C17" s="12">
        <f>COUNT(C21:C2191)</f>
        <v>5</v>
      </c>
      <c r="D17" s="16" t="s">
        <v>33</v>
      </c>
      <c r="E17" s="20">
        <f ca="1">+C15+C16*E16-15018.5-C9/24</f>
        <v>45313.788363185457</v>
      </c>
    </row>
    <row r="18" spans="1:17" ht="14.25" thickTop="1" thickBot="1" x14ac:dyDescent="0.25">
      <c r="A18" s="18" t="s">
        <v>4</v>
      </c>
      <c r="B18" s="12"/>
      <c r="C18" s="21">
        <f ca="1">+C15</f>
        <v>59376.475997373658</v>
      </c>
      <c r="D18" s="22">
        <f ca="1">+C16</f>
        <v>0.33093748960113023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45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f>C7</f>
        <v>52500.589500000002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-1.7240690255182819E-3</v>
      </c>
      <c r="Q21" s="2">
        <f>+C21-15018.5</f>
        <v>37482.089500000002</v>
      </c>
    </row>
    <row r="22" spans="1:17" x14ac:dyDescent="0.2">
      <c r="A22" s="35" t="s">
        <v>42</v>
      </c>
      <c r="B22" s="32" t="s">
        <v>36</v>
      </c>
      <c r="C22" s="33">
        <v>53504.6512</v>
      </c>
      <c r="D22" s="33">
        <v>2.9999999999999997E-4</v>
      </c>
      <c r="E22">
        <f>+(C22-C$7)/C$8</f>
        <v>3034.0001680080059</v>
      </c>
      <c r="F22">
        <f>ROUND(2*E22,0)/2</f>
        <v>3034</v>
      </c>
      <c r="G22">
        <f>+C22-(C$7+F22*C$8)</f>
        <v>5.5600001360289752E-5</v>
      </c>
      <c r="I22">
        <f>+G22</f>
        <v>5.5600001360289752E-5</v>
      </c>
      <c r="O22">
        <f ca="1">+C$11+C$12*$F22</f>
        <v>9.7498080351991843E-4</v>
      </c>
      <c r="Q22" s="2">
        <f>+C22-15018.5</f>
        <v>38486.1512</v>
      </c>
    </row>
    <row r="23" spans="1:17" x14ac:dyDescent="0.2">
      <c r="A23" s="36" t="s">
        <v>43</v>
      </c>
      <c r="B23" s="34" t="s">
        <v>36</v>
      </c>
      <c r="C23" s="37">
        <v>55397.281999999999</v>
      </c>
      <c r="D23" s="37">
        <v>3.0000000000000001E-3</v>
      </c>
      <c r="E23">
        <f>+(C23-C$7)/C$8</f>
        <v>8753.0134170714191</v>
      </c>
      <c r="F23">
        <f>ROUND(2*E23,0)/2</f>
        <v>8753</v>
      </c>
      <c r="G23">
        <f>+C23-(C$7+F23*C$8)</f>
        <v>4.4401999984984286E-3</v>
      </c>
      <c r="J23">
        <f>+G23</f>
        <v>4.4401999984984286E-3</v>
      </c>
      <c r="O23">
        <f ca="1">+C$11+C$12*$F23</f>
        <v>6.0626096671552079E-3</v>
      </c>
      <c r="Q23" s="2">
        <f>+C23-15018.5</f>
        <v>40378.781999999999</v>
      </c>
    </row>
    <row r="24" spans="1:17" x14ac:dyDescent="0.2">
      <c r="A24" s="38" t="s">
        <v>44</v>
      </c>
      <c r="B24" s="39" t="s">
        <v>36</v>
      </c>
      <c r="C24" s="40">
        <v>59375.483000000007</v>
      </c>
      <c r="D24" s="38">
        <v>5.0000000000000001E-3</v>
      </c>
      <c r="E24">
        <f t="shared" ref="E24:E25" si="0">+(C24-C$7)/C$8</f>
        <v>20774.05007484819</v>
      </c>
      <c r="F24">
        <f t="shared" ref="F24:F25" si="1">ROUND(2*E24,0)/2</f>
        <v>20774</v>
      </c>
      <c r="G24">
        <f t="shared" ref="G24:G25" si="2">+C24-(C$7+F24*C$8)</f>
        <v>1.6571600004681386E-2</v>
      </c>
      <c r="J24">
        <f t="shared" ref="J24:J25" si="3">+G24</f>
        <v>1.6571600004681386E-2</v>
      </c>
      <c r="O24">
        <f t="shared" ref="O24:O25" ca="1" si="4">+C$11+C$12*$F24</f>
        <v>1.6756504853334575E-2</v>
      </c>
      <c r="Q24" s="2">
        <f t="shared" ref="Q24:Q25" si="5">+C24-15018.5</f>
        <v>44356.983000000007</v>
      </c>
    </row>
    <row r="25" spans="1:17" x14ac:dyDescent="0.2">
      <c r="A25" s="38" t="s">
        <v>44</v>
      </c>
      <c r="B25" s="39" t="s">
        <v>36</v>
      </c>
      <c r="C25" s="40">
        <v>59376.476999999955</v>
      </c>
      <c r="D25" s="38">
        <v>6.0000000000000001E-3</v>
      </c>
      <c r="E25">
        <f t="shared" si="0"/>
        <v>20777.053671307291</v>
      </c>
      <c r="F25">
        <f t="shared" si="1"/>
        <v>20777</v>
      </c>
      <c r="G25">
        <f t="shared" si="2"/>
        <v>1.7761799950676505E-2</v>
      </c>
      <c r="J25">
        <f t="shared" si="3"/>
        <v>1.7761799950676505E-2</v>
      </c>
      <c r="O25">
        <f t="shared" ca="1" si="4"/>
        <v>1.675917365672519E-2</v>
      </c>
      <c r="Q25" s="2">
        <f t="shared" si="5"/>
        <v>44357.976999999955</v>
      </c>
    </row>
    <row r="26" spans="1:17" x14ac:dyDescent="0.2">
      <c r="C26" s="10"/>
      <c r="D26" s="10"/>
      <c r="Q26" s="2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2024-01-22T06:28:12Z</dcterms:modified>
</cp:coreProperties>
</file>