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D9FC75C9-48EC-401C-A3DC-04A266E8A957}" xr6:coauthVersionLast="47" xr6:coauthVersionMax="47" xr10:uidLastSave="{00000000-0000-0000-0000-000000000000}"/>
  <bookViews>
    <workbookView xWindow="14235" yWindow="163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<sst xmlns="http://schemas.openxmlformats.org/spreadsheetml/2006/main" count="58" uniqueCount="54">
  <si>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</si>
  <si>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</si>
  <si>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</si>
  <si>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</si>
  <si>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</si>
  <si>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</si>
  <si>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</si>
  <si>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</si>
  <si>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</si>
  <si>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</si>
  <si>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</si>
  <si>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</si>
  <si>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</si>
  <si>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</si>
  <si>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</si>
  <si>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</si>
  <si>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</si>
  <si>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</si>
  <si>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</si>
  <si>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</si>
  <si>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</si>
  <si>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</si>
  <si>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</si>
  <si>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</si>
  <si>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</si>
  <si>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</si>
  <si>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</si>
  <si>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</si>
  <si>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</si>
  <si>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</si>
  <si>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</si>
  <si>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</si>
  <si>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</si>
  <si>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</si>
  <si>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</si>
  <si>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</si>
  <si>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</si>
  <si>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</si>
  <si>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</si>
  <si>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</si>
  <si>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</si>
  <si>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</si>
  <si>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</si>
  <si>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</si>
  <si>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</si>
  <si>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</si>
  <si>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BAV102 Feb 2025</t>
  </si>
  <si>
    <t>II</t>
  </si>
  <si>
    <t>I</t>
  </si>
  <si>
    <t>CzeV102 Cep</t>
  </si>
  <si>
    <t>EW</t>
  </si>
  <si>
    <t>VSX</t>
  </si>
  <si>
    <t>13.12-13.23</t>
  </si>
  <si>
    <t>VSX : Detail for CzeV102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</si>
</sst>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CzeV102 Cep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2.339899999788031E-2</c:v>
                </c:pt>
                <c:pt idx="2">
                  <c:v>1.7770000005839393E-2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-1.3187836768457917E-6</c:v>
                </c:pt>
                <c:pt idx="1">
                  <c:v>2.0589990766187685E-2</c:v>
                </c:pt>
                <c:pt idx="2">
                  <c:v>2.0580328021208866E-2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-1065.5</c:v>
                      </c:pt>
                      <c:pt idx="2">
                        <c:v>-1065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CzeV102 Cep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2.339899999788031E-2</c:v>
                </c:pt>
                <c:pt idx="2">
                  <c:v>1.7770000005839393E-2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-1.3187836768457917E-6</c:v>
                </c:pt>
                <c:pt idx="1">
                  <c:v>2.0589990766187685E-2</c:v>
                </c:pt>
                <c:pt idx="2">
                  <c:v>2.0580328021208866E-2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-1065.5</c:v>
                </c:pt>
                <c:pt idx="2">
                  <c:v>-1065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7102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7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49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57310.781999999999</v>
      </c>
      <c r="D7" s="13" t="s">
        <v>51</v>
      </c>
    </row>
    <row r="8" spans="1:15" ht="12.95" customHeight="1" x14ac:dyDescent="0.2">
      <c r="A8" s="20" t="s">
        <v>3</v>
      </c>
      <c r="C8" s="28">
        <v>0.35325800000000002</v>
      </c>
      <c r="D8" s="22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-1.3187836768457917E-6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-1.9325489957639167E-5</v>
      </c>
      <c r="D12" s="21"/>
      <c r="E12" s="35" t="s">
        <v>45</v>
      </c>
      <c r="F12" s="36" t="s">
        <v>52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60840.725782175927</v>
      </c>
    </row>
    <row r="15" spans="1:15" ht="12.95" customHeight="1" x14ac:dyDescent="0.2">
      <c r="A15" s="17" t="s">
        <v>17</v>
      </c>
      <c r="C15" s="18">
        <f ca="1">(C7+C11)+(C8+C12)*INT(MAX(F21:F3533))</f>
        <v>57310.781998681217</v>
      </c>
      <c r="E15" s="37" t="s">
        <v>33</v>
      </c>
      <c r="F15" s="39">
        <f ca="1">ROUND(2*(F14-$C$7)/$C$8,0)/2+F13</f>
        <v>9993.5</v>
      </c>
    </row>
    <row r="16" spans="1:15" ht="12.95" customHeight="1" x14ac:dyDescent="0.2">
      <c r="A16" s="17" t="s">
        <v>4</v>
      </c>
      <c r="C16" s="18">
        <f ca="1">+C8+C12</f>
        <v>0.35323867451004237</v>
      </c>
      <c r="E16" s="37" t="s">
        <v>34</v>
      </c>
      <c r="F16" s="39">
        <f ca="1">ROUND(2*(F14-$C$15)/$C$16,0)/2+F13</f>
        <v>9994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45822.945145067919</v>
      </c>
    </row>
    <row r="18" spans="1:21" ht="12.95" customHeight="1" thickTop="1" thickBot="1" x14ac:dyDescent="0.25">
      <c r="A18" s="17" t="s">
        <v>5</v>
      </c>
      <c r="C18" s="24">
        <f ca="1">+C15</f>
        <v>57310.781998681217</v>
      </c>
      <c r="D18" s="25">
        <f ca="1">+C16</f>
        <v>0.35323867451004237</v>
      </c>
      <c r="E18" s="42" t="s">
        <v>44</v>
      </c>
      <c r="F18" s="41">
        <f ca="1">+($C$15+$C$16*$F$16)-($C$16/2)-15018.5-$C$5/24</f>
        <v>45822.768525730666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57310.781999999999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-1.3187836768457917E-6</v>
      </c>
      <c r="Q21" s="26">
        <f>+C21-15018.5</f>
        <v>42292.281999999999</v>
      </c>
    </row>
    <row r="22" spans="1:21" ht="12.95" customHeight="1" x14ac:dyDescent="0.2">
      <c r="A22" s="45" t="s">
        <v>46</v>
      </c>
      <c r="B22" s="46" t="s">
        <v>47</v>
      </c>
      <c r="C22" s="47">
        <v>56934.409</v>
      </c>
      <c r="D22" s="48">
        <v>4.1999999999999997E-3</v>
      </c>
      <c r="E22" s="20">
        <f t="shared" ref="E22:E23" si="0">+(C22-C$7)/C$8</f>
        <v>-1065.4337622927139</v>
      </c>
      <c r="F22" s="20">
        <f t="shared" ref="F22:F23" si="1">ROUND(2*E22,0)/2</f>
        <v>-1065.5</v>
      </c>
      <c r="G22" s="20">
        <f t="shared" ref="G22:G23" si="2">+C22-(C$7+F22*C$8)</f>
        <v>2.339899999788031E-2</v>
      </c>
      <c r="K22" s="20">
        <f t="shared" ref="K22:K23" si="3">+G22</f>
        <v>2.339899999788031E-2</v>
      </c>
      <c r="O22" s="20">
        <f t="shared" ref="O22:O23" ca="1" si="4">+C$11+C$12*$F22</f>
        <v>2.0589990766187685E-2</v>
      </c>
      <c r="Q22" s="26">
        <f t="shared" ref="Q22:Q23" si="5">+C22-15018.5</f>
        <v>41915.909</v>
      </c>
    </row>
    <row r="23" spans="1:21" ht="12.95" customHeight="1" x14ac:dyDescent="0.2">
      <c r="A23" s="45" t="s">
        <v>46</v>
      </c>
      <c r="B23" s="46" t="s">
        <v>48</v>
      </c>
      <c r="C23" s="47">
        <v>56934.58</v>
      </c>
      <c r="D23" s="48">
        <v>4.1999999999999997E-3</v>
      </c>
      <c r="E23" s="20">
        <f t="shared" si="0"/>
        <v>-1064.9496968221456</v>
      </c>
      <c r="F23" s="20">
        <f t="shared" si="1"/>
        <v>-1065</v>
      </c>
      <c r="G23" s="20">
        <f t="shared" si="2"/>
        <v>1.7770000005839393E-2</v>
      </c>
      <c r="K23" s="20">
        <f t="shared" si="3"/>
        <v>1.7770000005839393E-2</v>
      </c>
      <c r="O23" s="20">
        <f t="shared" ca="1" si="4"/>
        <v>2.0580328021208866E-2</v>
      </c>
      <c r="Q23" s="26">
        <f t="shared" si="5"/>
        <v>41916.080000000002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710218" xr:uid="{02BC5DB7-23CF-4856-9AF0-995AECCE8535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2025-06-14T05:25:07Z</dcterms:modified>
</cp:coreProperties>
</file>