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0F2EFE8-844A-40A4-9239-8564FB020B1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Q22" i="1"/>
  <c r="Q23" i="1"/>
  <c r="Q24" i="1"/>
  <c r="D9" i="1"/>
  <c r="E21" i="1"/>
  <c r="F21" i="1"/>
  <c r="G21" i="1"/>
  <c r="H21" i="1"/>
  <c r="E9" i="1"/>
  <c r="F16" i="1"/>
  <c r="F17" i="1" s="1"/>
  <c r="C17" i="1"/>
  <c r="Q21" i="1"/>
  <c r="C11" i="1"/>
  <c r="C12" i="1"/>
  <c r="C16" i="1" l="1"/>
  <c r="D18" i="1" s="1"/>
  <c r="O23" i="1"/>
  <c r="O22" i="1"/>
  <c r="O24" i="1"/>
  <c r="C15" i="1"/>
  <c r="O21" i="1"/>
  <c r="C18" i="1" l="1"/>
  <c r="F18" i="1"/>
  <c r="F19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<sst xmlns="http://schemas.openxmlformats.org/spreadsheetml/2006/main" count="55" uniqueCount="49">
  <si>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</si>
  <si>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</si>
  <si>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</si>
  <si>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</si>
  <si>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</si>
  <si>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</si>
  <si>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</si>
  <si>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</si>
  <si>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</si>
  <si>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</si>
  <si>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</si>
  <si>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</si>
  <si>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</si>
  <si>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</si>
  <si>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</si>
  <si>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</si>
  <si>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</si>
  <si>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</si>
  <si>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</si>
  <si>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</si>
  <si>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</si>
  <si>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</si>
  <si>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</si>
  <si>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</si>
  <si>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</si>
  <si>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</si>
  <si>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</si>
  <si>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</si>
  <si>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</si>
  <si>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</si>
  <si>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</si>
  <si>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</si>
  <si>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</si>
  <si>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</si>
  <si>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</si>
  <si>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</si>
  <si>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</si>
  <si>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</si>
  <si>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XX Xxx</t>
  </si>
  <si>
    <t>pg</t>
  </si>
  <si>
    <t>vis</t>
  </si>
  <si>
    <t>PE</t>
  </si>
  <si>
    <t>CCD</t>
  </si>
  <si>
    <t>IBVS 5979</t>
  </si>
  <si>
    <t>I</t>
  </si>
  <si>
    <t>II</t>
  </si>
  <si>
    <t>G4274-1703</t>
  </si>
  <si>
    <t>Nelson (from ToMcat)</t>
  </si>
  <si>
    <t>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</si>
</sst>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G4274-1703 Cep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3.7750000003143214E-2</c:v>
                </c:pt>
                <c:pt idx="2">
                  <c:v>8.8409999996656552E-2</c:v>
                </c:pt>
                <c:pt idx="3">
                  <c:v>0.28421500000695232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88-4B2B-AA4D-5C431037EE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88-4B2B-AA4D-5C431037EE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88-4B2B-AA4D-5C431037EE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88-4B2B-AA4D-5C431037EE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88-4B2B-AA4D-5C431037EE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88-4B2B-AA4D-5C431037EE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88-4B2B-AA4D-5C431037EE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-5.7939262008126352E-3</c:v>
                </c:pt>
                <c:pt idx="1">
                  <c:v>3.9842990094977111E-2</c:v>
                </c:pt>
                <c:pt idx="2">
                  <c:v>9.4607289649924806E-2</c:v>
                </c:pt>
                <c:pt idx="3">
                  <c:v>0.28171864646266276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88-4B2B-AA4D-5C431037EE8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31.5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88-4B2B-AA4D-5C431037E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45056"/>
        <c:axId val="1"/>
      </c:scatterChart>
      <c:valAx>
        <c:axId val="80304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45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DBAE74-0687-64C2-7384-F5A9320A6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46</v>
      </c>
      <c r="F1" s="31" t="s">
        <v>38</v>
      </c>
      <c r="G1" s="32"/>
      <c r="H1" s="33"/>
      <c r="I1" s="34"/>
      <c r="J1" s="35"/>
      <c r="K1" s="36"/>
      <c r="L1" s="37"/>
      <c r="M1" s="38"/>
      <c r="N1" s="38"/>
      <c r="O1" s="34"/>
    </row>
    <row r="2" spans="1:15" x14ac:dyDescent="0.2">
      <c r="A2" t="s">
        <v>23</v>
      </c>
      <c r="C2" s="30"/>
      <c r="D2" s="3" t="s">
        <v>48</v>
      </c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2">
        <v>54761.454299999998</v>
      </c>
      <c r="D7" s="29"/>
    </row>
    <row r="8" spans="1:15" x14ac:dyDescent="0.2">
      <c r="A8" t="s">
        <v>3</v>
      </c>
      <c r="C8" s="42">
        <v>1.16839</v>
      </c>
      <c r="D8" s="41" t="s">
        <v>47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-5.7939262008126352E-3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9.1273832591579496E-3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54797.951544954827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1.1775173832591579</v>
      </c>
      <c r="E16" s="14" t="s">
        <v>30</v>
      </c>
      <c r="F16" s="40">
        <f ca="1">NOW()+15018.5+$C$5/24</f>
        <v>60332.677078819441</v>
      </c>
    </row>
    <row r="17" spans="1:18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4769.5</v>
      </c>
    </row>
    <row r="18" spans="1:18" ht="14.25" thickTop="1" thickBot="1" x14ac:dyDescent="0.25">
      <c r="A18" s="16" t="s">
        <v>5</v>
      </c>
      <c r="B18" s="10"/>
      <c r="C18" s="19">
        <f ca="1">+C15</f>
        <v>54797.951544954827</v>
      </c>
      <c r="D18" s="20">
        <f ca="1">+C16</f>
        <v>1.1775173832591579</v>
      </c>
      <c r="E18" s="14" t="s">
        <v>36</v>
      </c>
      <c r="F18" s="23">
        <f ca="1">ROUND(2*(F16-$C$15)/$C$16,0)/2+F15</f>
        <v>4701.5</v>
      </c>
    </row>
    <row r="19" spans="1:18" ht="13.5" thickTop="1" x14ac:dyDescent="0.2">
      <c r="E19" s="14" t="s">
        <v>31</v>
      </c>
      <c r="F19" s="18">
        <f ca="1">+$C$15+$C$16*F18-15018.5-$C$5/24</f>
        <v>45315.945355681091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43</v>
      </c>
      <c r="B21" t="s">
        <v>44</v>
      </c>
      <c r="C21" s="8">
        <v>54761.454299999998</v>
      </c>
      <c r="D21" s="8">
        <v>1E-3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-5.7939262008126352E-3</v>
      </c>
      <c r="Q21" s="2">
        <f>+C21-15018.5</f>
        <v>39742.954299999998</v>
      </c>
    </row>
    <row r="22" spans="1:18" x14ac:dyDescent="0.2">
      <c r="A22" t="s">
        <v>43</v>
      </c>
      <c r="B22" t="s">
        <v>44</v>
      </c>
      <c r="C22" s="8">
        <v>54767.334000000003</v>
      </c>
      <c r="D22" s="8">
        <v>1E-3</v>
      </c>
      <c r="E22">
        <f>+(C22-C$7)/C$8</f>
        <v>5.0323094172365046</v>
      </c>
      <c r="F22">
        <f>ROUND(2*E22,0)/2</f>
        <v>5</v>
      </c>
      <c r="G22">
        <f>+C22-(C$7+F22*C$8)</f>
        <v>3.7750000003143214E-2</v>
      </c>
      <c r="H22">
        <f>+G22</f>
        <v>3.7750000003143214E-2</v>
      </c>
      <c r="O22">
        <f ca="1">+C$11+C$12*$F22</f>
        <v>3.9842990094977111E-2</v>
      </c>
      <c r="Q22" s="2">
        <f>+C22-15018.5</f>
        <v>39748.834000000003</v>
      </c>
    </row>
    <row r="23" spans="1:18" x14ac:dyDescent="0.2">
      <c r="A23" t="s">
        <v>43</v>
      </c>
      <c r="B23" t="s">
        <v>44</v>
      </c>
      <c r="C23" s="8">
        <v>54774.394999999997</v>
      </c>
      <c r="D23" s="8">
        <v>1E-3</v>
      </c>
      <c r="E23">
        <f>+(C23-C$7)/C$8</f>
        <v>11.075668227217964</v>
      </c>
      <c r="F23">
        <f>ROUND(2*E23,0)/2</f>
        <v>11</v>
      </c>
      <c r="G23">
        <f>+C23-(C$7+F23*C$8)</f>
        <v>8.8409999996656552E-2</v>
      </c>
      <c r="H23">
        <f>+G23</f>
        <v>8.8409999996656552E-2</v>
      </c>
      <c r="O23">
        <f ca="1">+C$11+C$12*$F23</f>
        <v>9.4607289649924806E-2</v>
      </c>
      <c r="Q23" s="2">
        <f>+C23-15018.5</f>
        <v>39755.894999999997</v>
      </c>
    </row>
    <row r="24" spans="1:18" x14ac:dyDescent="0.2">
      <c r="A24" t="s">
        <v>43</v>
      </c>
      <c r="B24" t="s">
        <v>45</v>
      </c>
      <c r="C24" s="8">
        <v>54798.542800000003</v>
      </c>
      <c r="D24" s="8">
        <v>6.9999999999999999E-4</v>
      </c>
      <c r="E24">
        <f>+(C24-C$7)/C$8</f>
        <v>31.743253536922857</v>
      </c>
      <c r="F24">
        <f>ROUND(2*E24,0)/2</f>
        <v>31.5</v>
      </c>
      <c r="G24">
        <f>+C24-(C$7+F24*C$8)</f>
        <v>0.28421500000695232</v>
      </c>
      <c r="H24">
        <f>+G24</f>
        <v>0.28421500000695232</v>
      </c>
      <c r="O24">
        <f ca="1">+C$11+C$12*$F24</f>
        <v>0.28171864646266276</v>
      </c>
      <c r="Q24" s="2">
        <f>+C24-15018.5</f>
        <v>39780.042800000003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2024-01-23T03:14:59Z</dcterms:modified>
</cp:coreProperties>
</file>