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DB5AF9-975E-4FC8-B72B-EAF6B3890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377" i="1" l="1"/>
  <c r="F377" i="1"/>
  <c r="G377" i="1" s="1"/>
  <c r="K377" i="1" s="1"/>
  <c r="Q377" i="1"/>
  <c r="F14" i="1"/>
  <c r="E376" i="1"/>
  <c r="F376" i="1" s="1"/>
  <c r="G376" i="1" s="1"/>
  <c r="K376" i="1" s="1"/>
  <c r="Q376" i="1"/>
  <c r="Q370" i="1"/>
  <c r="E370" i="1"/>
  <c r="F370" i="1" s="1"/>
  <c r="G370" i="1" s="1"/>
  <c r="I370" i="1" s="1"/>
  <c r="E367" i="1"/>
  <c r="F367" i="1" s="1"/>
  <c r="G367" i="1" s="1"/>
  <c r="J367" i="1" s="1"/>
  <c r="E368" i="1"/>
  <c r="F368" i="1" s="1"/>
  <c r="G368" i="1" s="1"/>
  <c r="J368" i="1" s="1"/>
  <c r="E369" i="1"/>
  <c r="F369" i="1" s="1"/>
  <c r="G369" i="1" s="1"/>
  <c r="J369" i="1" s="1"/>
  <c r="E371" i="1"/>
  <c r="F371" i="1" s="1"/>
  <c r="G371" i="1" s="1"/>
  <c r="K371" i="1" s="1"/>
  <c r="E372" i="1"/>
  <c r="F372" i="1" s="1"/>
  <c r="G372" i="1" s="1"/>
  <c r="K372" i="1" s="1"/>
  <c r="E373" i="1"/>
  <c r="F373" i="1" s="1"/>
  <c r="G373" i="1" s="1"/>
  <c r="K373" i="1" s="1"/>
  <c r="E374" i="1"/>
  <c r="F374" i="1" s="1"/>
  <c r="G374" i="1" s="1"/>
  <c r="K374" i="1" s="1"/>
  <c r="E375" i="1"/>
  <c r="F375" i="1" s="1"/>
  <c r="G375" i="1" s="1"/>
  <c r="K375" i="1" s="1"/>
  <c r="D9" i="1"/>
  <c r="C9" i="1"/>
  <c r="Q373" i="1"/>
  <c r="Q375" i="1"/>
  <c r="Q372" i="1"/>
  <c r="Q374" i="1"/>
  <c r="Q37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G188" i="3"/>
  <c r="C188" i="3"/>
  <c r="G187" i="3"/>
  <c r="C187" i="3"/>
  <c r="G186" i="3"/>
  <c r="C186" i="3"/>
  <c r="G185" i="3"/>
  <c r="C185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188" i="3"/>
  <c r="D188" i="3"/>
  <c r="B188" i="3"/>
  <c r="A188" i="3"/>
  <c r="H187" i="3"/>
  <c r="B187" i="3"/>
  <c r="D187" i="3"/>
  <c r="A187" i="3"/>
  <c r="H186" i="3"/>
  <c r="D186" i="3"/>
  <c r="B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D176" i="3"/>
  <c r="B176" i="3"/>
  <c r="A176" i="3"/>
  <c r="H175" i="3"/>
  <c r="B175" i="3"/>
  <c r="D175" i="3"/>
  <c r="A175" i="3"/>
  <c r="H174" i="3"/>
  <c r="D174" i="3"/>
  <c r="B174" i="3"/>
  <c r="A174" i="3"/>
  <c r="H173" i="3"/>
  <c r="B173" i="3"/>
  <c r="D173" i="3"/>
  <c r="A173" i="3"/>
  <c r="H172" i="3"/>
  <c r="D172" i="3"/>
  <c r="B172" i="3"/>
  <c r="A172" i="3"/>
  <c r="H171" i="3"/>
  <c r="B171" i="3"/>
  <c r="D171" i="3"/>
  <c r="A171" i="3"/>
  <c r="H170" i="3"/>
  <c r="D170" i="3"/>
  <c r="B170" i="3"/>
  <c r="A170" i="3"/>
  <c r="H169" i="3"/>
  <c r="B169" i="3"/>
  <c r="D169" i="3"/>
  <c r="A169" i="3"/>
  <c r="H168" i="3"/>
  <c r="D168" i="3"/>
  <c r="B168" i="3"/>
  <c r="A168" i="3"/>
  <c r="H167" i="3"/>
  <c r="B167" i="3"/>
  <c r="D167" i="3"/>
  <c r="A167" i="3"/>
  <c r="H166" i="3"/>
  <c r="D166" i="3"/>
  <c r="B166" i="3"/>
  <c r="A166" i="3"/>
  <c r="H165" i="3"/>
  <c r="B165" i="3"/>
  <c r="D165" i="3"/>
  <c r="A165" i="3"/>
  <c r="H164" i="3"/>
  <c r="D164" i="3"/>
  <c r="B164" i="3"/>
  <c r="A164" i="3"/>
  <c r="H163" i="3"/>
  <c r="B163" i="3"/>
  <c r="D163" i="3"/>
  <c r="A163" i="3"/>
  <c r="H162" i="3"/>
  <c r="D162" i="3"/>
  <c r="B162" i="3"/>
  <c r="A162" i="3"/>
  <c r="H161" i="3"/>
  <c r="B161" i="3"/>
  <c r="D161" i="3"/>
  <c r="A161" i="3"/>
  <c r="H160" i="3"/>
  <c r="D160" i="3"/>
  <c r="B160" i="3"/>
  <c r="A160" i="3"/>
  <c r="H159" i="3"/>
  <c r="B159" i="3"/>
  <c r="D159" i="3"/>
  <c r="A159" i="3"/>
  <c r="H158" i="3"/>
  <c r="D158" i="3"/>
  <c r="B158" i="3"/>
  <c r="A158" i="3"/>
  <c r="H157" i="3"/>
  <c r="B157" i="3"/>
  <c r="D157" i="3"/>
  <c r="A157" i="3"/>
  <c r="H156" i="3"/>
  <c r="D156" i="3"/>
  <c r="B156" i="3"/>
  <c r="A156" i="3"/>
  <c r="H155" i="3"/>
  <c r="B155" i="3"/>
  <c r="D155" i="3"/>
  <c r="A155" i="3"/>
  <c r="H154" i="3"/>
  <c r="D154" i="3"/>
  <c r="B154" i="3"/>
  <c r="A154" i="3"/>
  <c r="H153" i="3"/>
  <c r="B153" i="3"/>
  <c r="D153" i="3"/>
  <c r="A153" i="3"/>
  <c r="H152" i="3"/>
  <c r="D152" i="3"/>
  <c r="B152" i="3"/>
  <c r="A152" i="3"/>
  <c r="H151" i="3"/>
  <c r="B151" i="3"/>
  <c r="D151" i="3"/>
  <c r="A151" i="3"/>
  <c r="H150" i="3"/>
  <c r="D150" i="3"/>
  <c r="B150" i="3"/>
  <c r="A150" i="3"/>
  <c r="H149" i="3"/>
  <c r="B149" i="3"/>
  <c r="D149" i="3"/>
  <c r="A149" i="3"/>
  <c r="H148" i="3"/>
  <c r="D148" i="3"/>
  <c r="B148" i="3"/>
  <c r="A148" i="3"/>
  <c r="H147" i="3"/>
  <c r="B147" i="3"/>
  <c r="D147" i="3"/>
  <c r="A147" i="3"/>
  <c r="H146" i="3"/>
  <c r="D146" i="3"/>
  <c r="B146" i="3"/>
  <c r="A146" i="3"/>
  <c r="H145" i="3"/>
  <c r="B145" i="3"/>
  <c r="D145" i="3"/>
  <c r="A145" i="3"/>
  <c r="H144" i="3"/>
  <c r="D144" i="3"/>
  <c r="B144" i="3"/>
  <c r="A144" i="3"/>
  <c r="H143" i="3"/>
  <c r="B143" i="3"/>
  <c r="D143" i="3"/>
  <c r="A143" i="3"/>
  <c r="H142" i="3"/>
  <c r="D142" i="3"/>
  <c r="B142" i="3"/>
  <c r="A142" i="3"/>
  <c r="H141" i="3"/>
  <c r="B141" i="3"/>
  <c r="D141" i="3"/>
  <c r="A14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D134" i="3"/>
  <c r="B134" i="3"/>
  <c r="A134" i="3"/>
  <c r="H133" i="3"/>
  <c r="B133" i="3"/>
  <c r="D133" i="3"/>
  <c r="A133" i="3"/>
  <c r="H132" i="3"/>
  <c r="D132" i="3"/>
  <c r="B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369" i="1"/>
  <c r="Q331" i="1"/>
  <c r="Q366" i="1"/>
  <c r="Q367" i="1"/>
  <c r="Q368" i="1"/>
  <c r="Q341" i="1"/>
  <c r="S9" i="2"/>
  <c r="S7" i="2"/>
  <c r="S10" i="2"/>
  <c r="X30" i="2"/>
  <c r="S6" i="2"/>
  <c r="S8" i="2"/>
  <c r="X6" i="2"/>
  <c r="X18" i="2"/>
  <c r="X2" i="2"/>
  <c r="E129" i="2"/>
  <c r="F129" i="2"/>
  <c r="G129" i="2"/>
  <c r="H129" i="2"/>
  <c r="E80" i="2"/>
  <c r="F80" i="2"/>
  <c r="G80" i="2"/>
  <c r="J80" i="2"/>
  <c r="E84" i="2"/>
  <c r="F84" i="2"/>
  <c r="G84" i="2"/>
  <c r="J84" i="2"/>
  <c r="E85" i="2"/>
  <c r="F85" i="2"/>
  <c r="E104" i="2"/>
  <c r="F104" i="2"/>
  <c r="G104" i="2"/>
  <c r="J104" i="2"/>
  <c r="E105" i="2"/>
  <c r="F105" i="2"/>
  <c r="G105" i="2"/>
  <c r="J105" i="2"/>
  <c r="E106" i="2"/>
  <c r="F106" i="2"/>
  <c r="E107" i="2"/>
  <c r="F107" i="2"/>
  <c r="E108" i="2"/>
  <c r="F108" i="2"/>
  <c r="E109" i="2"/>
  <c r="F109" i="2"/>
  <c r="G109" i="2"/>
  <c r="J109" i="2"/>
  <c r="E110" i="2"/>
  <c r="F110" i="2"/>
  <c r="G110" i="2"/>
  <c r="J110" i="2"/>
  <c r="E111" i="2"/>
  <c r="F111" i="2"/>
  <c r="G111" i="2"/>
  <c r="J111" i="2"/>
  <c r="E112" i="2"/>
  <c r="F112" i="2"/>
  <c r="E113" i="2"/>
  <c r="F113" i="2"/>
  <c r="G113" i="2"/>
  <c r="J113" i="2"/>
  <c r="E132" i="2"/>
  <c r="F132" i="2"/>
  <c r="E79" i="2"/>
  <c r="F79" i="2"/>
  <c r="G79" i="2"/>
  <c r="J79" i="2"/>
  <c r="S79" i="2"/>
  <c r="E81" i="2"/>
  <c r="F81" i="2"/>
  <c r="E82" i="2"/>
  <c r="F82" i="2"/>
  <c r="G82" i="2"/>
  <c r="J82" i="2"/>
  <c r="E83" i="2"/>
  <c r="F83" i="2"/>
  <c r="E26" i="2"/>
  <c r="F26" i="2"/>
  <c r="S26" i="2"/>
  <c r="E131" i="2"/>
  <c r="F131" i="2"/>
  <c r="G131" i="2"/>
  <c r="K131" i="2"/>
  <c r="E27" i="2"/>
  <c r="F27" i="2"/>
  <c r="G27" i="2"/>
  <c r="I27" i="2"/>
  <c r="E28" i="2"/>
  <c r="F28" i="2"/>
  <c r="G28" i="2"/>
  <c r="I28" i="2"/>
  <c r="E29" i="2"/>
  <c r="F29" i="2"/>
  <c r="S29" i="2"/>
  <c r="E30" i="2"/>
  <c r="F30" i="2"/>
  <c r="E31" i="2"/>
  <c r="F31" i="2"/>
  <c r="G31" i="2"/>
  <c r="I31" i="2"/>
  <c r="E86" i="2"/>
  <c r="F86" i="2"/>
  <c r="E87" i="2"/>
  <c r="F87" i="2"/>
  <c r="G87" i="2"/>
  <c r="J87" i="2"/>
  <c r="S87" i="2"/>
  <c r="E88" i="2"/>
  <c r="F88" i="2"/>
  <c r="E89" i="2"/>
  <c r="F89" i="2"/>
  <c r="G89" i="2"/>
  <c r="J89" i="2"/>
  <c r="E90" i="2"/>
  <c r="F90" i="2"/>
  <c r="E32" i="2"/>
  <c r="F32" i="2"/>
  <c r="S32" i="2"/>
  <c r="E91" i="2"/>
  <c r="F91" i="2"/>
  <c r="G91" i="2"/>
  <c r="J91" i="2"/>
  <c r="E93" i="2"/>
  <c r="F93" i="2"/>
  <c r="G93" i="2"/>
  <c r="J93" i="2"/>
  <c r="E92" i="2"/>
  <c r="F92" i="2"/>
  <c r="G92" i="2"/>
  <c r="J92" i="2"/>
  <c r="E94" i="2"/>
  <c r="F94" i="2"/>
  <c r="E95" i="2"/>
  <c r="F95" i="2"/>
  <c r="G95" i="2"/>
  <c r="J95" i="2"/>
  <c r="E33" i="2"/>
  <c r="F33" i="2"/>
  <c r="G33" i="2"/>
  <c r="I33" i="2"/>
  <c r="E34" i="2"/>
  <c r="F34" i="2"/>
  <c r="E99" i="2"/>
  <c r="F99" i="2"/>
  <c r="G99" i="2"/>
  <c r="J99" i="2"/>
  <c r="S99" i="2"/>
  <c r="E35" i="2"/>
  <c r="F35" i="2"/>
  <c r="G35" i="2"/>
  <c r="I35" i="2"/>
  <c r="E100" i="2"/>
  <c r="F100" i="2"/>
  <c r="G100" i="2"/>
  <c r="J100" i="2"/>
  <c r="E101" i="2"/>
  <c r="F101" i="2"/>
  <c r="G101" i="2"/>
  <c r="J101" i="2"/>
  <c r="E96" i="2"/>
  <c r="F96" i="2"/>
  <c r="E97" i="2"/>
  <c r="F97" i="2"/>
  <c r="G97" i="2"/>
  <c r="J97" i="2"/>
  <c r="E98" i="2"/>
  <c r="F98" i="2"/>
  <c r="G98" i="2"/>
  <c r="J98" i="2"/>
  <c r="E102" i="2"/>
  <c r="F102" i="2"/>
  <c r="E103" i="2"/>
  <c r="F103" i="2"/>
  <c r="G103" i="2"/>
  <c r="J103" i="2"/>
  <c r="E36" i="2"/>
  <c r="F36" i="2"/>
  <c r="G36" i="2"/>
  <c r="I36" i="2"/>
  <c r="E37" i="2"/>
  <c r="F37" i="2"/>
  <c r="G37" i="2"/>
  <c r="I37" i="2"/>
  <c r="E38" i="2"/>
  <c r="F38" i="2"/>
  <c r="E39" i="2"/>
  <c r="F39" i="2"/>
  <c r="G39" i="2"/>
  <c r="I39" i="2"/>
  <c r="E40" i="2"/>
  <c r="F40" i="2"/>
  <c r="E41" i="2"/>
  <c r="F41" i="2"/>
  <c r="G41" i="2"/>
  <c r="I41" i="2"/>
  <c r="E42" i="2"/>
  <c r="F42" i="2"/>
  <c r="E43" i="2"/>
  <c r="F43" i="2"/>
  <c r="E44" i="2"/>
  <c r="F44" i="2"/>
  <c r="E186" i="2"/>
  <c r="F186" i="2"/>
  <c r="G186" i="2"/>
  <c r="N186" i="2"/>
  <c r="E45" i="2"/>
  <c r="F45" i="2"/>
  <c r="G45" i="2"/>
  <c r="I45" i="2"/>
  <c r="E46" i="2"/>
  <c r="F46" i="2"/>
  <c r="S46" i="2"/>
  <c r="E47" i="2"/>
  <c r="F47" i="2"/>
  <c r="G47" i="2"/>
  <c r="I47" i="2"/>
  <c r="E114" i="2"/>
  <c r="F114" i="2"/>
  <c r="G114" i="2"/>
  <c r="J114" i="2"/>
  <c r="E48" i="2"/>
  <c r="F48" i="2"/>
  <c r="G48" i="2"/>
  <c r="I48" i="2"/>
  <c r="E49" i="2"/>
  <c r="F49" i="2"/>
  <c r="S49" i="2"/>
  <c r="E50" i="2"/>
  <c r="F50" i="2"/>
  <c r="E51" i="2"/>
  <c r="F51" i="2"/>
  <c r="G51" i="2"/>
  <c r="I51" i="2"/>
  <c r="E133" i="2"/>
  <c r="F133" i="2"/>
  <c r="G133" i="2"/>
  <c r="K133" i="2"/>
  <c r="E115" i="2"/>
  <c r="F115" i="2"/>
  <c r="G115" i="2"/>
  <c r="J115" i="2"/>
  <c r="E116" i="2"/>
  <c r="F116" i="2"/>
  <c r="E134" i="2"/>
  <c r="F134" i="2"/>
  <c r="G134" i="2"/>
  <c r="K134" i="2"/>
  <c r="E135" i="2"/>
  <c r="F135" i="2"/>
  <c r="G135" i="2"/>
  <c r="K135" i="2"/>
  <c r="E136" i="2"/>
  <c r="F136" i="2"/>
  <c r="S136" i="2"/>
  <c r="E137" i="2"/>
  <c r="F137" i="2"/>
  <c r="G137" i="2"/>
  <c r="K137" i="2"/>
  <c r="E138" i="2"/>
  <c r="F138" i="2"/>
  <c r="G138" i="2"/>
  <c r="K138" i="2"/>
  <c r="E139" i="2"/>
  <c r="F139" i="2"/>
  <c r="G139" i="2"/>
  <c r="K139" i="2"/>
  <c r="E52" i="2"/>
  <c r="F52" i="2"/>
  <c r="S52" i="2"/>
  <c r="E53" i="2"/>
  <c r="F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71" i="2"/>
  <c r="F71" i="2"/>
  <c r="G71" i="2"/>
  <c r="N71" i="2"/>
  <c r="E140" i="2"/>
  <c r="F140" i="2"/>
  <c r="E72" i="2"/>
  <c r="F72" i="2"/>
  <c r="G72" i="2"/>
  <c r="N72" i="2"/>
  <c r="E58" i="2"/>
  <c r="F58" i="2"/>
  <c r="E59" i="2"/>
  <c r="F59" i="2"/>
  <c r="G59" i="2"/>
  <c r="I59" i="2"/>
  <c r="E60" i="2"/>
  <c r="F60" i="2"/>
  <c r="G60" i="2"/>
  <c r="I60" i="2"/>
  <c r="E141" i="2"/>
  <c r="F141" i="2"/>
  <c r="E142" i="2"/>
  <c r="F142" i="2"/>
  <c r="E143" i="2"/>
  <c r="F143" i="2"/>
  <c r="G143" i="2"/>
  <c r="K143" i="2"/>
  <c r="E144" i="2"/>
  <c r="F144" i="2"/>
  <c r="E21" i="2"/>
  <c r="F21" i="2"/>
  <c r="S21" i="2"/>
  <c r="E145" i="2"/>
  <c r="F145" i="2"/>
  <c r="G145" i="2"/>
  <c r="K145" i="2"/>
  <c r="E146" i="2"/>
  <c r="F146" i="2"/>
  <c r="E61" i="2"/>
  <c r="F61" i="2"/>
  <c r="G61" i="2"/>
  <c r="I61" i="2"/>
  <c r="E62" i="2"/>
  <c r="F62" i="2"/>
  <c r="G62" i="2"/>
  <c r="E128" i="2"/>
  <c r="F128" i="2"/>
  <c r="G128" i="2"/>
  <c r="E147" i="2"/>
  <c r="F147" i="2"/>
  <c r="G147" i="2"/>
  <c r="K147" i="2"/>
  <c r="E148" i="2"/>
  <c r="F148" i="2"/>
  <c r="G148" i="2"/>
  <c r="K148" i="2"/>
  <c r="E149" i="2"/>
  <c r="F149" i="2"/>
  <c r="G149" i="2"/>
  <c r="K149" i="2"/>
  <c r="E150" i="2"/>
  <c r="F150" i="2"/>
  <c r="G150" i="2"/>
  <c r="K150" i="2"/>
  <c r="E123" i="2"/>
  <c r="F123" i="2"/>
  <c r="G123" i="2"/>
  <c r="N123" i="2"/>
  <c r="E124" i="2"/>
  <c r="F124" i="2"/>
  <c r="E63" i="2"/>
  <c r="F63" i="2"/>
  <c r="G63" i="2"/>
  <c r="I63" i="2"/>
  <c r="S63" i="2"/>
  <c r="E64" i="2"/>
  <c r="F64" i="2"/>
  <c r="G64" i="2"/>
  <c r="I64" i="2"/>
  <c r="E151" i="2"/>
  <c r="F151" i="2"/>
  <c r="R151" i="2"/>
  <c r="E65" i="2"/>
  <c r="F65" i="2"/>
  <c r="G65" i="2"/>
  <c r="I65" i="2"/>
  <c r="E66" i="2"/>
  <c r="F66" i="2"/>
  <c r="E67" i="2"/>
  <c r="F67" i="2"/>
  <c r="G67" i="2"/>
  <c r="I67" i="2"/>
  <c r="E125" i="2"/>
  <c r="F125" i="2"/>
  <c r="G125" i="2"/>
  <c r="N125" i="2"/>
  <c r="E117" i="2"/>
  <c r="F117" i="2"/>
  <c r="G117" i="2"/>
  <c r="J117" i="2"/>
  <c r="E126" i="2"/>
  <c r="F126" i="2"/>
  <c r="G126" i="2"/>
  <c r="N126" i="2"/>
  <c r="S126" i="2"/>
  <c r="E118" i="2"/>
  <c r="F118" i="2"/>
  <c r="E119" i="2"/>
  <c r="F119" i="2"/>
  <c r="G119" i="2"/>
  <c r="J119" i="2"/>
  <c r="E127" i="2"/>
  <c r="F127" i="2"/>
  <c r="E69" i="2"/>
  <c r="F69" i="2"/>
  <c r="S69" i="2"/>
  <c r="E70" i="2"/>
  <c r="F70" i="2"/>
  <c r="G70" i="2"/>
  <c r="I70" i="2"/>
  <c r="E121" i="2"/>
  <c r="F121" i="2"/>
  <c r="R121" i="2"/>
  <c r="E120" i="2"/>
  <c r="F120" i="2"/>
  <c r="E122" i="2"/>
  <c r="F122" i="2"/>
  <c r="G122" i="2"/>
  <c r="J122" i="2"/>
  <c r="S122" i="2"/>
  <c r="E73" i="2"/>
  <c r="F73" i="2"/>
  <c r="G73" i="2"/>
  <c r="J73" i="2"/>
  <c r="E22" i="2"/>
  <c r="F22" i="2"/>
  <c r="E23" i="2"/>
  <c r="F23" i="2"/>
  <c r="G23" i="2"/>
  <c r="N23" i="2"/>
  <c r="E24" i="2"/>
  <c r="F24" i="2"/>
  <c r="E25" i="2"/>
  <c r="F25" i="2"/>
  <c r="G25" i="2"/>
  <c r="N25" i="2"/>
  <c r="E74" i="2"/>
  <c r="F74" i="2"/>
  <c r="E75" i="2"/>
  <c r="F75" i="2"/>
  <c r="G75" i="2"/>
  <c r="J75" i="2"/>
  <c r="E158" i="2"/>
  <c r="F158" i="2"/>
  <c r="S158" i="2"/>
  <c r="E159" i="2"/>
  <c r="F159" i="2"/>
  <c r="E68" i="2"/>
  <c r="F68" i="2"/>
  <c r="E160" i="2"/>
  <c r="F160" i="2"/>
  <c r="G160" i="2"/>
  <c r="K160" i="2"/>
  <c r="E169" i="2"/>
  <c r="F169" i="2"/>
  <c r="G169" i="2"/>
  <c r="N169" i="2"/>
  <c r="E170" i="2"/>
  <c r="F170" i="2"/>
  <c r="G170" i="2"/>
  <c r="N170" i="2"/>
  <c r="E171" i="2"/>
  <c r="F171" i="2"/>
  <c r="E172" i="2"/>
  <c r="F172" i="2"/>
  <c r="G172" i="2"/>
  <c r="N172" i="2"/>
  <c r="E173" i="2"/>
  <c r="F173" i="2"/>
  <c r="E76" i="2"/>
  <c r="F76" i="2"/>
  <c r="G76" i="2"/>
  <c r="J76" i="2"/>
  <c r="E77" i="2"/>
  <c r="F77" i="2"/>
  <c r="E78" i="2"/>
  <c r="F78" i="2"/>
  <c r="E152" i="2"/>
  <c r="F152" i="2"/>
  <c r="E153" i="2"/>
  <c r="F153" i="2"/>
  <c r="G153" i="2"/>
  <c r="K153" i="2"/>
  <c r="E154" i="2"/>
  <c r="F154" i="2"/>
  <c r="E155" i="2"/>
  <c r="F155" i="2"/>
  <c r="G155" i="2"/>
  <c r="K155" i="2"/>
  <c r="E156" i="2"/>
  <c r="F156" i="2"/>
  <c r="S156" i="2"/>
  <c r="E157" i="2"/>
  <c r="F157" i="2"/>
  <c r="G157" i="2"/>
  <c r="K157" i="2"/>
  <c r="E177" i="2"/>
  <c r="F177" i="2"/>
  <c r="E178" i="2"/>
  <c r="F178" i="2"/>
  <c r="R178" i="2"/>
  <c r="E179" i="2"/>
  <c r="F179" i="2"/>
  <c r="R179" i="2"/>
  <c r="S179" i="2"/>
  <c r="E163" i="2"/>
  <c r="F163" i="2"/>
  <c r="G163" i="2"/>
  <c r="K163" i="2"/>
  <c r="E180" i="2"/>
  <c r="F180" i="2"/>
  <c r="E181" i="2"/>
  <c r="F181" i="2"/>
  <c r="E164" i="2"/>
  <c r="F164" i="2"/>
  <c r="E165" i="2"/>
  <c r="F165" i="2"/>
  <c r="E161" i="2"/>
  <c r="F161" i="2"/>
  <c r="E162" i="2"/>
  <c r="F162" i="2"/>
  <c r="G162" i="2"/>
  <c r="K162" i="2"/>
  <c r="E182" i="2"/>
  <c r="F182" i="2"/>
  <c r="G182" i="2"/>
  <c r="N182" i="2"/>
  <c r="S182" i="2"/>
  <c r="E183" i="2"/>
  <c r="F183" i="2"/>
  <c r="G183" i="2"/>
  <c r="E184" i="2"/>
  <c r="F184" i="2"/>
  <c r="E185" i="2"/>
  <c r="F185" i="2"/>
  <c r="E166" i="2"/>
  <c r="F166" i="2"/>
  <c r="S166" i="2"/>
  <c r="E167" i="2"/>
  <c r="F167" i="2"/>
  <c r="E168" i="2"/>
  <c r="F168" i="2"/>
  <c r="E174" i="2"/>
  <c r="F174" i="2"/>
  <c r="G174" i="2"/>
  <c r="N174" i="2"/>
  <c r="E175" i="2"/>
  <c r="F175" i="2"/>
  <c r="G175" i="2"/>
  <c r="N175" i="2"/>
  <c r="S175" i="2"/>
  <c r="E176" i="2"/>
  <c r="F176" i="2"/>
  <c r="G176" i="2"/>
  <c r="N176" i="2"/>
  <c r="E130" i="2"/>
  <c r="F130" i="2"/>
  <c r="G21" i="2"/>
  <c r="G26" i="2"/>
  <c r="N26" i="2"/>
  <c r="G29" i="2"/>
  <c r="G30" i="2"/>
  <c r="G32" i="2"/>
  <c r="G34" i="2"/>
  <c r="G38" i="2"/>
  <c r="G40" i="2"/>
  <c r="G42" i="2"/>
  <c r="I42" i="2"/>
  <c r="G44" i="2"/>
  <c r="G46" i="2"/>
  <c r="I46" i="2"/>
  <c r="G49" i="2"/>
  <c r="G50" i="2"/>
  <c r="I50" i="2"/>
  <c r="G53" i="2"/>
  <c r="G58" i="2"/>
  <c r="I62" i="2"/>
  <c r="G78" i="2"/>
  <c r="J78" i="2"/>
  <c r="G81" i="2"/>
  <c r="G85" i="2"/>
  <c r="J85" i="2"/>
  <c r="G86" i="2"/>
  <c r="G88" i="2"/>
  <c r="G90" i="2"/>
  <c r="J90" i="2"/>
  <c r="G94" i="2"/>
  <c r="J94" i="2"/>
  <c r="G102" i="2"/>
  <c r="G106" i="2"/>
  <c r="G108" i="2"/>
  <c r="J108" i="2"/>
  <c r="G112" i="2"/>
  <c r="J112" i="2"/>
  <c r="G116" i="2"/>
  <c r="G118" i="2"/>
  <c r="G124" i="2"/>
  <c r="N124" i="2"/>
  <c r="G132" i="2"/>
  <c r="K132" i="2"/>
  <c r="G136" i="2"/>
  <c r="K136" i="2"/>
  <c r="G140" i="2"/>
  <c r="G142" i="2"/>
  <c r="G144" i="2"/>
  <c r="G156" i="2"/>
  <c r="K156" i="2"/>
  <c r="G159" i="2"/>
  <c r="G165" i="2"/>
  <c r="K165" i="2"/>
  <c r="G167" i="2"/>
  <c r="K167" i="2"/>
  <c r="G181" i="2"/>
  <c r="G185" i="2"/>
  <c r="N185" i="2"/>
  <c r="G11" i="2"/>
  <c r="F11" i="2"/>
  <c r="E14" i="2"/>
  <c r="E15" i="2" s="1"/>
  <c r="C17" i="2"/>
  <c r="Q130" i="2"/>
  <c r="Q129" i="2"/>
  <c r="Q80" i="2"/>
  <c r="Q84" i="2"/>
  <c r="Q85" i="2"/>
  <c r="Q104" i="2"/>
  <c r="Q105" i="2"/>
  <c r="J106" i="2"/>
  <c r="Q106" i="2"/>
  <c r="Q107" i="2"/>
  <c r="Q108" i="2"/>
  <c r="Q109" i="2"/>
  <c r="Q110" i="2"/>
  <c r="Q111" i="2"/>
  <c r="Q112" i="2"/>
  <c r="Q113" i="2"/>
  <c r="Q132" i="2"/>
  <c r="Q79" i="2"/>
  <c r="J81" i="2"/>
  <c r="Q81" i="2"/>
  <c r="Q82" i="2"/>
  <c r="Q83" i="2"/>
  <c r="Q26" i="2"/>
  <c r="Q131" i="2"/>
  <c r="Q27" i="2"/>
  <c r="Q28" i="2"/>
  <c r="I29" i="2"/>
  <c r="Q29" i="2"/>
  <c r="I30" i="2"/>
  <c r="Q30" i="2"/>
  <c r="Q31" i="2"/>
  <c r="J86" i="2"/>
  <c r="Q86" i="2"/>
  <c r="Q87" i="2"/>
  <c r="J88" i="2"/>
  <c r="Q88" i="2"/>
  <c r="Q89" i="2"/>
  <c r="Q90" i="2"/>
  <c r="I32" i="2"/>
  <c r="Q32" i="2"/>
  <c r="Q91" i="2"/>
  <c r="Q93" i="2"/>
  <c r="Q92" i="2"/>
  <c r="Q94" i="2"/>
  <c r="Q95" i="2"/>
  <c r="Q33" i="2"/>
  <c r="I34" i="2"/>
  <c r="Q34" i="2"/>
  <c r="Q99" i="2"/>
  <c r="Q35" i="2"/>
  <c r="Q100" i="2"/>
  <c r="Q101" i="2"/>
  <c r="Q96" i="2"/>
  <c r="Q97" i="2"/>
  <c r="Q98" i="2"/>
  <c r="J102" i="2"/>
  <c r="Q102" i="2"/>
  <c r="Q103" i="2"/>
  <c r="Q36" i="2"/>
  <c r="Q37" i="2"/>
  <c r="I38" i="2"/>
  <c r="Q38" i="2"/>
  <c r="Q39" i="2"/>
  <c r="I40" i="2"/>
  <c r="Q40" i="2"/>
  <c r="Q41" i="2"/>
  <c r="Q42" i="2"/>
  <c r="Q43" i="2"/>
  <c r="I44" i="2"/>
  <c r="Q44" i="2"/>
  <c r="Q186" i="2"/>
  <c r="Q45" i="2"/>
  <c r="Q46" i="2"/>
  <c r="Q47" i="2"/>
  <c r="Q114" i="2"/>
  <c r="Q48" i="2"/>
  <c r="I49" i="2"/>
  <c r="Q49" i="2"/>
  <c r="Q50" i="2"/>
  <c r="Q51" i="2"/>
  <c r="Q133" i="2"/>
  <c r="Q115" i="2"/>
  <c r="J116" i="2"/>
  <c r="Q116" i="2"/>
  <c r="Q134" i="2"/>
  <c r="Q135" i="2"/>
  <c r="Q136" i="2"/>
  <c r="Q137" i="2"/>
  <c r="Q138" i="2"/>
  <c r="Q139" i="2"/>
  <c r="Q52" i="2"/>
  <c r="I53" i="2"/>
  <c r="Q53" i="2"/>
  <c r="Q54" i="2"/>
  <c r="Q55" i="2"/>
  <c r="Q56" i="2"/>
  <c r="Q57" i="2"/>
  <c r="Q71" i="2"/>
  <c r="K140" i="2"/>
  <c r="Q140" i="2"/>
  <c r="Q72" i="2"/>
  <c r="I58" i="2"/>
  <c r="Q58" i="2"/>
  <c r="Q59" i="2"/>
  <c r="Q60" i="2"/>
  <c r="Q141" i="2"/>
  <c r="K142" i="2"/>
  <c r="Q142" i="2"/>
  <c r="Q143" i="2"/>
  <c r="K144" i="2"/>
  <c r="Q144" i="2"/>
  <c r="N21" i="2"/>
  <c r="Q21" i="2"/>
  <c r="Q145" i="2"/>
  <c r="Q146" i="2"/>
  <c r="Q61" i="2"/>
  <c r="Q62" i="2"/>
  <c r="N128" i="2"/>
  <c r="Q128" i="2"/>
  <c r="Q147" i="2"/>
  <c r="Q148" i="2"/>
  <c r="Q149" i="2"/>
  <c r="Q150" i="2"/>
  <c r="Q123" i="2"/>
  <c r="Q124" i="2"/>
  <c r="Q63" i="2"/>
  <c r="Q64" i="2"/>
  <c r="Q151" i="2"/>
  <c r="Q65" i="2"/>
  <c r="Q66" i="2"/>
  <c r="Q67" i="2"/>
  <c r="Q125" i="2"/>
  <c r="Q117" i="2"/>
  <c r="Q126" i="2"/>
  <c r="J118" i="2"/>
  <c r="Q118" i="2"/>
  <c r="Q119" i="2"/>
  <c r="Q127" i="2"/>
  <c r="Q69" i="2"/>
  <c r="Q70" i="2"/>
  <c r="Q121" i="2"/>
  <c r="R120" i="2"/>
  <c r="Q120" i="2"/>
  <c r="Q122" i="2"/>
  <c r="Q73" i="2"/>
  <c r="Q22" i="2"/>
  <c r="Q23" i="2"/>
  <c r="Q24" i="2"/>
  <c r="Q25" i="2"/>
  <c r="Q74" i="2"/>
  <c r="Q75" i="2"/>
  <c r="Q158" i="2"/>
  <c r="K159" i="2"/>
  <c r="Q159" i="2"/>
  <c r="Q68" i="2"/>
  <c r="Q160" i="2"/>
  <c r="Q169" i="2"/>
  <c r="Q170" i="2"/>
  <c r="Q171" i="2"/>
  <c r="Q172" i="2"/>
  <c r="Q173" i="2"/>
  <c r="Q76" i="2"/>
  <c r="Q77" i="2"/>
  <c r="Q78" i="2"/>
  <c r="Q152" i="2"/>
  <c r="Q153" i="2"/>
  <c r="Q154" i="2"/>
  <c r="Q155" i="2"/>
  <c r="Q156" i="2"/>
  <c r="Q157" i="2"/>
  <c r="Q177" i="2"/>
  <c r="Q178" i="2"/>
  <c r="Q179" i="2"/>
  <c r="Q163" i="2"/>
  <c r="Q180" i="2"/>
  <c r="N181" i="2"/>
  <c r="Q181" i="2"/>
  <c r="Q164" i="2"/>
  <c r="Q165" i="2"/>
  <c r="Q161" i="2"/>
  <c r="Q162" i="2"/>
  <c r="Q182" i="2"/>
  <c r="N183" i="2"/>
  <c r="Q183" i="2"/>
  <c r="Q184" i="2"/>
  <c r="Q185" i="2"/>
  <c r="Q166" i="2"/>
  <c r="Q167" i="2"/>
  <c r="Q168" i="2"/>
  <c r="Q174" i="2"/>
  <c r="Q175" i="2"/>
  <c r="Q176" i="2"/>
  <c r="Q332" i="1"/>
  <c r="Q345" i="1"/>
  <c r="Q346" i="1"/>
  <c r="Q116" i="1"/>
  <c r="Q214" i="1"/>
  <c r="Q266" i="1"/>
  <c r="Q282" i="1"/>
  <c r="Q352" i="1"/>
  <c r="Q357" i="1"/>
  <c r="Q358" i="1"/>
  <c r="Q362" i="1"/>
  <c r="Q363" i="1"/>
  <c r="Q364" i="1"/>
  <c r="Q365" i="1"/>
  <c r="Q356" i="1"/>
  <c r="Q355" i="1"/>
  <c r="Q361" i="1"/>
  <c r="Q353" i="1"/>
  <c r="Q351" i="1"/>
  <c r="Q350" i="1"/>
  <c r="Q349" i="1"/>
  <c r="Q360" i="1"/>
  <c r="Q359" i="1"/>
  <c r="Q354" i="1"/>
  <c r="C17" i="1"/>
  <c r="Q327" i="1"/>
  <c r="Q328" i="1"/>
  <c r="Q330" i="1"/>
  <c r="Q347" i="1"/>
  <c r="Q348" i="1"/>
  <c r="Q291" i="1"/>
  <c r="Q321" i="1"/>
  <c r="Q322" i="1"/>
  <c r="Q323" i="1"/>
  <c r="Q324" i="1"/>
  <c r="Q219" i="1"/>
  <c r="Q221" i="1"/>
  <c r="Q222" i="1"/>
  <c r="Q223" i="1"/>
  <c r="Q224" i="1"/>
  <c r="Q225" i="1"/>
  <c r="Q231" i="1"/>
  <c r="Q237" i="1"/>
  <c r="Q238" i="1"/>
  <c r="Q240" i="1"/>
  <c r="Q248" i="1"/>
  <c r="Q249" i="1"/>
  <c r="Q250" i="1"/>
  <c r="Q251" i="1"/>
  <c r="Q252" i="1"/>
  <c r="Q253" i="1"/>
  <c r="Q254" i="1"/>
  <c r="Q255" i="1"/>
  <c r="Q256" i="1"/>
  <c r="Q258" i="1"/>
  <c r="Q259" i="1"/>
  <c r="Q260" i="1"/>
  <c r="Q262" i="1"/>
  <c r="Q263" i="1"/>
  <c r="Q264" i="1"/>
  <c r="Q265" i="1"/>
  <c r="Q275" i="1"/>
  <c r="Q276" i="1"/>
  <c r="Q277" i="1"/>
  <c r="Q278" i="1"/>
  <c r="Q279" i="1"/>
  <c r="Q280" i="1"/>
  <c r="Q284" i="1"/>
  <c r="Q285" i="1"/>
  <c r="Q286" i="1"/>
  <c r="Q294" i="1"/>
  <c r="Q295" i="1"/>
  <c r="Q303" i="1"/>
  <c r="Q304" i="1"/>
  <c r="Q306" i="1"/>
  <c r="Q307" i="1"/>
  <c r="Q308" i="1"/>
  <c r="Q329" i="1"/>
  <c r="Q315" i="1"/>
  <c r="Q316" i="1"/>
  <c r="Q281" i="1"/>
  <c r="Q283" i="1"/>
  <c r="Q320" i="1"/>
  <c r="Q325" i="1"/>
  <c r="Q326" i="1"/>
  <c r="Q338" i="1"/>
  <c r="Q339" i="1"/>
  <c r="Q340" i="1"/>
  <c r="Q215" i="1"/>
  <c r="Q201" i="1"/>
  <c r="Q216" i="1"/>
  <c r="Q217" i="1"/>
  <c r="Q218" i="1"/>
  <c r="Q202" i="1"/>
  <c r="Q203" i="1"/>
  <c r="Q226" i="1"/>
  <c r="Q227" i="1"/>
  <c r="Q228" i="1"/>
  <c r="Q229" i="1"/>
  <c r="Q230" i="1"/>
  <c r="Q232" i="1"/>
  <c r="Q234" i="1"/>
  <c r="Q233" i="1"/>
  <c r="Q235" i="1"/>
  <c r="Q236" i="1"/>
  <c r="Q243" i="1"/>
  <c r="Q244" i="1"/>
  <c r="Q245" i="1"/>
  <c r="Q239" i="1"/>
  <c r="Q241" i="1"/>
  <c r="Q242" i="1"/>
  <c r="Q246" i="1"/>
  <c r="Q247" i="1"/>
  <c r="Q204" i="1"/>
  <c r="Q205" i="1"/>
  <c r="Q206" i="1"/>
  <c r="Q207" i="1"/>
  <c r="Q208" i="1"/>
  <c r="Q209" i="1"/>
  <c r="Q210" i="1"/>
  <c r="Q211" i="1"/>
  <c r="Q212" i="1"/>
  <c r="Q213" i="1"/>
  <c r="Q261" i="1"/>
  <c r="Q267" i="1"/>
  <c r="Q268" i="1"/>
  <c r="Q310" i="1"/>
  <c r="Q312" i="1"/>
  <c r="Q313" i="1"/>
  <c r="Q318" i="1"/>
  <c r="Q317" i="1"/>
  <c r="Q319" i="1"/>
  <c r="Q301" i="1"/>
  <c r="Q302" i="1"/>
  <c r="Q309" i="1"/>
  <c r="Q311" i="1"/>
  <c r="Q314" i="1"/>
  <c r="Q296" i="1"/>
  <c r="Q220" i="1"/>
  <c r="Q269" i="1"/>
  <c r="Q270" i="1"/>
  <c r="Q271" i="1"/>
  <c r="Q272" i="1"/>
  <c r="Q273" i="1"/>
  <c r="Q274" i="1"/>
  <c r="Q287" i="1"/>
  <c r="Q288" i="1"/>
  <c r="Q289" i="1"/>
  <c r="Q290" i="1"/>
  <c r="Q292" i="1"/>
  <c r="Q293" i="1"/>
  <c r="Q297" i="1"/>
  <c r="Q298" i="1"/>
  <c r="Q299" i="1"/>
  <c r="Q300" i="1"/>
  <c r="Q305" i="1"/>
  <c r="Q342" i="1"/>
  <c r="Q343" i="1"/>
  <c r="Q344" i="1"/>
  <c r="Q333" i="1"/>
  <c r="Q334" i="1"/>
  <c r="Q335" i="1"/>
  <c r="Q336" i="1"/>
  <c r="Q337" i="1"/>
  <c r="Q257" i="1"/>
  <c r="Q200" i="1"/>
  <c r="S130" i="2"/>
  <c r="G130" i="2"/>
  <c r="K130" i="2"/>
  <c r="S168" i="2"/>
  <c r="G168" i="2"/>
  <c r="K168" i="2"/>
  <c r="S184" i="2"/>
  <c r="G184" i="2"/>
  <c r="N184" i="2"/>
  <c r="S161" i="2"/>
  <c r="G161" i="2"/>
  <c r="K161" i="2"/>
  <c r="S154" i="2"/>
  <c r="G154" i="2"/>
  <c r="K154" i="2"/>
  <c r="S77" i="2"/>
  <c r="G77" i="2"/>
  <c r="J77" i="2"/>
  <c r="S171" i="2"/>
  <c r="G171" i="2"/>
  <c r="N171" i="2"/>
  <c r="S68" i="2"/>
  <c r="G68" i="2"/>
  <c r="I68" i="2"/>
  <c r="S22" i="2"/>
  <c r="G22" i="2"/>
  <c r="E185" i="1"/>
  <c r="F185" i="1" s="1"/>
  <c r="G185" i="1" s="1"/>
  <c r="H185" i="1" s="1"/>
  <c r="E24" i="1"/>
  <c r="F24" i="1" s="1"/>
  <c r="E28" i="1"/>
  <c r="E18" i="3" s="1"/>
  <c r="E32" i="1"/>
  <c r="F32" i="1"/>
  <c r="E36" i="1"/>
  <c r="E40" i="1"/>
  <c r="E30" i="3" s="1"/>
  <c r="E44" i="1"/>
  <c r="E48" i="1"/>
  <c r="E52" i="1"/>
  <c r="E56" i="1"/>
  <c r="F56" i="1" s="1"/>
  <c r="G56" i="1" s="1"/>
  <c r="H56" i="1" s="1"/>
  <c r="E60" i="1"/>
  <c r="E64" i="1"/>
  <c r="E54" i="3" s="1"/>
  <c r="E68" i="1"/>
  <c r="E72" i="1"/>
  <c r="F72" i="1" s="1"/>
  <c r="G72" i="1" s="1"/>
  <c r="H72" i="1" s="1"/>
  <c r="E76" i="1"/>
  <c r="F76" i="1" s="1"/>
  <c r="G76" i="1" s="1"/>
  <c r="H76" i="1" s="1"/>
  <c r="E80" i="1"/>
  <c r="F80" i="1" s="1"/>
  <c r="E84" i="1"/>
  <c r="F84" i="1" s="1"/>
  <c r="G84" i="1" s="1"/>
  <c r="H84" i="1" s="1"/>
  <c r="E88" i="1"/>
  <c r="F88" i="1" s="1"/>
  <c r="G88" i="1" s="1"/>
  <c r="H88" i="1" s="1"/>
  <c r="E92" i="1"/>
  <c r="F92" i="1" s="1"/>
  <c r="G92" i="1" s="1"/>
  <c r="H92" i="1" s="1"/>
  <c r="E96" i="1"/>
  <c r="F96" i="1" s="1"/>
  <c r="G96" i="1" s="1"/>
  <c r="H96" i="1" s="1"/>
  <c r="E100" i="1"/>
  <c r="F100" i="1" s="1"/>
  <c r="G100" i="1" s="1"/>
  <c r="H100" i="1" s="1"/>
  <c r="E104" i="1"/>
  <c r="F104" i="1" s="1"/>
  <c r="G104" i="1" s="1"/>
  <c r="H104" i="1" s="1"/>
  <c r="E108" i="1"/>
  <c r="F108" i="1"/>
  <c r="G108" i="1" s="1"/>
  <c r="H108" i="1" s="1"/>
  <c r="E112" i="1"/>
  <c r="F112" i="1" s="1"/>
  <c r="E117" i="1"/>
  <c r="F117" i="1" s="1"/>
  <c r="G117" i="1" s="1"/>
  <c r="H117" i="1" s="1"/>
  <c r="E121" i="1"/>
  <c r="F121" i="1" s="1"/>
  <c r="G121" i="1" s="1"/>
  <c r="H121" i="1" s="1"/>
  <c r="E125" i="1"/>
  <c r="F125" i="1" s="1"/>
  <c r="G125" i="1" s="1"/>
  <c r="H125" i="1" s="1"/>
  <c r="E129" i="1"/>
  <c r="F129" i="1"/>
  <c r="G129" i="1" s="1"/>
  <c r="H129" i="1" s="1"/>
  <c r="E133" i="1"/>
  <c r="F133" i="1"/>
  <c r="G133" i="1" s="1"/>
  <c r="H133" i="1" s="1"/>
  <c r="E137" i="1"/>
  <c r="F137" i="1"/>
  <c r="G137" i="1" s="1"/>
  <c r="H137" i="1" s="1"/>
  <c r="E141" i="1"/>
  <c r="F141" i="1" s="1"/>
  <c r="G141" i="1" s="1"/>
  <c r="H141" i="1" s="1"/>
  <c r="E145" i="1"/>
  <c r="F145" i="1" s="1"/>
  <c r="G145" i="1" s="1"/>
  <c r="H145" i="1" s="1"/>
  <c r="E149" i="1"/>
  <c r="F149" i="1" s="1"/>
  <c r="E153" i="1"/>
  <c r="F153" i="1" s="1"/>
  <c r="G153" i="1" s="1"/>
  <c r="H153" i="1" s="1"/>
  <c r="E157" i="1"/>
  <c r="F157" i="1" s="1"/>
  <c r="E161" i="1"/>
  <c r="F161" i="1" s="1"/>
  <c r="G161" i="1" s="1"/>
  <c r="H161" i="1" s="1"/>
  <c r="E165" i="1"/>
  <c r="F165" i="1" s="1"/>
  <c r="E169" i="1"/>
  <c r="F169" i="1" s="1"/>
  <c r="G169" i="1" s="1"/>
  <c r="H169" i="1" s="1"/>
  <c r="E173" i="1"/>
  <c r="F173" i="1" s="1"/>
  <c r="E177" i="1"/>
  <c r="F177" i="1" s="1"/>
  <c r="G177" i="1" s="1"/>
  <c r="H177" i="1" s="1"/>
  <c r="E181" i="1"/>
  <c r="F181" i="1" s="1"/>
  <c r="E189" i="1"/>
  <c r="F189" i="1" s="1"/>
  <c r="G189" i="1" s="1"/>
  <c r="H189" i="1" s="1"/>
  <c r="E193" i="1"/>
  <c r="F193" i="1" s="1"/>
  <c r="E197" i="1"/>
  <c r="F197" i="1" s="1"/>
  <c r="E291" i="1"/>
  <c r="F291" i="1" s="1"/>
  <c r="E324" i="1"/>
  <c r="F324" i="1" s="1"/>
  <c r="G324" i="1" s="1"/>
  <c r="J324" i="1" s="1"/>
  <c r="E223" i="1"/>
  <c r="F223" i="1" s="1"/>
  <c r="E237" i="1"/>
  <c r="F237" i="1" s="1"/>
  <c r="G237" i="1" s="1"/>
  <c r="I237" i="1" s="1"/>
  <c r="E249" i="1"/>
  <c r="F249" i="1" s="1"/>
  <c r="G249" i="1" s="1"/>
  <c r="I249" i="1" s="1"/>
  <c r="E253" i="1"/>
  <c r="F253" i="1" s="1"/>
  <c r="G253" i="1" s="1"/>
  <c r="I253" i="1" s="1"/>
  <c r="E258" i="1"/>
  <c r="F258" i="1" s="1"/>
  <c r="E263" i="1"/>
  <c r="F263" i="1" s="1"/>
  <c r="E276" i="1"/>
  <c r="F276" i="1" s="1"/>
  <c r="E280" i="1"/>
  <c r="F280" i="1" s="1"/>
  <c r="G280" i="1" s="1"/>
  <c r="I280" i="1" s="1"/>
  <c r="E294" i="1"/>
  <c r="F294" i="1" s="1"/>
  <c r="E306" i="1"/>
  <c r="F306" i="1" s="1"/>
  <c r="G306" i="1" s="1"/>
  <c r="I306" i="1" s="1"/>
  <c r="E315" i="1"/>
  <c r="F315" i="1" s="1"/>
  <c r="G315" i="1" s="1"/>
  <c r="J315" i="1" s="1"/>
  <c r="E326" i="1"/>
  <c r="F326" i="1" s="1"/>
  <c r="G326" i="1" s="1"/>
  <c r="J326" i="1" s="1"/>
  <c r="E215" i="1"/>
  <c r="F215" i="1" s="1"/>
  <c r="E218" i="1"/>
  <c r="F218" i="1" s="1"/>
  <c r="G218" i="1" s="1"/>
  <c r="I218" i="1" s="1"/>
  <c r="E227" i="1"/>
  <c r="F227" i="1" s="1"/>
  <c r="E232" i="1"/>
  <c r="F232" i="1" s="1"/>
  <c r="G232" i="1" s="1"/>
  <c r="I232" i="1" s="1"/>
  <c r="E236" i="1"/>
  <c r="F236" i="1" s="1"/>
  <c r="E239" i="1"/>
  <c r="F239" i="1" s="1"/>
  <c r="G239" i="1" s="1"/>
  <c r="I239" i="1" s="1"/>
  <c r="E247" i="1"/>
  <c r="F247" i="1" s="1"/>
  <c r="E207" i="1"/>
  <c r="F207" i="1" s="1"/>
  <c r="G207" i="1" s="1"/>
  <c r="I207" i="1" s="1"/>
  <c r="E211" i="1"/>
  <c r="F211" i="1" s="1"/>
  <c r="E267" i="1"/>
  <c r="F267" i="1" s="1"/>
  <c r="E313" i="1"/>
  <c r="F313" i="1" s="1"/>
  <c r="E301" i="1"/>
  <c r="F301" i="1" s="1"/>
  <c r="G301" i="1" s="1"/>
  <c r="I301" i="1" s="1"/>
  <c r="E314" i="1"/>
  <c r="F314" i="1" s="1"/>
  <c r="E220" i="1"/>
  <c r="F220" i="1" s="1"/>
  <c r="E270" i="1"/>
  <c r="F270" i="1" s="1"/>
  <c r="G270" i="1" s="1"/>
  <c r="J270" i="1" s="1"/>
  <c r="E274" i="1"/>
  <c r="F274" i="1" s="1"/>
  <c r="G274" i="1" s="1"/>
  <c r="J274" i="1" s="1"/>
  <c r="E289" i="1"/>
  <c r="F289" i="1" s="1"/>
  <c r="E297" i="1"/>
  <c r="F297" i="1" s="1"/>
  <c r="E305" i="1"/>
  <c r="F305" i="1" s="1"/>
  <c r="E344" i="1"/>
  <c r="F344" i="1" s="1"/>
  <c r="G344" i="1" s="1"/>
  <c r="J344" i="1" s="1"/>
  <c r="E357" i="1"/>
  <c r="F357" i="1" s="1"/>
  <c r="G357" i="1" s="1"/>
  <c r="K357" i="1" s="1"/>
  <c r="E356" i="1"/>
  <c r="F356" i="1" s="1"/>
  <c r="G356" i="1" s="1"/>
  <c r="K356" i="1" s="1"/>
  <c r="E25" i="1"/>
  <c r="E15" i="3" s="1"/>
  <c r="E29" i="1"/>
  <c r="F29" i="1" s="1"/>
  <c r="G29" i="1" s="1"/>
  <c r="H29" i="1" s="1"/>
  <c r="E33" i="1"/>
  <c r="E37" i="1"/>
  <c r="F37" i="1" s="1"/>
  <c r="G37" i="1" s="1"/>
  <c r="H37" i="1" s="1"/>
  <c r="E41" i="1"/>
  <c r="E45" i="1"/>
  <c r="E49" i="1"/>
  <c r="E53" i="1"/>
  <c r="F53" i="1" s="1"/>
  <c r="E57" i="1"/>
  <c r="F57" i="1" s="1"/>
  <c r="G57" i="1" s="1"/>
  <c r="H57" i="1" s="1"/>
  <c r="E61" i="1"/>
  <c r="E51" i="3" s="1"/>
  <c r="E65" i="1"/>
  <c r="E69" i="1"/>
  <c r="F69" i="1" s="1"/>
  <c r="G69" i="1" s="1"/>
  <c r="H69" i="1" s="1"/>
  <c r="E73" i="1"/>
  <c r="E77" i="1"/>
  <c r="E81" i="1"/>
  <c r="E85" i="1"/>
  <c r="F85" i="1"/>
  <c r="G85" i="1" s="1"/>
  <c r="H85" i="1" s="1"/>
  <c r="E89" i="1"/>
  <c r="E79" i="3" s="1"/>
  <c r="E93" i="1"/>
  <c r="E97" i="1"/>
  <c r="E87" i="3" s="1"/>
  <c r="E101" i="1"/>
  <c r="E105" i="1"/>
  <c r="E109" i="1"/>
  <c r="E113" i="1"/>
  <c r="E103" i="3" s="1"/>
  <c r="E118" i="1"/>
  <c r="E107" i="3" s="1"/>
  <c r="F118" i="1"/>
  <c r="G118" i="1" s="1"/>
  <c r="H118" i="1" s="1"/>
  <c r="E122" i="1"/>
  <c r="E126" i="1"/>
  <c r="E115" i="3" s="1"/>
  <c r="E130" i="1"/>
  <c r="E134" i="1"/>
  <c r="E138" i="1"/>
  <c r="E142" i="1"/>
  <c r="F142" i="1" s="1"/>
  <c r="G142" i="1" s="1"/>
  <c r="H142" i="1" s="1"/>
  <c r="E146" i="1"/>
  <c r="E135" i="3" s="1"/>
  <c r="E150" i="1"/>
  <c r="F150" i="1" s="1"/>
  <c r="G150" i="1" s="1"/>
  <c r="H150" i="1" s="1"/>
  <c r="E154" i="1"/>
  <c r="F154" i="1" s="1"/>
  <c r="G154" i="1" s="1"/>
  <c r="H154" i="1" s="1"/>
  <c r="E158" i="1"/>
  <c r="E162" i="1"/>
  <c r="E166" i="1"/>
  <c r="E170" i="1"/>
  <c r="E159" i="3" s="1"/>
  <c r="E174" i="1"/>
  <c r="F174" i="1" s="1"/>
  <c r="G174" i="1" s="1"/>
  <c r="H174" i="1" s="1"/>
  <c r="E178" i="1"/>
  <c r="F178" i="1" s="1"/>
  <c r="G178" i="1" s="1"/>
  <c r="H178" i="1" s="1"/>
  <c r="E182" i="1"/>
  <c r="F182" i="1"/>
  <c r="G182" i="1" s="1"/>
  <c r="H182" i="1" s="1"/>
  <c r="E186" i="1"/>
  <c r="F186" i="1" s="1"/>
  <c r="G186" i="1" s="1"/>
  <c r="H186" i="1" s="1"/>
  <c r="E190" i="1"/>
  <c r="E179" i="3" s="1"/>
  <c r="F190" i="1"/>
  <c r="E194" i="1"/>
  <c r="E183" i="3" s="1"/>
  <c r="E198" i="1"/>
  <c r="F198" i="1" s="1"/>
  <c r="G198" i="1" s="1"/>
  <c r="H198" i="1" s="1"/>
  <c r="E331" i="1"/>
  <c r="F331" i="1" s="1"/>
  <c r="G331" i="1" s="1"/>
  <c r="J331" i="1" s="1"/>
  <c r="E321" i="1"/>
  <c r="F321" i="1"/>
  <c r="G321" i="1" s="1"/>
  <c r="J321" i="1" s="1"/>
  <c r="E219" i="1"/>
  <c r="F219" i="1" s="1"/>
  <c r="G219" i="1" s="1"/>
  <c r="J219" i="1" s="1"/>
  <c r="E224" i="1"/>
  <c r="F224" i="1" s="1"/>
  <c r="G224" i="1" s="1"/>
  <c r="I224" i="1" s="1"/>
  <c r="E238" i="1"/>
  <c r="F238" i="1" s="1"/>
  <c r="G238" i="1" s="1"/>
  <c r="I238" i="1" s="1"/>
  <c r="E250" i="1"/>
  <c r="F250" i="1"/>
  <c r="G250" i="1" s="1"/>
  <c r="I250" i="1" s="1"/>
  <c r="E254" i="1"/>
  <c r="F254" i="1" s="1"/>
  <c r="G254" i="1" s="1"/>
  <c r="I254" i="1" s="1"/>
  <c r="E259" i="1"/>
  <c r="F259" i="1" s="1"/>
  <c r="G259" i="1" s="1"/>
  <c r="I259" i="1" s="1"/>
  <c r="E264" i="1"/>
  <c r="F264" i="1" s="1"/>
  <c r="G264" i="1" s="1"/>
  <c r="I264" i="1" s="1"/>
  <c r="E277" i="1"/>
  <c r="F277" i="1"/>
  <c r="E284" i="1"/>
  <c r="F284" i="1" s="1"/>
  <c r="G284" i="1" s="1"/>
  <c r="J284" i="1" s="1"/>
  <c r="E295" i="1"/>
  <c r="F295" i="1" s="1"/>
  <c r="G295" i="1" s="1"/>
  <c r="I295" i="1" s="1"/>
  <c r="E307" i="1"/>
  <c r="F307" i="1" s="1"/>
  <c r="G307" i="1" s="1"/>
  <c r="I307" i="1" s="1"/>
  <c r="E316" i="1"/>
  <c r="F316" i="1"/>
  <c r="E338" i="1"/>
  <c r="F338" i="1" s="1"/>
  <c r="G338" i="1" s="1"/>
  <c r="J338" i="1" s="1"/>
  <c r="E201" i="1"/>
  <c r="F201" i="1" s="1"/>
  <c r="G201" i="1" s="1"/>
  <c r="I201" i="1" s="1"/>
  <c r="E202" i="1"/>
  <c r="F202" i="1" s="1"/>
  <c r="G202" i="1" s="1"/>
  <c r="I202" i="1" s="1"/>
  <c r="E228" i="1"/>
  <c r="F228" i="1"/>
  <c r="G228" i="1" s="1"/>
  <c r="I228" i="1" s="1"/>
  <c r="E234" i="1"/>
  <c r="F234" i="1" s="1"/>
  <c r="G234" i="1" s="1"/>
  <c r="I234" i="1" s="1"/>
  <c r="E243" i="1"/>
  <c r="F243" i="1" s="1"/>
  <c r="G243" i="1" s="1"/>
  <c r="I243" i="1" s="1"/>
  <c r="E241" i="1"/>
  <c r="F241" i="1" s="1"/>
  <c r="G241" i="1" s="1"/>
  <c r="I241" i="1" s="1"/>
  <c r="E204" i="1"/>
  <c r="F204" i="1"/>
  <c r="G204" i="1" s="1"/>
  <c r="I204" i="1" s="1"/>
  <c r="E208" i="1"/>
  <c r="F208" i="1" s="1"/>
  <c r="G208" i="1" s="1"/>
  <c r="I208" i="1" s="1"/>
  <c r="E212" i="1"/>
  <c r="F212" i="1" s="1"/>
  <c r="G212" i="1" s="1"/>
  <c r="I212" i="1" s="1"/>
  <c r="E268" i="1"/>
  <c r="F268" i="1" s="1"/>
  <c r="G268" i="1" s="1"/>
  <c r="I268" i="1" s="1"/>
  <c r="E318" i="1"/>
  <c r="F318" i="1"/>
  <c r="G318" i="1" s="1"/>
  <c r="I318" i="1" s="1"/>
  <c r="E302" i="1"/>
  <c r="F302" i="1" s="1"/>
  <c r="G302" i="1" s="1"/>
  <c r="J302" i="1" s="1"/>
  <c r="E296" i="1"/>
  <c r="F296" i="1" s="1"/>
  <c r="G296" i="1" s="1"/>
  <c r="I296" i="1" s="1"/>
  <c r="E214" i="1"/>
  <c r="F214" i="1" s="1"/>
  <c r="G214" i="1" s="1"/>
  <c r="J214" i="1" s="1"/>
  <c r="E271" i="1"/>
  <c r="F271" i="1"/>
  <c r="G271" i="1" s="1"/>
  <c r="J271" i="1" s="1"/>
  <c r="E282" i="1"/>
  <c r="F282" i="1" s="1"/>
  <c r="G282" i="1" s="1"/>
  <c r="J282" i="1" s="1"/>
  <c r="E290" i="1"/>
  <c r="F290" i="1" s="1"/>
  <c r="G290" i="1" s="1"/>
  <c r="J290" i="1" s="1"/>
  <c r="E298" i="1"/>
  <c r="F298" i="1" s="1"/>
  <c r="G298" i="1" s="1"/>
  <c r="J298" i="1" s="1"/>
  <c r="E341" i="1"/>
  <c r="F341" i="1"/>
  <c r="G341" i="1" s="1"/>
  <c r="J341" i="1" s="1"/>
  <c r="E347" i="1"/>
  <c r="F347" i="1" s="1"/>
  <c r="G347" i="1" s="1"/>
  <c r="K347" i="1" s="1"/>
  <c r="E327" i="1"/>
  <c r="F327" i="1" s="1"/>
  <c r="G327" i="1" s="1"/>
  <c r="K327" i="1" s="1"/>
  <c r="E355" i="1"/>
  <c r="F355" i="1" s="1"/>
  <c r="G355" i="1" s="1"/>
  <c r="K355" i="1" s="1"/>
  <c r="E365" i="1"/>
  <c r="F365" i="1"/>
  <c r="G365" i="1" s="1"/>
  <c r="K365" i="1" s="1"/>
  <c r="E333" i="1"/>
  <c r="F333" i="1"/>
  <c r="G333" i="1" s="1"/>
  <c r="I333" i="1" s="1"/>
  <c r="E348" i="1"/>
  <c r="F348" i="1"/>
  <c r="G348" i="1" s="1"/>
  <c r="E26" i="1"/>
  <c r="F26" i="1" s="1"/>
  <c r="G26" i="1"/>
  <c r="H26" i="1" s="1"/>
  <c r="E30" i="1"/>
  <c r="F30" i="1" s="1"/>
  <c r="G30" i="1" s="1"/>
  <c r="H30" i="1" s="1"/>
  <c r="G32" i="1"/>
  <c r="H32" i="1" s="1"/>
  <c r="E34" i="1"/>
  <c r="F34" i="1" s="1"/>
  <c r="G34" i="1" s="1"/>
  <c r="H34" i="1" s="1"/>
  <c r="E38" i="1"/>
  <c r="F38" i="1" s="1"/>
  <c r="G38" i="1" s="1"/>
  <c r="H38" i="1" s="1"/>
  <c r="E42" i="1"/>
  <c r="E46" i="1"/>
  <c r="F46" i="1" s="1"/>
  <c r="G46" i="1" s="1"/>
  <c r="H46" i="1" s="1"/>
  <c r="E50" i="1"/>
  <c r="F50" i="1" s="1"/>
  <c r="G50" i="1"/>
  <c r="H50" i="1" s="1"/>
  <c r="E54" i="1"/>
  <c r="F54" i="1" s="1"/>
  <c r="G54" i="1" s="1"/>
  <c r="H54" i="1" s="1"/>
  <c r="E58" i="1"/>
  <c r="F58" i="1" s="1"/>
  <c r="G58" i="1" s="1"/>
  <c r="H58" i="1" s="1"/>
  <c r="E62" i="1"/>
  <c r="F62" i="1" s="1"/>
  <c r="G62" i="1" s="1"/>
  <c r="H62" i="1" s="1"/>
  <c r="E66" i="1"/>
  <c r="F66" i="1" s="1"/>
  <c r="G66" i="1"/>
  <c r="H66" i="1" s="1"/>
  <c r="E70" i="1"/>
  <c r="F70" i="1" s="1"/>
  <c r="G70" i="1" s="1"/>
  <c r="H70" i="1" s="1"/>
  <c r="E74" i="1"/>
  <c r="F74" i="1" s="1"/>
  <c r="G74" i="1"/>
  <c r="H74" i="1" s="1"/>
  <c r="E78" i="1"/>
  <c r="F78" i="1" s="1"/>
  <c r="G78" i="1" s="1"/>
  <c r="H78" i="1" s="1"/>
  <c r="G80" i="1"/>
  <c r="H80" i="1" s="1"/>
  <c r="E82" i="1"/>
  <c r="F82" i="1" s="1"/>
  <c r="G82" i="1"/>
  <c r="H82" i="1" s="1"/>
  <c r="E86" i="1"/>
  <c r="F86" i="1" s="1"/>
  <c r="G86" i="1"/>
  <c r="H86" i="1" s="1"/>
  <c r="E90" i="1"/>
  <c r="F90" i="1" s="1"/>
  <c r="G90" i="1"/>
  <c r="H90" i="1" s="1"/>
  <c r="E94" i="1"/>
  <c r="F94" i="1"/>
  <c r="G94" i="1" s="1"/>
  <c r="H94" i="1" s="1"/>
  <c r="E98" i="1"/>
  <c r="F98" i="1"/>
  <c r="G98" i="1" s="1"/>
  <c r="H98" i="1"/>
  <c r="E102" i="1"/>
  <c r="F102" i="1" s="1"/>
  <c r="G102" i="1" s="1"/>
  <c r="H102" i="1" s="1"/>
  <c r="E106" i="1"/>
  <c r="F106" i="1"/>
  <c r="G106" i="1" s="1"/>
  <c r="H106" i="1"/>
  <c r="E110" i="1"/>
  <c r="F110" i="1" s="1"/>
  <c r="G110" i="1" s="1"/>
  <c r="H110" i="1" s="1"/>
  <c r="G112" i="1"/>
  <c r="H112" i="1" s="1"/>
  <c r="E114" i="1"/>
  <c r="F114" i="1" s="1"/>
  <c r="G114" i="1" s="1"/>
  <c r="H114" i="1" s="1"/>
  <c r="E119" i="1"/>
  <c r="F119" i="1" s="1"/>
  <c r="G119" i="1"/>
  <c r="H119" i="1" s="1"/>
  <c r="E123" i="1"/>
  <c r="F123" i="1" s="1"/>
  <c r="G123" i="1"/>
  <c r="H123" i="1" s="1"/>
  <c r="E127" i="1"/>
  <c r="F127" i="1"/>
  <c r="G127" i="1" s="1"/>
  <c r="H127" i="1" s="1"/>
  <c r="E131" i="1"/>
  <c r="F131" i="1" s="1"/>
  <c r="G131" i="1" s="1"/>
  <c r="H131" i="1" s="1"/>
  <c r="E135" i="1"/>
  <c r="F135" i="1"/>
  <c r="G135" i="1" s="1"/>
  <c r="H135" i="1"/>
  <c r="E139" i="1"/>
  <c r="F139" i="1"/>
  <c r="G139" i="1" s="1"/>
  <c r="H139" i="1" s="1"/>
  <c r="E143" i="1"/>
  <c r="F143" i="1" s="1"/>
  <c r="G143" i="1" s="1"/>
  <c r="H143" i="1" s="1"/>
  <c r="E147" i="1"/>
  <c r="F147" i="1" s="1"/>
  <c r="G147" i="1" s="1"/>
  <c r="H147" i="1" s="1"/>
  <c r="G149" i="1"/>
  <c r="H149" i="1" s="1"/>
  <c r="E151" i="1"/>
  <c r="F151" i="1" s="1"/>
  <c r="G151" i="1" s="1"/>
  <c r="H151" i="1" s="1"/>
  <c r="E155" i="1"/>
  <c r="F155" i="1" s="1"/>
  <c r="G155" i="1" s="1"/>
  <c r="H155" i="1" s="1"/>
  <c r="G157" i="1"/>
  <c r="H157" i="1" s="1"/>
  <c r="E159" i="1"/>
  <c r="F159" i="1" s="1"/>
  <c r="G159" i="1" s="1"/>
  <c r="H159" i="1" s="1"/>
  <c r="E163" i="1"/>
  <c r="F163" i="1" s="1"/>
  <c r="G163" i="1"/>
  <c r="H163" i="1" s="1"/>
  <c r="G165" i="1"/>
  <c r="H165" i="1" s="1"/>
  <c r="E167" i="1"/>
  <c r="F167" i="1" s="1"/>
  <c r="G167" i="1" s="1"/>
  <c r="H167" i="1" s="1"/>
  <c r="E171" i="1"/>
  <c r="F171" i="1" s="1"/>
  <c r="G171" i="1" s="1"/>
  <c r="H171" i="1" s="1"/>
  <c r="G173" i="1"/>
  <c r="H173" i="1" s="1"/>
  <c r="E175" i="1"/>
  <c r="F175" i="1" s="1"/>
  <c r="G175" i="1"/>
  <c r="H175" i="1" s="1"/>
  <c r="E179" i="1"/>
  <c r="G181" i="1"/>
  <c r="H181" i="1" s="1"/>
  <c r="E183" i="1"/>
  <c r="F183" i="1" s="1"/>
  <c r="G183" i="1" s="1"/>
  <c r="H183" i="1" s="1"/>
  <c r="E187" i="1"/>
  <c r="F187" i="1" s="1"/>
  <c r="G187" i="1" s="1"/>
  <c r="H187" i="1" s="1"/>
  <c r="E191" i="1"/>
  <c r="F191" i="1" s="1"/>
  <c r="G191" i="1" s="1"/>
  <c r="H191" i="1" s="1"/>
  <c r="G193" i="1"/>
  <c r="H193" i="1" s="1"/>
  <c r="E195" i="1"/>
  <c r="F195" i="1" s="1"/>
  <c r="G195" i="1" s="1"/>
  <c r="H195" i="1" s="1"/>
  <c r="G197" i="1"/>
  <c r="H197" i="1" s="1"/>
  <c r="E199" i="1"/>
  <c r="F199" i="1" s="1"/>
  <c r="G199" i="1" s="1"/>
  <c r="H199" i="1" s="1"/>
  <c r="G291" i="1"/>
  <c r="J291" i="1" s="1"/>
  <c r="E322" i="1"/>
  <c r="F322" i="1" s="1"/>
  <c r="G322" i="1" s="1"/>
  <c r="J322" i="1" s="1"/>
  <c r="E221" i="1"/>
  <c r="F221" i="1" s="1"/>
  <c r="G221" i="1"/>
  <c r="I221" i="1" s="1"/>
  <c r="G223" i="1"/>
  <c r="I223" i="1" s="1"/>
  <c r="E225" i="1"/>
  <c r="F225" i="1" s="1"/>
  <c r="G225" i="1" s="1"/>
  <c r="I225" i="1" s="1"/>
  <c r="E240" i="1"/>
  <c r="F240" i="1" s="1"/>
  <c r="G240" i="1" s="1"/>
  <c r="I240" i="1" s="1"/>
  <c r="E251" i="1"/>
  <c r="F251" i="1" s="1"/>
  <c r="G251" i="1" s="1"/>
  <c r="I251" i="1" s="1"/>
  <c r="E255" i="1"/>
  <c r="F255" i="1" s="1"/>
  <c r="G255" i="1" s="1"/>
  <c r="I255" i="1" s="1"/>
  <c r="G258" i="1"/>
  <c r="I258" i="1" s="1"/>
  <c r="E260" i="1"/>
  <c r="F260" i="1" s="1"/>
  <c r="G260" i="1" s="1"/>
  <c r="I260" i="1" s="1"/>
  <c r="G263" i="1"/>
  <c r="I263" i="1" s="1"/>
  <c r="E265" i="1"/>
  <c r="F265" i="1" s="1"/>
  <c r="G265" i="1" s="1"/>
  <c r="J265" i="1" s="1"/>
  <c r="G276" i="1"/>
  <c r="J276" i="1" s="1"/>
  <c r="E278" i="1"/>
  <c r="F278" i="1" s="1"/>
  <c r="G278" i="1"/>
  <c r="I278" i="1" s="1"/>
  <c r="E285" i="1"/>
  <c r="F285" i="1" s="1"/>
  <c r="G285" i="1" s="1"/>
  <c r="I285" i="1" s="1"/>
  <c r="G294" i="1"/>
  <c r="I294" i="1" s="1"/>
  <c r="E303" i="1"/>
  <c r="F303" i="1" s="1"/>
  <c r="G303" i="1" s="1"/>
  <c r="J303" i="1" s="1"/>
  <c r="E308" i="1"/>
  <c r="F308" i="1" s="1"/>
  <c r="G308" i="1" s="1"/>
  <c r="J308" i="1" s="1"/>
  <c r="E320" i="1"/>
  <c r="F320" i="1" s="1"/>
  <c r="G320" i="1"/>
  <c r="J320" i="1" s="1"/>
  <c r="E339" i="1"/>
  <c r="F339" i="1" s="1"/>
  <c r="G339" i="1" s="1"/>
  <c r="J339" i="1" s="1"/>
  <c r="G215" i="1"/>
  <c r="I215" i="1" s="1"/>
  <c r="E216" i="1"/>
  <c r="F216" i="1" s="1"/>
  <c r="G216" i="1" s="1"/>
  <c r="I216" i="1" s="1"/>
  <c r="E203" i="1"/>
  <c r="F203" i="1" s="1"/>
  <c r="G203" i="1"/>
  <c r="I203" i="1" s="1"/>
  <c r="G227" i="1"/>
  <c r="I227" i="1" s="1"/>
  <c r="E229" i="1"/>
  <c r="F229" i="1" s="1"/>
  <c r="G229" i="1" s="1"/>
  <c r="I229" i="1" s="1"/>
  <c r="E233" i="1"/>
  <c r="F233" i="1" s="1"/>
  <c r="G233" i="1" s="1"/>
  <c r="I233" i="1" s="1"/>
  <c r="G236" i="1"/>
  <c r="I236" i="1" s="1"/>
  <c r="E244" i="1"/>
  <c r="F244" i="1" s="1"/>
  <c r="G244" i="1" s="1"/>
  <c r="I244" i="1" s="1"/>
  <c r="E242" i="1"/>
  <c r="F242" i="1" s="1"/>
  <c r="G242" i="1"/>
  <c r="I242" i="1" s="1"/>
  <c r="G247" i="1"/>
  <c r="I247" i="1" s="1"/>
  <c r="E205" i="1"/>
  <c r="F205" i="1" s="1"/>
  <c r="G205" i="1" s="1"/>
  <c r="I205" i="1" s="1"/>
  <c r="E209" i="1"/>
  <c r="F209" i="1" s="1"/>
  <c r="G209" i="1" s="1"/>
  <c r="I209" i="1" s="1"/>
  <c r="G211" i="1"/>
  <c r="I211" i="1" s="1"/>
  <c r="E213" i="1"/>
  <c r="F213" i="1" s="1"/>
  <c r="G213" i="1" s="1"/>
  <c r="I213" i="1" s="1"/>
  <c r="G267" i="1"/>
  <c r="I267" i="1" s="1"/>
  <c r="E310" i="1"/>
  <c r="F310" i="1" s="1"/>
  <c r="G310" i="1" s="1"/>
  <c r="I310" i="1" s="1"/>
  <c r="G313" i="1"/>
  <c r="I313" i="1" s="1"/>
  <c r="E317" i="1"/>
  <c r="F317" i="1" s="1"/>
  <c r="G317" i="1" s="1"/>
  <c r="I317" i="1" s="1"/>
  <c r="E309" i="1"/>
  <c r="F309" i="1" s="1"/>
  <c r="G309" i="1" s="1"/>
  <c r="I309" i="1" s="1"/>
  <c r="G314" i="1"/>
  <c r="I314" i="1" s="1"/>
  <c r="E200" i="1"/>
  <c r="F200" i="1" s="1"/>
  <c r="G200" i="1" s="1"/>
  <c r="H200" i="1" s="1"/>
  <c r="G220" i="1"/>
  <c r="J220" i="1" s="1"/>
  <c r="E266" i="1"/>
  <c r="F266" i="1" s="1"/>
  <c r="G266" i="1" s="1"/>
  <c r="J266" i="1" s="1"/>
  <c r="E272" i="1"/>
  <c r="F272" i="1" s="1"/>
  <c r="G272" i="1" s="1"/>
  <c r="J272" i="1" s="1"/>
  <c r="E287" i="1"/>
  <c r="F287" i="1" s="1"/>
  <c r="G287" i="1"/>
  <c r="J287" i="1" s="1"/>
  <c r="G289" i="1"/>
  <c r="J289" i="1" s="1"/>
  <c r="E292" i="1"/>
  <c r="F292" i="1" s="1"/>
  <c r="G292" i="1" s="1"/>
  <c r="J292" i="1" s="1"/>
  <c r="G297" i="1"/>
  <c r="J297" i="1" s="1"/>
  <c r="E299" i="1"/>
  <c r="F299" i="1" s="1"/>
  <c r="G299" i="1" s="1"/>
  <c r="J299" i="1" s="1"/>
  <c r="G305" i="1"/>
  <c r="J305" i="1" s="1"/>
  <c r="E342" i="1"/>
  <c r="F342" i="1" s="1"/>
  <c r="G342" i="1" s="1"/>
  <c r="J342" i="1" s="1"/>
  <c r="E328" i="1"/>
  <c r="F328" i="1" s="1"/>
  <c r="G328" i="1" s="1"/>
  <c r="K328" i="1" s="1"/>
  <c r="E352" i="1"/>
  <c r="F352" i="1" s="1"/>
  <c r="G352" i="1" s="1"/>
  <c r="J352" i="1" s="1"/>
  <c r="E364" i="1"/>
  <c r="F364" i="1" s="1"/>
  <c r="G364" i="1" s="1"/>
  <c r="K364" i="1" s="1"/>
  <c r="E281" i="1"/>
  <c r="F281" i="1" s="1"/>
  <c r="G281" i="1" s="1"/>
  <c r="J281" i="1" s="1"/>
  <c r="E283" i="1"/>
  <c r="F283" i="1" s="1"/>
  <c r="G283" i="1"/>
  <c r="J283" i="1" s="1"/>
  <c r="E22" i="1"/>
  <c r="E23" i="1"/>
  <c r="F23" i="1" s="1"/>
  <c r="G23" i="1" s="1"/>
  <c r="H23" i="1" s="1"/>
  <c r="E27" i="1"/>
  <c r="F27" i="1" s="1"/>
  <c r="G27" i="1" s="1"/>
  <c r="H27" i="1" s="1"/>
  <c r="E31" i="1"/>
  <c r="F31" i="1" s="1"/>
  <c r="G31" i="1" s="1"/>
  <c r="H31" i="1" s="1"/>
  <c r="E35" i="1"/>
  <c r="E39" i="1"/>
  <c r="E43" i="1"/>
  <c r="F43" i="1" s="1"/>
  <c r="G43" i="1" s="1"/>
  <c r="H43" i="1" s="1"/>
  <c r="E47" i="1"/>
  <c r="F47" i="1" s="1"/>
  <c r="G47" i="1" s="1"/>
  <c r="H47" i="1" s="1"/>
  <c r="E51" i="1"/>
  <c r="F51" i="1" s="1"/>
  <c r="G51" i="1" s="1"/>
  <c r="H51" i="1" s="1"/>
  <c r="E55" i="1"/>
  <c r="F55" i="1" s="1"/>
  <c r="G55" i="1"/>
  <c r="H55" i="1" s="1"/>
  <c r="E59" i="1"/>
  <c r="F59" i="1" s="1"/>
  <c r="G59" i="1"/>
  <c r="H59" i="1" s="1"/>
  <c r="E63" i="1"/>
  <c r="F63" i="1" s="1"/>
  <c r="G63" i="1" s="1"/>
  <c r="H63" i="1"/>
  <c r="E67" i="1"/>
  <c r="F67" i="1" s="1"/>
  <c r="G67" i="1" s="1"/>
  <c r="H67" i="1" s="1"/>
  <c r="E71" i="1"/>
  <c r="F71" i="1"/>
  <c r="G71" i="1"/>
  <c r="H71" i="1" s="1"/>
  <c r="E75" i="1"/>
  <c r="F75" i="1" s="1"/>
  <c r="G75" i="1" s="1"/>
  <c r="H75" i="1" s="1"/>
  <c r="E79" i="1"/>
  <c r="F79" i="1"/>
  <c r="G79" i="1" s="1"/>
  <c r="H79" i="1" s="1"/>
  <c r="E83" i="1"/>
  <c r="E87" i="1"/>
  <c r="F87" i="1"/>
  <c r="G87" i="1"/>
  <c r="H87" i="1" s="1"/>
  <c r="E91" i="1"/>
  <c r="F91" i="1" s="1"/>
  <c r="G91" i="1" s="1"/>
  <c r="H91" i="1" s="1"/>
  <c r="E95" i="1"/>
  <c r="F95" i="1"/>
  <c r="G95" i="1" s="1"/>
  <c r="H95" i="1" s="1"/>
  <c r="E99" i="1"/>
  <c r="F99" i="1" s="1"/>
  <c r="G99" i="1" s="1"/>
  <c r="H99" i="1" s="1"/>
  <c r="E103" i="1"/>
  <c r="F103" i="1"/>
  <c r="G103" i="1"/>
  <c r="H103" i="1" s="1"/>
  <c r="E107" i="1"/>
  <c r="F107" i="1" s="1"/>
  <c r="G107" i="1" s="1"/>
  <c r="H107" i="1" s="1"/>
  <c r="E111" i="1"/>
  <c r="F111" i="1"/>
  <c r="G111" i="1" s="1"/>
  <c r="H111" i="1" s="1"/>
  <c r="E115" i="1"/>
  <c r="F115" i="1" s="1"/>
  <c r="G115" i="1" s="1"/>
  <c r="H115" i="1" s="1"/>
  <c r="E120" i="1"/>
  <c r="F120" i="1"/>
  <c r="G120" i="1"/>
  <c r="H120" i="1" s="1"/>
  <c r="E124" i="1"/>
  <c r="F124" i="1" s="1"/>
  <c r="G124" i="1" s="1"/>
  <c r="H124" i="1" s="1"/>
  <c r="E128" i="1"/>
  <c r="F128" i="1"/>
  <c r="G128" i="1" s="1"/>
  <c r="H128" i="1" s="1"/>
  <c r="E132" i="1"/>
  <c r="E136" i="1"/>
  <c r="F136" i="1"/>
  <c r="G136" i="1"/>
  <c r="H136" i="1" s="1"/>
  <c r="E140" i="1"/>
  <c r="F140" i="1" s="1"/>
  <c r="G140" i="1" s="1"/>
  <c r="H140" i="1" s="1"/>
  <c r="E144" i="1"/>
  <c r="F144" i="1"/>
  <c r="G144" i="1" s="1"/>
  <c r="H144" i="1" s="1"/>
  <c r="E148" i="1"/>
  <c r="E152" i="1"/>
  <c r="F152" i="1"/>
  <c r="G152" i="1"/>
  <c r="H152" i="1" s="1"/>
  <c r="E156" i="1"/>
  <c r="F156" i="1" s="1"/>
  <c r="G156" i="1" s="1"/>
  <c r="H156" i="1" s="1"/>
  <c r="E160" i="1"/>
  <c r="F160" i="1"/>
  <c r="G160" i="1" s="1"/>
  <c r="H160" i="1" s="1"/>
  <c r="E164" i="1"/>
  <c r="E168" i="1"/>
  <c r="F168" i="1"/>
  <c r="G168" i="1"/>
  <c r="H168" i="1" s="1"/>
  <c r="E172" i="1"/>
  <c r="F172" i="1" s="1"/>
  <c r="G172" i="1" s="1"/>
  <c r="H172" i="1" s="1"/>
  <c r="E176" i="1"/>
  <c r="F176" i="1"/>
  <c r="G176" i="1" s="1"/>
  <c r="H176" i="1" s="1"/>
  <c r="E180" i="1"/>
  <c r="E184" i="1"/>
  <c r="F184" i="1"/>
  <c r="G184" i="1"/>
  <c r="H184" i="1" s="1"/>
  <c r="E188" i="1"/>
  <c r="F188" i="1" s="1"/>
  <c r="G188" i="1" s="1"/>
  <c r="H188" i="1" s="1"/>
  <c r="G190" i="1"/>
  <c r="H190" i="1" s="1"/>
  <c r="E192" i="1"/>
  <c r="F192" i="1" s="1"/>
  <c r="G192" i="1" s="1"/>
  <c r="H192" i="1" s="1"/>
  <c r="E196" i="1"/>
  <c r="F196" i="1" s="1"/>
  <c r="G196" i="1"/>
  <c r="H196" i="1" s="1"/>
  <c r="E323" i="1"/>
  <c r="F323" i="1" s="1"/>
  <c r="G323" i="1" s="1"/>
  <c r="J323" i="1" s="1"/>
  <c r="E222" i="1"/>
  <c r="F222" i="1" s="1"/>
  <c r="G222" i="1" s="1"/>
  <c r="I222" i="1" s="1"/>
  <c r="E231" i="1"/>
  <c r="F231" i="1"/>
  <c r="G231" i="1" s="1"/>
  <c r="I231" i="1" s="1"/>
  <c r="E248" i="1"/>
  <c r="F248" i="1" s="1"/>
  <c r="G248" i="1" s="1"/>
  <c r="I248" i="1" s="1"/>
  <c r="E252" i="1"/>
  <c r="F252" i="1" s="1"/>
  <c r="G252" i="1" s="1"/>
  <c r="I252" i="1" s="1"/>
  <c r="E256" i="1"/>
  <c r="F256" i="1" s="1"/>
  <c r="G256" i="1" s="1"/>
  <c r="I256" i="1" s="1"/>
  <c r="E262" i="1"/>
  <c r="F262" i="1"/>
  <c r="G262" i="1"/>
  <c r="I262" i="1" s="1"/>
  <c r="E275" i="1"/>
  <c r="F275" i="1" s="1"/>
  <c r="G275" i="1" s="1"/>
  <c r="J275" i="1" s="1"/>
  <c r="G277" i="1"/>
  <c r="I277" i="1" s="1"/>
  <c r="E279" i="1"/>
  <c r="F279" i="1" s="1"/>
  <c r="G279" i="1" s="1"/>
  <c r="I279" i="1" s="1"/>
  <c r="E286" i="1"/>
  <c r="F286" i="1" s="1"/>
  <c r="G286" i="1" s="1"/>
  <c r="I286" i="1" s="1"/>
  <c r="E304" i="1"/>
  <c r="F304" i="1" s="1"/>
  <c r="G304" i="1" s="1"/>
  <c r="I304" i="1" s="1"/>
  <c r="E329" i="1"/>
  <c r="F329" i="1" s="1"/>
  <c r="G329" i="1" s="1"/>
  <c r="J329" i="1" s="1"/>
  <c r="G316" i="1"/>
  <c r="J316" i="1" s="1"/>
  <c r="E325" i="1"/>
  <c r="F325" i="1" s="1"/>
  <c r="G325" i="1" s="1"/>
  <c r="J325" i="1" s="1"/>
  <c r="E340" i="1"/>
  <c r="F340" i="1"/>
  <c r="G340" i="1" s="1"/>
  <c r="J340" i="1" s="1"/>
  <c r="E217" i="1"/>
  <c r="F217" i="1" s="1"/>
  <c r="G217" i="1" s="1"/>
  <c r="I217" i="1" s="1"/>
  <c r="E226" i="1"/>
  <c r="F226" i="1" s="1"/>
  <c r="G226" i="1" s="1"/>
  <c r="I226" i="1" s="1"/>
  <c r="E230" i="1"/>
  <c r="F230" i="1" s="1"/>
  <c r="G230" i="1" s="1"/>
  <c r="I230" i="1" s="1"/>
  <c r="E235" i="1"/>
  <c r="F235" i="1" s="1"/>
  <c r="G235" i="1" s="1"/>
  <c r="I235" i="1" s="1"/>
  <c r="E245" i="1"/>
  <c r="F245" i="1" s="1"/>
  <c r="G245" i="1" s="1"/>
  <c r="I245" i="1" s="1"/>
  <c r="E246" i="1"/>
  <c r="F246" i="1" s="1"/>
  <c r="G246" i="1" s="1"/>
  <c r="I246" i="1" s="1"/>
  <c r="E206" i="1"/>
  <c r="F206" i="1" s="1"/>
  <c r="G206" i="1" s="1"/>
  <c r="I206" i="1" s="1"/>
  <c r="E210" i="1"/>
  <c r="F210" i="1"/>
  <c r="G210" i="1"/>
  <c r="I210" i="1" s="1"/>
  <c r="E261" i="1"/>
  <c r="F261" i="1" s="1"/>
  <c r="G261" i="1" s="1"/>
  <c r="I261" i="1" s="1"/>
  <c r="E312" i="1"/>
  <c r="F312" i="1" s="1"/>
  <c r="G312" i="1" s="1"/>
  <c r="I312" i="1" s="1"/>
  <c r="E319" i="1"/>
  <c r="F319" i="1" s="1"/>
  <c r="G319" i="1" s="1"/>
  <c r="I319" i="1" s="1"/>
  <c r="E311" i="1"/>
  <c r="F311" i="1"/>
  <c r="G311" i="1" s="1"/>
  <c r="I311" i="1" s="1"/>
  <c r="E116" i="1"/>
  <c r="F116" i="1" s="1"/>
  <c r="G116" i="1" s="1"/>
  <c r="J116" i="1" s="1"/>
  <c r="E269" i="1"/>
  <c r="F269" i="1" s="1"/>
  <c r="G269" i="1"/>
  <c r="J269" i="1" s="1"/>
  <c r="E273" i="1"/>
  <c r="F273" i="1" s="1"/>
  <c r="G273" i="1" s="1"/>
  <c r="J273" i="1" s="1"/>
  <c r="E288" i="1"/>
  <c r="F288" i="1" s="1"/>
  <c r="G288" i="1" s="1"/>
  <c r="J288" i="1" s="1"/>
  <c r="E293" i="1"/>
  <c r="F293" i="1" s="1"/>
  <c r="G293" i="1" s="1"/>
  <c r="J293" i="1" s="1"/>
  <c r="E300" i="1"/>
  <c r="F300" i="1" s="1"/>
  <c r="G300" i="1" s="1"/>
  <c r="J300" i="1" s="1"/>
  <c r="E343" i="1"/>
  <c r="F343" i="1"/>
  <c r="G343" i="1"/>
  <c r="J343" i="1" s="1"/>
  <c r="E330" i="1"/>
  <c r="F330" i="1" s="1"/>
  <c r="G330" i="1" s="1"/>
  <c r="K330" i="1" s="1"/>
  <c r="E358" i="1"/>
  <c r="F358" i="1" s="1"/>
  <c r="G358" i="1" s="1"/>
  <c r="K358" i="1" s="1"/>
  <c r="E363" i="1"/>
  <c r="F363" i="1"/>
  <c r="G363" i="1"/>
  <c r="K363" i="1" s="1"/>
  <c r="S176" i="2"/>
  <c r="S167" i="2"/>
  <c r="S183" i="2"/>
  <c r="S165" i="2"/>
  <c r="S163" i="2"/>
  <c r="S157" i="2"/>
  <c r="S153" i="2"/>
  <c r="S76" i="2"/>
  <c r="S170" i="2"/>
  <c r="S159" i="2"/>
  <c r="S25" i="2"/>
  <c r="S73" i="2"/>
  <c r="S70" i="2"/>
  <c r="S118" i="2"/>
  <c r="S67" i="2"/>
  <c r="S64" i="2"/>
  <c r="S150" i="2"/>
  <c r="S128" i="2"/>
  <c r="S145" i="2"/>
  <c r="S142" i="2"/>
  <c r="S58" i="2"/>
  <c r="S57" i="2"/>
  <c r="S53" i="2"/>
  <c r="S137" i="2"/>
  <c r="S116" i="2"/>
  <c r="S50" i="2"/>
  <c r="S47" i="2"/>
  <c r="S44" i="2"/>
  <c r="S40" i="2"/>
  <c r="S36" i="2"/>
  <c r="S97" i="2"/>
  <c r="S35" i="2"/>
  <c r="S95" i="2"/>
  <c r="S91" i="2"/>
  <c r="S88" i="2"/>
  <c r="S30" i="2"/>
  <c r="S131" i="2"/>
  <c r="S81" i="2"/>
  <c r="S112" i="2"/>
  <c r="S108" i="2"/>
  <c r="S104" i="2"/>
  <c r="S129" i="2"/>
  <c r="X33" i="2"/>
  <c r="X29" i="2"/>
  <c r="X25" i="2"/>
  <c r="X21" i="2"/>
  <c r="X17" i="2"/>
  <c r="X13" i="2"/>
  <c r="X9" i="2"/>
  <c r="E349" i="1"/>
  <c r="F349" i="1" s="1"/>
  <c r="U349" i="1" s="1"/>
  <c r="E366" i="1"/>
  <c r="F366" i="1"/>
  <c r="G366" i="1" s="1"/>
  <c r="K366" i="1" s="1"/>
  <c r="E359" i="1"/>
  <c r="F359" i="1"/>
  <c r="G359" i="1" s="1"/>
  <c r="K359" i="1" s="1"/>
  <c r="E346" i="1"/>
  <c r="F346" i="1"/>
  <c r="G346" i="1" s="1"/>
  <c r="I346" i="1" s="1"/>
  <c r="E332" i="1"/>
  <c r="F332" i="1"/>
  <c r="G332" i="1" s="1"/>
  <c r="I332" i="1" s="1"/>
  <c r="E336" i="1"/>
  <c r="F336" i="1" s="1"/>
  <c r="G336" i="1" s="1"/>
  <c r="I336" i="1" s="1"/>
  <c r="E350" i="1"/>
  <c r="F350" i="1"/>
  <c r="U350" i="1"/>
  <c r="E257" i="1"/>
  <c r="F257" i="1" s="1"/>
  <c r="G257" i="1" s="1"/>
  <c r="I257" i="1" s="1"/>
  <c r="E360" i="1"/>
  <c r="F360" i="1" s="1"/>
  <c r="G360" i="1" s="1"/>
  <c r="K360" i="1" s="1"/>
  <c r="E345" i="1"/>
  <c r="F345" i="1" s="1"/>
  <c r="E335" i="1"/>
  <c r="F335" i="1" s="1"/>
  <c r="G335" i="1" s="1"/>
  <c r="I335" i="1" s="1"/>
  <c r="S174" i="2"/>
  <c r="S185" i="2"/>
  <c r="S162" i="2"/>
  <c r="S181" i="2"/>
  <c r="S178" i="2"/>
  <c r="S155" i="2"/>
  <c r="S78" i="2"/>
  <c r="S172" i="2"/>
  <c r="S160" i="2"/>
  <c r="S75" i="2"/>
  <c r="S23" i="2"/>
  <c r="S120" i="2"/>
  <c r="S117" i="2"/>
  <c r="S65" i="2"/>
  <c r="S124" i="2"/>
  <c r="S148" i="2"/>
  <c r="S61" i="2"/>
  <c r="S144" i="2"/>
  <c r="S60" i="2"/>
  <c r="S140" i="2"/>
  <c r="S55" i="2"/>
  <c r="S139" i="2"/>
  <c r="S135" i="2"/>
  <c r="S133" i="2"/>
  <c r="S48" i="2"/>
  <c r="S45" i="2"/>
  <c r="S42" i="2"/>
  <c r="S38" i="2"/>
  <c r="S102" i="2"/>
  <c r="S101" i="2"/>
  <c r="S34" i="2"/>
  <c r="S92" i="2"/>
  <c r="S90" i="2"/>
  <c r="S86" i="2"/>
  <c r="S28" i="2"/>
  <c r="S132" i="2"/>
  <c r="S110" i="2"/>
  <c r="S106" i="2"/>
  <c r="S84" i="2"/>
  <c r="X31" i="2"/>
  <c r="X27" i="2"/>
  <c r="X23" i="2"/>
  <c r="X19" i="2"/>
  <c r="X15" i="2"/>
  <c r="X11" i="2"/>
  <c r="X7" i="2"/>
  <c r="X3" i="2"/>
  <c r="E21" i="1"/>
  <c r="F21" i="1" s="1"/>
  <c r="G21" i="1" s="1"/>
  <c r="H21" i="1" s="1"/>
  <c r="E351" i="1"/>
  <c r="F351" i="1" s="1"/>
  <c r="U351" i="1" s="1"/>
  <c r="E361" i="1"/>
  <c r="F361" i="1"/>
  <c r="G361" i="1" s="1"/>
  <c r="K361" i="1" s="1"/>
  <c r="S121" i="2"/>
  <c r="S119" i="2"/>
  <c r="S125" i="2"/>
  <c r="S151" i="2"/>
  <c r="S123" i="2"/>
  <c r="S147" i="2"/>
  <c r="S143" i="2"/>
  <c r="S59" i="2"/>
  <c r="S71" i="2"/>
  <c r="S54" i="2"/>
  <c r="S138" i="2"/>
  <c r="S134" i="2"/>
  <c r="S51" i="2"/>
  <c r="S114" i="2"/>
  <c r="S186" i="2"/>
  <c r="S41" i="2"/>
  <c r="S37" i="2"/>
  <c r="S98" i="2"/>
  <c r="S100" i="2"/>
  <c r="S33" i="2"/>
  <c r="S93" i="2"/>
  <c r="S89" i="2"/>
  <c r="S31" i="2"/>
  <c r="S27" i="2"/>
  <c r="S82" i="2"/>
  <c r="S113" i="2"/>
  <c r="S109" i="2"/>
  <c r="S105" i="2"/>
  <c r="S80" i="2"/>
  <c r="X32" i="2"/>
  <c r="X28" i="2"/>
  <c r="X24" i="2"/>
  <c r="X20" i="2"/>
  <c r="X16" i="2"/>
  <c r="X12" i="2"/>
  <c r="X8" i="2"/>
  <c r="E353" i="1"/>
  <c r="F353" i="1" s="1"/>
  <c r="U353" i="1" s="1"/>
  <c r="E362" i="1"/>
  <c r="F362" i="1" s="1"/>
  <c r="G362" i="1" s="1"/>
  <c r="K362" i="1" s="1"/>
  <c r="E354" i="1"/>
  <c r="F354" i="1"/>
  <c r="G354" i="1" s="1"/>
  <c r="K354" i="1" s="1"/>
  <c r="G345" i="1"/>
  <c r="I345" i="1" s="1"/>
  <c r="E337" i="1"/>
  <c r="F337" i="1" s="1"/>
  <c r="G337" i="1" s="1"/>
  <c r="I337" i="1" s="1"/>
  <c r="E334" i="1"/>
  <c r="F334" i="1" s="1"/>
  <c r="G334" i="1" s="1"/>
  <c r="I334" i="1" s="1"/>
  <c r="E11" i="3"/>
  <c r="E163" i="3"/>
  <c r="F166" i="1"/>
  <c r="G166" i="1" s="1"/>
  <c r="H166" i="1" s="1"/>
  <c r="E155" i="3"/>
  <c r="F158" i="1"/>
  <c r="G158" i="1" s="1"/>
  <c r="H158" i="1" s="1"/>
  <c r="E147" i="3"/>
  <c r="F134" i="1"/>
  <c r="G134" i="1"/>
  <c r="H134" i="1" s="1"/>
  <c r="E123" i="3"/>
  <c r="F109" i="1"/>
  <c r="G109" i="1"/>
  <c r="H109" i="1" s="1"/>
  <c r="E99" i="3"/>
  <c r="F101" i="1"/>
  <c r="G101" i="1" s="1"/>
  <c r="H101" i="1" s="1"/>
  <c r="E91" i="3"/>
  <c r="F93" i="1"/>
  <c r="G93" i="1" s="1"/>
  <c r="H93" i="1" s="1"/>
  <c r="E83" i="3"/>
  <c r="E75" i="3"/>
  <c r="F77" i="1"/>
  <c r="G77" i="1" s="1"/>
  <c r="H77" i="1" s="1"/>
  <c r="E67" i="3"/>
  <c r="G53" i="1"/>
  <c r="H53" i="1" s="1"/>
  <c r="F45" i="1"/>
  <c r="G45" i="1" s="1"/>
  <c r="H45" i="1" s="1"/>
  <c r="E35" i="3"/>
  <c r="F64" i="1"/>
  <c r="G64" i="1" s="1"/>
  <c r="H64" i="1" s="1"/>
  <c r="F48" i="1"/>
  <c r="G48" i="1"/>
  <c r="H48" i="1" s="1"/>
  <c r="E38" i="3"/>
  <c r="F40" i="1"/>
  <c r="G40" i="1" s="1"/>
  <c r="H40" i="1" s="1"/>
  <c r="G24" i="1"/>
  <c r="H24" i="1" s="1"/>
  <c r="E14" i="3"/>
  <c r="E177" i="3"/>
  <c r="E165" i="3"/>
  <c r="E149" i="3"/>
  <c r="E133" i="3"/>
  <c r="E117" i="3"/>
  <c r="E101" i="3"/>
  <c r="E85" i="3"/>
  <c r="E69" i="3"/>
  <c r="E45" i="3"/>
  <c r="E175" i="3"/>
  <c r="E150" i="3"/>
  <c r="E118" i="3"/>
  <c r="E57" i="3"/>
  <c r="E182" i="3"/>
  <c r="E164" i="3"/>
  <c r="E148" i="3"/>
  <c r="E132" i="3"/>
  <c r="E116" i="3"/>
  <c r="E84" i="3"/>
  <c r="E138" i="3"/>
  <c r="E106" i="3"/>
  <c r="E74" i="3"/>
  <c r="E40" i="3"/>
  <c r="E120" i="3"/>
  <c r="E104" i="3"/>
  <c r="E88" i="3"/>
  <c r="E72" i="3"/>
  <c r="E52" i="3"/>
  <c r="E22" i="3"/>
  <c r="E158" i="3"/>
  <c r="E126" i="3"/>
  <c r="E94" i="3"/>
  <c r="E62" i="3"/>
  <c r="E105" i="3"/>
  <c r="E89" i="3"/>
  <c r="E53" i="3"/>
  <c r="E16" i="3"/>
  <c r="E173" i="3"/>
  <c r="E146" i="3"/>
  <c r="E114" i="3"/>
  <c r="E82" i="3"/>
  <c r="E49" i="3"/>
  <c r="E21" i="3"/>
  <c r="F170" i="1"/>
  <c r="G170" i="1"/>
  <c r="H170" i="1"/>
  <c r="F162" i="1"/>
  <c r="G162" i="1" s="1"/>
  <c r="H162" i="1" s="1"/>
  <c r="E151" i="3"/>
  <c r="E143" i="3"/>
  <c r="F146" i="1"/>
  <c r="G146" i="1" s="1"/>
  <c r="H146" i="1" s="1"/>
  <c r="F138" i="1"/>
  <c r="G138" i="1" s="1"/>
  <c r="H138" i="1" s="1"/>
  <c r="E127" i="3"/>
  <c r="F130" i="1"/>
  <c r="G130" i="1" s="1"/>
  <c r="H130" i="1" s="1"/>
  <c r="E119" i="3"/>
  <c r="F122" i="1"/>
  <c r="G122" i="1"/>
  <c r="H122" i="1" s="1"/>
  <c r="E111" i="3"/>
  <c r="F113" i="1"/>
  <c r="G113" i="1" s="1"/>
  <c r="H113" i="1" s="1"/>
  <c r="F105" i="1"/>
  <c r="G105" i="1"/>
  <c r="H105" i="1"/>
  <c r="E95" i="3"/>
  <c r="F97" i="1"/>
  <c r="G97" i="1" s="1"/>
  <c r="H97" i="1" s="1"/>
  <c r="F81" i="1"/>
  <c r="G81" i="1" s="1"/>
  <c r="H81" i="1" s="1"/>
  <c r="E71" i="3"/>
  <c r="F73" i="1"/>
  <c r="G73" i="1" s="1"/>
  <c r="H73" i="1" s="1"/>
  <c r="E63" i="3"/>
  <c r="F65" i="1"/>
  <c r="G65" i="1" s="1"/>
  <c r="H65" i="1" s="1"/>
  <c r="E55" i="3"/>
  <c r="E47" i="3"/>
  <c r="F49" i="1"/>
  <c r="G49" i="1" s="1"/>
  <c r="H49" i="1" s="1"/>
  <c r="E39" i="3"/>
  <c r="F41" i="1"/>
  <c r="G41" i="1" s="1"/>
  <c r="H41" i="1" s="1"/>
  <c r="E31" i="3"/>
  <c r="F33" i="1"/>
  <c r="G33" i="1" s="1"/>
  <c r="H33" i="1" s="1"/>
  <c r="E23" i="3"/>
  <c r="F25" i="1"/>
  <c r="G25" i="1" s="1"/>
  <c r="H25" i="1" s="1"/>
  <c r="F68" i="1"/>
  <c r="G68" i="1" s="1"/>
  <c r="H68" i="1" s="1"/>
  <c r="E58" i="3"/>
  <c r="F60" i="1"/>
  <c r="G60" i="1"/>
  <c r="H60" i="1" s="1"/>
  <c r="E50" i="3"/>
  <c r="F52" i="1"/>
  <c r="G52" i="1" s="1"/>
  <c r="H52" i="1" s="1"/>
  <c r="E42" i="3"/>
  <c r="F44" i="1"/>
  <c r="G44" i="1"/>
  <c r="H44" i="1" s="1"/>
  <c r="E34" i="3"/>
  <c r="F36" i="1"/>
  <c r="G36" i="1" s="1"/>
  <c r="H36" i="1" s="1"/>
  <c r="E26" i="3"/>
  <c r="F28" i="1"/>
  <c r="G28" i="1" s="1"/>
  <c r="H28" i="1" s="1"/>
  <c r="E171" i="3"/>
  <c r="E157" i="3"/>
  <c r="E141" i="3"/>
  <c r="E125" i="3"/>
  <c r="E109" i="3"/>
  <c r="E93" i="3"/>
  <c r="E77" i="3"/>
  <c r="E61" i="3"/>
  <c r="E181" i="3"/>
  <c r="E166" i="3"/>
  <c r="E134" i="3"/>
  <c r="E102" i="3"/>
  <c r="E70" i="3"/>
  <c r="E41" i="3"/>
  <c r="E13" i="3"/>
  <c r="E124" i="3"/>
  <c r="E108" i="3"/>
  <c r="E76" i="3"/>
  <c r="E60" i="3"/>
  <c r="E180" i="3"/>
  <c r="E154" i="3"/>
  <c r="E122" i="3"/>
  <c r="E90" i="3"/>
  <c r="E56" i="3"/>
  <c r="E24" i="3"/>
  <c r="K348" i="1"/>
  <c r="N22" i="2"/>
  <c r="E160" i="3"/>
  <c r="E144" i="3"/>
  <c r="E128" i="3"/>
  <c r="E112" i="3"/>
  <c r="E96" i="3"/>
  <c r="E80" i="3"/>
  <c r="E36" i="3"/>
  <c r="E188" i="3"/>
  <c r="E172" i="3"/>
  <c r="E110" i="3"/>
  <c r="E48" i="3"/>
  <c r="E113" i="3"/>
  <c r="E81" i="3"/>
  <c r="E162" i="3"/>
  <c r="E130" i="3"/>
  <c r="E98" i="3"/>
  <c r="E66" i="3"/>
  <c r="E33" i="3"/>
  <c r="S164" i="2"/>
  <c r="G164" i="2"/>
  <c r="K164" i="2"/>
  <c r="G83" i="2"/>
  <c r="J83" i="2"/>
  <c r="S83" i="2"/>
  <c r="G146" i="2"/>
  <c r="K146" i="2"/>
  <c r="S146" i="2"/>
  <c r="G127" i="2"/>
  <c r="N127" i="2"/>
  <c r="S127" i="2"/>
  <c r="S74" i="2"/>
  <c r="G74" i="2"/>
  <c r="J74" i="2"/>
  <c r="G107" i="2"/>
  <c r="J107" i="2"/>
  <c r="S107" i="2"/>
  <c r="S173" i="2"/>
  <c r="G173" i="2"/>
  <c r="N173" i="2"/>
  <c r="G141" i="2"/>
  <c r="K141" i="2"/>
  <c r="S141" i="2"/>
  <c r="S180" i="2"/>
  <c r="R180" i="2"/>
  <c r="S177" i="2"/>
  <c r="R177" i="2"/>
  <c r="S152" i="2"/>
  <c r="G152" i="2"/>
  <c r="K152" i="2"/>
  <c r="G24" i="2"/>
  <c r="S24" i="2"/>
  <c r="G43" i="2"/>
  <c r="I43" i="2"/>
  <c r="S43" i="2"/>
  <c r="S66" i="2"/>
  <c r="G66" i="2"/>
  <c r="I66" i="2"/>
  <c r="G96" i="2"/>
  <c r="J96" i="2"/>
  <c r="S96" i="2"/>
  <c r="E174" i="3"/>
  <c r="G166" i="2"/>
  <c r="K166" i="2"/>
  <c r="G158" i="2"/>
  <c r="K158" i="2"/>
  <c r="S72" i="2"/>
  <c r="G52" i="2"/>
  <c r="I52" i="2"/>
  <c r="X14" i="2"/>
  <c r="G69" i="2"/>
  <c r="I69" i="2"/>
  <c r="S169" i="2"/>
  <c r="S56" i="2"/>
  <c r="S111" i="2"/>
  <c r="X26" i="2"/>
  <c r="S85" i="2"/>
  <c r="S94" i="2"/>
  <c r="S39" i="2"/>
  <c r="S115" i="2"/>
  <c r="S149" i="2"/>
  <c r="X4" i="2"/>
  <c r="X5" i="2"/>
  <c r="S103" i="2"/>
  <c r="S62" i="2"/>
  <c r="X22" i="2"/>
  <c r="X10" i="2"/>
  <c r="N24" i="2"/>
  <c r="C11" i="2"/>
  <c r="C11" i="1"/>
  <c r="C12" i="2"/>
  <c r="C12" i="1"/>
  <c r="O377" i="1" l="1"/>
  <c r="F89" i="1"/>
  <c r="G89" i="1" s="1"/>
  <c r="H89" i="1" s="1"/>
  <c r="E86" i="3"/>
  <c r="E139" i="3"/>
  <c r="E97" i="3"/>
  <c r="E78" i="3"/>
  <c r="E92" i="3"/>
  <c r="E185" i="3"/>
  <c r="E100" i="3"/>
  <c r="E43" i="3"/>
  <c r="F126" i="1"/>
  <c r="G126" i="1" s="1"/>
  <c r="H126" i="1" s="1"/>
  <c r="F194" i="1"/>
  <c r="G194" i="1" s="1"/>
  <c r="H194" i="1" s="1"/>
  <c r="E129" i="3"/>
  <c r="E19" i="3"/>
  <c r="E161" i="3"/>
  <c r="E167" i="3"/>
  <c r="E136" i="3"/>
  <c r="E186" i="3"/>
  <c r="E27" i="3"/>
  <c r="F61" i="1"/>
  <c r="G61" i="1" s="1"/>
  <c r="H61" i="1" s="1"/>
  <c r="E131" i="3"/>
  <c r="E142" i="3"/>
  <c r="E145" i="3"/>
  <c r="E170" i="3"/>
  <c r="E37" i="3"/>
  <c r="E28" i="3"/>
  <c r="E176" i="3"/>
  <c r="E187" i="3"/>
  <c r="E178" i="3"/>
  <c r="E152" i="3"/>
  <c r="E44" i="3"/>
  <c r="E46" i="3"/>
  <c r="E59" i="3"/>
  <c r="E140" i="3"/>
  <c r="E17" i="3"/>
  <c r="E156" i="3"/>
  <c r="E65" i="3"/>
  <c r="E20" i="3"/>
  <c r="E64" i="3"/>
  <c r="E184" i="3"/>
  <c r="E68" i="3"/>
  <c r="F39" i="1"/>
  <c r="G39" i="1" s="1"/>
  <c r="H39" i="1" s="1"/>
  <c r="E29" i="3"/>
  <c r="F179" i="1"/>
  <c r="G179" i="1" s="1"/>
  <c r="H179" i="1" s="1"/>
  <c r="E168" i="3"/>
  <c r="F180" i="1"/>
  <c r="G180" i="1" s="1"/>
  <c r="H180" i="1" s="1"/>
  <c r="E169" i="3"/>
  <c r="F164" i="1"/>
  <c r="G164" i="1" s="1"/>
  <c r="H164" i="1" s="1"/>
  <c r="E153" i="3"/>
  <c r="F148" i="1"/>
  <c r="G148" i="1" s="1"/>
  <c r="H148" i="1" s="1"/>
  <c r="E137" i="3"/>
  <c r="F132" i="1"/>
  <c r="G132" i="1" s="1"/>
  <c r="H132" i="1" s="1"/>
  <c r="E121" i="3"/>
  <c r="F83" i="1"/>
  <c r="G83" i="1" s="1"/>
  <c r="H83" i="1" s="1"/>
  <c r="E73" i="3"/>
  <c r="F42" i="1"/>
  <c r="G42" i="1" s="1"/>
  <c r="H42" i="1" s="1"/>
  <c r="E32" i="3"/>
  <c r="F35" i="1"/>
  <c r="G35" i="1" s="1"/>
  <c r="H35" i="1" s="1"/>
  <c r="E25" i="3"/>
  <c r="F22" i="1"/>
  <c r="G22" i="1" s="1"/>
  <c r="H22" i="1" s="1"/>
  <c r="E12" i="3"/>
  <c r="F15" i="1"/>
  <c r="C16" i="1"/>
  <c r="D18" i="1" s="1"/>
  <c r="C16" i="2"/>
  <c r="D18" i="2" s="1"/>
  <c r="O30" i="2"/>
  <c r="O84" i="2"/>
  <c r="O23" i="2"/>
  <c r="O156" i="2"/>
  <c r="O121" i="2"/>
  <c r="O47" i="2"/>
  <c r="O136" i="2"/>
  <c r="O61" i="2"/>
  <c r="O97" i="2"/>
  <c r="O40" i="2"/>
  <c r="O46" i="2"/>
  <c r="O158" i="2"/>
  <c r="O180" i="2"/>
  <c r="O111" i="2"/>
  <c r="O33" i="2"/>
  <c r="O149" i="2"/>
  <c r="O127" i="2"/>
  <c r="O179" i="2"/>
  <c r="O168" i="2"/>
  <c r="O186" i="2"/>
  <c r="O29" i="2"/>
  <c r="O157" i="2"/>
  <c r="O42" i="2"/>
  <c r="O24" i="2"/>
  <c r="O139" i="2"/>
  <c r="O161" i="2"/>
  <c r="O92" i="2"/>
  <c r="O152" i="2"/>
  <c r="O87" i="2"/>
  <c r="O25" i="2"/>
  <c r="O155" i="2"/>
  <c r="O57" i="2"/>
  <c r="O76" i="2"/>
  <c r="O159" i="2"/>
  <c r="O66" i="2"/>
  <c r="O81" i="2"/>
  <c r="O74" i="2"/>
  <c r="O54" i="2"/>
  <c r="O34" i="2"/>
  <c r="O131" i="2"/>
  <c r="O80" i="2"/>
  <c r="O71" i="2"/>
  <c r="O134" i="2"/>
  <c r="O173" i="2"/>
  <c r="O162" i="2"/>
  <c r="O35" i="2"/>
  <c r="O117" i="2"/>
  <c r="O96" i="2"/>
  <c r="O28" i="2"/>
  <c r="O109" i="2"/>
  <c r="O44" i="2"/>
  <c r="O163" i="2"/>
  <c r="O129" i="2"/>
  <c r="O52" i="2"/>
  <c r="O56" i="2"/>
  <c r="O143" i="2"/>
  <c r="O78" i="2"/>
  <c r="O175" i="2"/>
  <c r="O99" i="2"/>
  <c r="O102" i="2"/>
  <c r="O142" i="2"/>
  <c r="O49" i="2"/>
  <c r="O63" i="2"/>
  <c r="O51" i="2"/>
  <c r="O112" i="2"/>
  <c r="O104" i="2"/>
  <c r="O64" i="2"/>
  <c r="O140" i="2"/>
  <c r="O82" i="2"/>
  <c r="O122" i="2"/>
  <c r="O59" i="2"/>
  <c r="O166" i="2"/>
  <c r="O176" i="2"/>
  <c r="O165" i="2"/>
  <c r="O130" i="2"/>
  <c r="O181" i="2"/>
  <c r="O124" i="2"/>
  <c r="O132" i="2"/>
  <c r="O83" i="2"/>
  <c r="O70" i="2"/>
  <c r="O115" i="2"/>
  <c r="O118" i="2"/>
  <c r="O154" i="2"/>
  <c r="O128" i="2"/>
  <c r="O146" i="2"/>
  <c r="O86" i="2"/>
  <c r="O153" i="2"/>
  <c r="O48" i="2"/>
  <c r="O151" i="2"/>
  <c r="O45" i="2"/>
  <c r="O150" i="2"/>
  <c r="O138" i="2"/>
  <c r="O123" i="2"/>
  <c r="O178" i="2"/>
  <c r="O38" i="2"/>
  <c r="O170" i="2"/>
  <c r="O79" i="2"/>
  <c r="O58" i="2"/>
  <c r="O21" i="2"/>
  <c r="O148" i="2"/>
  <c r="O105" i="2"/>
  <c r="O41" i="2"/>
  <c r="O177" i="2"/>
  <c r="O133" i="2"/>
  <c r="O113" i="2"/>
  <c r="O107" i="2"/>
  <c r="O90" i="2"/>
  <c r="O119" i="2"/>
  <c r="O31" i="2"/>
  <c r="O171" i="2"/>
  <c r="O67" i="2"/>
  <c r="O135" i="2"/>
  <c r="O183" i="2"/>
  <c r="O185" i="2"/>
  <c r="O94" i="2"/>
  <c r="O77" i="2"/>
  <c r="O95" i="2"/>
  <c r="O91" i="2"/>
  <c r="O110" i="2"/>
  <c r="O27" i="2"/>
  <c r="O32" i="2"/>
  <c r="O89" i="2"/>
  <c r="O169" i="2"/>
  <c r="O50" i="2"/>
  <c r="O22" i="2"/>
  <c r="O85" i="2"/>
  <c r="O160" i="2"/>
  <c r="O60" i="2"/>
  <c r="O172" i="2"/>
  <c r="O147" i="2"/>
  <c r="O114" i="2"/>
  <c r="O108" i="2"/>
  <c r="O55" i="2"/>
  <c r="O103" i="2"/>
  <c r="O126" i="2"/>
  <c r="O69" i="2"/>
  <c r="O141" i="2"/>
  <c r="O120" i="2"/>
  <c r="O182" i="2"/>
  <c r="O43" i="2"/>
  <c r="O116" i="2"/>
  <c r="O184" i="2"/>
  <c r="O100" i="2"/>
  <c r="O72" i="2"/>
  <c r="O164" i="2"/>
  <c r="O98" i="2"/>
  <c r="O145" i="2"/>
  <c r="C15" i="2"/>
  <c r="O137" i="2"/>
  <c r="O144" i="2"/>
  <c r="O125" i="2"/>
  <c r="O36" i="2"/>
  <c r="O75" i="2"/>
  <c r="O73" i="2"/>
  <c r="O88" i="2"/>
  <c r="O68" i="2"/>
  <c r="O62" i="2"/>
  <c r="O37" i="2"/>
  <c r="O53" i="2"/>
  <c r="O167" i="2"/>
  <c r="O101" i="2"/>
  <c r="O93" i="2"/>
  <c r="O174" i="2"/>
  <c r="O106" i="2"/>
  <c r="O39" i="2"/>
  <c r="O65" i="2"/>
  <c r="O26" i="2"/>
  <c r="O44" i="1"/>
  <c r="O23" i="1"/>
  <c r="O33" i="1"/>
  <c r="O36" i="1"/>
  <c r="O331" i="1"/>
  <c r="O112" i="1"/>
  <c r="O374" i="1"/>
  <c r="O193" i="1"/>
  <c r="O97" i="1"/>
  <c r="O110" i="1"/>
  <c r="O96" i="1"/>
  <c r="O191" i="1"/>
  <c r="O175" i="1"/>
  <c r="O356" i="1"/>
  <c r="O85" i="1"/>
  <c r="O101" i="1"/>
  <c r="O344" i="1"/>
  <c r="O126" i="1"/>
  <c r="O363" i="1"/>
  <c r="O52" i="1"/>
  <c r="O118" i="1"/>
  <c r="O360" i="1"/>
  <c r="O181" i="1"/>
  <c r="O38" i="1"/>
  <c r="O60" i="1"/>
  <c r="O127" i="1"/>
  <c r="O192" i="1"/>
  <c r="O116" i="1"/>
  <c r="O188" i="1"/>
  <c r="O22" i="1"/>
  <c r="O161" i="1"/>
  <c r="O163" i="1"/>
  <c r="O122" i="1"/>
  <c r="O21" i="1"/>
  <c r="O75" i="1"/>
  <c r="O149" i="1"/>
  <c r="O90" i="1"/>
  <c r="O130" i="1"/>
  <c r="O72" i="1"/>
  <c r="O364" i="1"/>
  <c r="O171" i="1"/>
  <c r="O355" i="1"/>
  <c r="O129" i="1"/>
  <c r="O179" i="1"/>
  <c r="O145" i="1"/>
  <c r="O70" i="1"/>
  <c r="O139" i="1"/>
  <c r="O187" i="1"/>
  <c r="O104" i="1"/>
  <c r="O117" i="1"/>
  <c r="O125" i="1"/>
  <c r="O341" i="1"/>
  <c r="O348" i="1"/>
  <c r="O91" i="1"/>
  <c r="O361" i="1"/>
  <c r="O132" i="1"/>
  <c r="O142" i="1"/>
  <c r="O177" i="1"/>
  <c r="O332" i="1"/>
  <c r="O76" i="1"/>
  <c r="O133" i="1"/>
  <c r="O35" i="1"/>
  <c r="O365" i="1"/>
  <c r="O49" i="1"/>
  <c r="O172" i="1"/>
  <c r="O59" i="1"/>
  <c r="O138" i="1"/>
  <c r="O353" i="1"/>
  <c r="O103" i="1"/>
  <c r="O128" i="1"/>
  <c r="O63" i="1"/>
  <c r="O176" i="1"/>
  <c r="O366" i="1"/>
  <c r="O51" i="1"/>
  <c r="O42" i="1"/>
  <c r="O71" i="1"/>
  <c r="O123" i="1"/>
  <c r="O135" i="1"/>
  <c r="O40" i="1"/>
  <c r="O347" i="1"/>
  <c r="O27" i="1"/>
  <c r="O194" i="1"/>
  <c r="O107" i="1"/>
  <c r="O157" i="1"/>
  <c r="O357" i="1"/>
  <c r="O88" i="1"/>
  <c r="O29" i="1"/>
  <c r="O354" i="1"/>
  <c r="O140" i="1"/>
  <c r="O86" i="1"/>
  <c r="O371" i="1"/>
  <c r="O105" i="1"/>
  <c r="O170" i="1"/>
  <c r="O45" i="1"/>
  <c r="O111" i="1"/>
  <c r="O34" i="1"/>
  <c r="O195" i="1"/>
  <c r="O80" i="1"/>
  <c r="O158" i="1"/>
  <c r="O43" i="1"/>
  <c r="O169" i="1"/>
  <c r="O152" i="1"/>
  <c r="O266" i="1"/>
  <c r="O189" i="1"/>
  <c r="O166" i="1"/>
  <c r="O150" i="1"/>
  <c r="O368" i="1"/>
  <c r="O165" i="1"/>
  <c r="O370" i="1"/>
  <c r="O173" i="1"/>
  <c r="O346" i="1"/>
  <c r="O81" i="1"/>
  <c r="O162" i="1"/>
  <c r="O56" i="1"/>
  <c r="O124" i="1"/>
  <c r="O141" i="1"/>
  <c r="O168" i="1"/>
  <c r="O184" i="1"/>
  <c r="O373" i="1"/>
  <c r="O93" i="1"/>
  <c r="O37" i="1"/>
  <c r="O167" i="1"/>
  <c r="O98" i="1"/>
  <c r="O153" i="1"/>
  <c r="O120" i="1"/>
  <c r="O151" i="1"/>
  <c r="O376" i="1"/>
  <c r="O65" i="1"/>
  <c r="O54" i="1"/>
  <c r="O69" i="1"/>
  <c r="O164" i="1"/>
  <c r="O214" i="1"/>
  <c r="O28" i="1"/>
  <c r="O196" i="1"/>
  <c r="O79" i="1"/>
  <c r="O58" i="1"/>
  <c r="O39" i="1"/>
  <c r="O136" i="1"/>
  <c r="O57" i="1"/>
  <c r="O134" i="1"/>
  <c r="O349" i="1"/>
  <c r="O345" i="1"/>
  <c r="O64" i="1"/>
  <c r="O282" i="1"/>
  <c r="O350" i="1"/>
  <c r="O358" i="1"/>
  <c r="O155" i="1"/>
  <c r="O362" i="1"/>
  <c r="O182" i="1"/>
  <c r="O351" i="1"/>
  <c r="O92" i="1"/>
  <c r="O131" i="1"/>
  <c r="O121" i="1"/>
  <c r="O352" i="1"/>
  <c r="O148" i="1"/>
  <c r="O41" i="1"/>
  <c r="O183" i="1"/>
  <c r="O25" i="1"/>
  <c r="O84" i="1"/>
  <c r="O108" i="1"/>
  <c r="O100" i="1"/>
  <c r="O77" i="1"/>
  <c r="O67" i="1"/>
  <c r="O87" i="1"/>
  <c r="O185" i="1"/>
  <c r="O180" i="1"/>
  <c r="O106" i="1"/>
  <c r="O53" i="1"/>
  <c r="O147" i="1"/>
  <c r="O73" i="1"/>
  <c r="O156" i="1"/>
  <c r="O50" i="1"/>
  <c r="O47" i="1"/>
  <c r="O369" i="1"/>
  <c r="O199" i="1"/>
  <c r="O26" i="1"/>
  <c r="O46" i="1"/>
  <c r="O115" i="1"/>
  <c r="O95" i="1"/>
  <c r="O197" i="1"/>
  <c r="O55" i="1"/>
  <c r="O198" i="1"/>
  <c r="O159" i="1"/>
  <c r="O375" i="1"/>
  <c r="O62" i="1"/>
  <c r="O99" i="1"/>
  <c r="O190" i="1"/>
  <c r="O178" i="1"/>
  <c r="O174" i="1"/>
  <c r="O83" i="1"/>
  <c r="O74" i="1"/>
  <c r="O119" i="1"/>
  <c r="O30" i="1"/>
  <c r="O102" i="1"/>
  <c r="O372" i="1"/>
  <c r="O31" i="1"/>
  <c r="O89" i="1"/>
  <c r="O144" i="1"/>
  <c r="O24" i="1"/>
  <c r="O32" i="1"/>
  <c r="O143" i="1"/>
  <c r="O137" i="1"/>
  <c r="O160" i="1"/>
  <c r="O146" i="1"/>
  <c r="O109" i="1"/>
  <c r="O68" i="1"/>
  <c r="O78" i="1"/>
  <c r="O94" i="1"/>
  <c r="O154" i="1"/>
  <c r="O48" i="1"/>
  <c r="O66" i="1"/>
  <c r="O367" i="1"/>
  <c r="O82" i="1"/>
  <c r="O113" i="1"/>
  <c r="O114" i="1"/>
  <c r="O61" i="1"/>
  <c r="O186" i="1"/>
  <c r="O359" i="1"/>
  <c r="C15" i="1" l="1"/>
  <c r="F16" i="1" s="1"/>
  <c r="F18" i="1" s="1"/>
  <c r="E16" i="2"/>
  <c r="E17" i="2" s="1"/>
  <c r="C18" i="2"/>
  <c r="C18" i="1" l="1"/>
  <c r="F17" i="1"/>
</calcChain>
</file>

<file path=xl/sharedStrings.xml><?xml version="1.0" encoding="utf-8"?>
<sst xmlns="http://schemas.openxmlformats.org/spreadsheetml/2006/main" count="3066" uniqueCount="645">
  <si>
    <t>VSB-059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</si>
  <si>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</si>
  <si>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</si>
  <si>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</si>
  <si>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</si>
  <si>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</si>
  <si>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</si>
  <si>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</si>
  <si>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</si>
  <si>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</si>
  <si>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</si>
  <si>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</si>
  <si>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</si>
  <si>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</si>
  <si>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</si>
  <si>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</si>
  <si>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</si>
  <si>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</si>
  <si>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</si>
  <si>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</si>
  <si>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</si>
  <si>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</si>
  <si>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</si>
  <si>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</si>
  <si>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</si>
  <si>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</si>
  <si>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</si>
  <si>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</si>
  <si>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</si>
  <si>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</si>
  <si>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</si>
  <si>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</si>
  <si>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Isles J</t>
  </si>
  <si>
    <t>BBSAG Bull.2</t>
  </si>
  <si>
    <t>B</t>
  </si>
  <si>
    <t>Peter H</t>
  </si>
  <si>
    <t>BBSAG Bull.3</t>
  </si>
  <si>
    <t>Diethelm R</t>
  </si>
  <si>
    <t>BBSAG Bull.4</t>
  </si>
  <si>
    <t>Locher K</t>
  </si>
  <si>
    <t>BBSAG Bull.5</t>
  </si>
  <si>
    <t>BBSAG Bull.6</t>
  </si>
  <si>
    <t>BBSAG Bull.19</t>
  </si>
  <si>
    <t>v</t>
  </si>
  <si>
    <t>BBSAG Bull.20</t>
  </si>
  <si>
    <t>BBSAG Bull.21</t>
  </si>
  <si>
    <t>AJ 103,599</t>
  </si>
  <si>
    <t>K</t>
  </si>
  <si>
    <t>phe</t>
  </si>
  <si>
    <t>IBVS 1081</t>
  </si>
  <si>
    <t>BAAVSS 58,11</t>
  </si>
  <si>
    <t>:</t>
  </si>
  <si>
    <t>Poretti E</t>
  </si>
  <si>
    <t>BBSAG Bull.31</t>
  </si>
  <si>
    <t>BBSAG Bull.32</t>
  </si>
  <si>
    <t>Penna M</t>
  </si>
  <si>
    <t>BBSAG Bull.37</t>
  </si>
  <si>
    <t>Zaccaria N</t>
  </si>
  <si>
    <t>BBSAG Bull.35</t>
  </si>
  <si>
    <t>BBSAG Bull.36</t>
  </si>
  <si>
    <t>Pampaloni C</t>
  </si>
  <si>
    <t>BBSAG Bull.38</t>
  </si>
  <si>
    <t>BAAVSS 59,16</t>
  </si>
  <si>
    <t>PRIV. INF.</t>
  </si>
  <si>
    <t>BAAVSS 60,15</t>
  </si>
  <si>
    <t>BBSAG Bull.73</t>
  </si>
  <si>
    <t>BAAVSS 63,19</t>
  </si>
  <si>
    <t>BAAVSS 66,32</t>
  </si>
  <si>
    <t>Acerbi F</t>
  </si>
  <si>
    <t>BBSAG Bull.77</t>
  </si>
  <si>
    <t>IBVS 3078</t>
  </si>
  <si>
    <t>BAV-M 46</t>
  </si>
  <si>
    <t>BAAVSS 70</t>
  </si>
  <si>
    <t>IBVS 3528</t>
  </si>
  <si>
    <t>A AP SS 88,471</t>
  </si>
  <si>
    <t>BAAVSS 72,22</t>
  </si>
  <si>
    <t>CONTR. BRNO 20,49</t>
  </si>
  <si>
    <t>BRNO 20,49</t>
  </si>
  <si>
    <t>Paschke A</t>
  </si>
  <si>
    <t>BBSAG Bull.93</t>
  </si>
  <si>
    <t>phe  V</t>
  </si>
  <si>
    <t>BAAVSS 91,16</t>
  </si>
  <si>
    <t>Barani C</t>
  </si>
  <si>
    <t>BBSAG Bull.97</t>
  </si>
  <si>
    <t>BBSAG Bull.96</t>
  </si>
  <si>
    <t>BBSAG Bull.100</t>
  </si>
  <si>
    <t>phe  B</t>
  </si>
  <si>
    <t>AA 42,363</t>
  </si>
  <si>
    <t>BAAVSS 81</t>
  </si>
  <si>
    <t>JAAVSO 23,20</t>
  </si>
  <si>
    <t>Martignoni M</t>
  </si>
  <si>
    <t>BBSAG Bull.113</t>
  </si>
  <si>
    <t>IBVS 4340</t>
  </si>
  <si>
    <t>ccd</t>
  </si>
  <si>
    <t>IBVS 4555</t>
  </si>
  <si>
    <t>II</t>
  </si>
  <si>
    <t>BAAVSS</t>
  </si>
  <si>
    <t>IBVS</t>
  </si>
  <si>
    <t>EB/KE</t>
  </si>
  <si>
    <t>GK Cep / GSC 4465-1022</t>
  </si>
  <si>
    <t>IBVS 5694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</si>
  <si>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</si>
  <si>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</si>
  <si>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</si>
  <si>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</si>
  <si>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</si>
  <si>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</si>
  <si>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</si>
  <si>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</si>
  <si>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5745</t>
  </si>
  <si>
    <t>Start of linear fit &gt;&gt;&gt;&gt;&gt;&gt;&gt;&gt;&gt;&gt;&gt;&gt;&gt;&gt;&gt;&gt;&gt;&gt;&gt;&gt;&gt;</t>
  </si>
  <si>
    <t>OEJV 0074</t>
  </si>
  <si>
    <t>CCD+R</t>
  </si>
  <si>
    <t>CCD+V</t>
  </si>
  <si>
    <t>OEJV 0094</t>
  </si>
  <si>
    <t>IBVS 5917</t>
  </si>
  <si>
    <t>Add cycle</t>
  </si>
  <si>
    <t>Old Cycle</t>
  </si>
  <si>
    <t>IBVS 5958</t>
  </si>
  <si>
    <t>OEJV 0137</t>
  </si>
  <si>
    <t>IBVS 0022</t>
  </si>
  <si>
    <t>PE</t>
  </si>
  <si>
    <t>IBVS 2741</t>
  </si>
  <si>
    <t>IBVS 5898</t>
  </si>
  <si>
    <t>IBVS 5835</t>
  </si>
  <si>
    <t>BAD</t>
  </si>
  <si>
    <t>JAVSO..40....1</t>
  </si>
  <si>
    <t>sine</t>
  </si>
  <si>
    <t>C</t>
  </si>
  <si>
    <t>slope</t>
  </si>
  <si>
    <t>Ampl</t>
  </si>
  <si>
    <t>Ang freq</t>
  </si>
  <si>
    <t>Ph. Cnst</t>
  </si>
  <si>
    <t>DEGREES</t>
  </si>
  <si>
    <t>Sine fit</t>
  </si>
  <si>
    <t>2012JAVSO..40..975</t>
  </si>
  <si>
    <t>OEJV 0160</t>
  </si>
  <si>
    <t>IBVS 6070</t>
  </si>
  <si>
    <t>IBVS 6149</t>
  </si>
  <si>
    <t>Minima from the Lichtenknecker Database of the BAV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</si>
  <si>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</si>
  <si>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</si>
  <si>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</si>
  <si>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</si>
  <si>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</si>
  <si>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</si>
  <si>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</si>
  <si>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</si>
  <si>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2414944.632 </t>
  </si>
  <si>
    <t> 17.10.1899 03:10 </t>
  </si>
  <si>
    <t> -0.239 </t>
  </si>
  <si>
    <t>P </t>
  </si>
  <si>
    <t> H.Bauernfeind </t>
  </si>
  <si>
    <t> VB 7.72 </t>
  </si>
  <si>
    <t>2415679.528 </t>
  </si>
  <si>
    <t> 22.10.1901 00:40 </t>
  </si>
  <si>
    <t> -0.227 </t>
  </si>
  <si>
    <t>2415740.459 </t>
  </si>
  <si>
    <t> 21.12.1901 23:00 </t>
  </si>
  <si>
    <t> -0.146 </t>
  </si>
  <si>
    <t>2415767.468 </t>
  </si>
  <si>
    <t> 17.01.1902 23:13 </t>
  </si>
  <si>
    <t> -0.285 </t>
  </si>
  <si>
    <t>2416089.468 </t>
  </si>
  <si>
    <t> 05.12.1902 23:13 </t>
  </si>
  <si>
    <t> 0.145 </t>
  </si>
  <si>
    <t>2416090.618 </t>
  </si>
  <si>
    <t> 07.12.1902 02:49 </t>
  </si>
  <si>
    <t> -0.109 </t>
  </si>
  <si>
    <t>2416110.458 </t>
  </si>
  <si>
    <t> 26.12.1902 22:59 </t>
  </si>
  <si>
    <t> -0.397 </t>
  </si>
  <si>
    <t>2416359.716 </t>
  </si>
  <si>
    <t> 02.09.1903 05:11 </t>
  </si>
  <si>
    <t> -0.157 </t>
  </si>
  <si>
    <t>2416380.791 </t>
  </si>
  <si>
    <t> 23.09.1903 06:59 </t>
  </si>
  <si>
    <t> -0.145 </t>
  </si>
  <si>
    <t>2416417.632 </t>
  </si>
  <si>
    <t> 30.10.1903 03:10 </t>
  </si>
  <si>
    <t> -0.282 </t>
  </si>
  <si>
    <t>2416485.473 </t>
  </si>
  <si>
    <t> 05.01.1904 23:21 </t>
  </si>
  <si>
    <t> -0.313 </t>
  </si>
  <si>
    <t>2416621.823 </t>
  </si>
  <si>
    <t> 21.05.1904 07:45 </t>
  </si>
  <si>
    <t> -0.174 </t>
  </si>
  <si>
    <t>2416679.800 </t>
  </si>
  <si>
    <t> 18.07.1904 07:12 </t>
  </si>
  <si>
    <t> -0.238 </t>
  </si>
  <si>
    <t>2416682.660 </t>
  </si>
  <si>
    <t> 21.07.1904 03:50 </t>
  </si>
  <si>
    <t> -0.187 </t>
  </si>
  <si>
    <t>2416815.564 </t>
  </si>
  <si>
    <t> 01.12.1904 01:32 </t>
  </si>
  <si>
    <t> -0.217 </t>
  </si>
  <si>
    <t>2416845.477 </t>
  </si>
  <si>
    <t> 30.12.1904 23:26 </t>
  </si>
  <si>
    <t> -0.261 </t>
  </si>
  <si>
    <t>2416851.539 </t>
  </si>
  <si>
    <t> 06.01.1905 00:56 </t>
  </si>
  <si>
    <t> -0.284 </t>
  </si>
  <si>
    <t>2417003.817 </t>
  </si>
  <si>
    <t> 07.06.1905 07:36 </t>
  </si>
  <si>
    <t> -0.132 </t>
  </si>
  <si>
    <t>2417123.576 </t>
  </si>
  <si>
    <t> 05.10.1905 01:49 </t>
  </si>
  <si>
    <t> -0.201 </t>
  </si>
  <si>
    <t>2417168.527 </t>
  </si>
  <si>
    <t> 19.11.1905 00:38 </t>
  </si>
  <si>
    <t> -0.185 </t>
  </si>
  <si>
    <t>2417175.533 </t>
  </si>
  <si>
    <t> 26.11.1905 00:47 </t>
  </si>
  <si>
    <t> -0.200 </t>
  </si>
  <si>
    <t>2417405.825 </t>
  </si>
  <si>
    <t> 14.07.1906 07:48 </t>
  </si>
  <si>
    <t> -0.203 </t>
  </si>
  <si>
    <t>2417435.774 </t>
  </si>
  <si>
    <t> 13.08.1906 06:34 </t>
  </si>
  <si>
    <t> -0.211 </t>
  </si>
  <si>
    <t>2417458.789 </t>
  </si>
  <si>
    <t> 05.09.1906 06:56 </t>
  </si>
  <si>
    <t>2417630.501 </t>
  </si>
  <si>
    <t> 24.02.1907 00:01 </t>
  </si>
  <si>
    <t> -0.205 </t>
  </si>
  <si>
    <t>2417720.823 </t>
  </si>
  <si>
    <t> 25.05.1907 07:45 </t>
  </si>
  <si>
    <t> -0.222 </t>
  </si>
  <si>
    <t>2417801.755 </t>
  </si>
  <si>
    <t> 14.08.1907 06:07 </t>
  </si>
  <si>
    <t> -0.267 </t>
  </si>
  <si>
    <t>2417894.531 </t>
  </si>
  <si>
    <t> 15.11.1907 00:44 </t>
  </si>
  <si>
    <t> -0.171 </t>
  </si>
  <si>
    <t>2417931.522 </t>
  </si>
  <si>
    <t> 22.12.1907 00:31 </t>
  </si>
  <si>
    <t> -0.158 </t>
  </si>
  <si>
    <t>2418139.801 </t>
  </si>
  <si>
    <t> 17.07.1908 07:13 </t>
  </si>
  <si>
    <t>2418230.636 </t>
  </si>
  <si>
    <t> 16.10.1908 03:15 </t>
  </si>
  <si>
    <t>2418552.690 </t>
  </si>
  <si>
    <t> 03.09.1909 04:33 </t>
  </si>
  <si>
    <t> -0.130 </t>
  </si>
  <si>
    <t>2418589.677 </t>
  </si>
  <si>
    <t> 10.10.1909 04:14 </t>
  </si>
  <si>
    <t> -0.122 </t>
  </si>
  <si>
    <t>2418640.670 </t>
  </si>
  <si>
    <t> 30.11.1909 04:04 </t>
  </si>
  <si>
    <t> -0.149 </t>
  </si>
  <si>
    <t>2418649.494 </t>
  </si>
  <si>
    <t> 08.12.1909 23:51 </t>
  </si>
  <si>
    <t> -0.219 </t>
  </si>
  <si>
    <t>2419016.491 </t>
  </si>
  <si>
    <t> 10.12.1910 23:47 </t>
  </si>
  <si>
    <t> -0.195 </t>
  </si>
  <si>
    <t>2419441.548 </t>
  </si>
  <si>
    <t> 09.02.1912 01:09 </t>
  </si>
  <si>
    <t> -0.153 </t>
  </si>
  <si>
    <t>2420557.873 </t>
  </si>
  <si>
    <t> 01.03.1915 08:57 </t>
  </si>
  <si>
    <t> -0.196 </t>
  </si>
  <si>
    <t>2420780.654 </t>
  </si>
  <si>
    <t> 10.10.1915 03:41 </t>
  </si>
  <si>
    <t> -0.220 </t>
  </si>
  <si>
    <t>2420842.525 </t>
  </si>
  <si>
    <t> 11.12.1915 00:36 </t>
  </si>
  <si>
    <t> -0.135 </t>
  </si>
  <si>
    <t>2421336.858 </t>
  </si>
  <si>
    <t> 18.04.1917 08:35 </t>
  </si>
  <si>
    <t> -0.093 </t>
  </si>
  <si>
    <t>2421522.679 </t>
  </si>
  <si>
    <t> 21.10.1917 04:17 </t>
  </si>
  <si>
    <t> -0.099 </t>
  </si>
  <si>
    <t>2421769.739 </t>
  </si>
  <si>
    <t> 25.06.1918 05:44 </t>
  </si>
  <si>
    <t>2421993.502 </t>
  </si>
  <si>
    <t> 04.02.1919 00:02 </t>
  </si>
  <si>
    <t> -0.163 </t>
  </si>
  <si>
    <t>2422068.857 </t>
  </si>
  <si>
    <t> 20.04.1919 08:34 </t>
  </si>
  <si>
    <t> -0.169 </t>
  </si>
  <si>
    <t>2422121.810 </t>
  </si>
  <si>
    <t> 12.06.1919 07:26 </t>
  </si>
  <si>
    <t>2422129.789 </t>
  </si>
  <si>
    <t> 20.06.1919 06:56 </t>
  </si>
  <si>
    <t> -0.087 </t>
  </si>
  <si>
    <t>2422607.661 </t>
  </si>
  <si>
    <t> 10.10.1920 03:51 </t>
  </si>
  <si>
    <t> -0.123 </t>
  </si>
  <si>
    <t>2422674.487 </t>
  </si>
  <si>
    <t> 15.12.1920 23:41 </t>
  </si>
  <si>
    <t> -0.233 </t>
  </si>
  <si>
    <t>2422921.742 </t>
  </si>
  <si>
    <t> 20.08.1921 05:48 </t>
  </si>
  <si>
    <t>2423052.662 </t>
  </si>
  <si>
    <t> 29.12.1921 03:53 </t>
  </si>
  <si>
    <t> -0.265 </t>
  </si>
  <si>
    <t>2423296.673 </t>
  </si>
  <si>
    <t> 30.08.1922 04:09 </t>
  </si>
  <si>
    <t>2423356.508 </t>
  </si>
  <si>
    <t> 29.10.1922 00:11 </t>
  </si>
  <si>
    <t> -0.202 </t>
  </si>
  <si>
    <t>2423380.492 </t>
  </si>
  <si>
    <t> 21.11.1922 23:48 </t>
  </si>
  <si>
    <t> -0.090 </t>
  </si>
  <si>
    <t>2423565.810 </t>
  </si>
  <si>
    <t> 26.05.1923 07:26 </t>
  </si>
  <si>
    <t> -0.131 </t>
  </si>
  <si>
    <t>2423609.791 </t>
  </si>
  <si>
    <t> 09.07.1923 06:59 </t>
  </si>
  <si>
    <t>2423648.741 </t>
  </si>
  <si>
    <t> 17.08.1923 05:47 </t>
  </si>
  <si>
    <t> -0.050 </t>
  </si>
  <si>
    <t>2423709.568 </t>
  </si>
  <si>
    <t> 17.10.1923 01:37 </t>
  </si>
  <si>
    <t> -0.073 </t>
  </si>
  <si>
    <t>2423744.483 </t>
  </si>
  <si>
    <t> 20.11.1923 23:35 </t>
  </si>
  <si>
    <t> 0.204 </t>
  </si>
  <si>
    <t>2423977.783 </t>
  </si>
  <si>
    <t> 11.07.1924 06:47 </t>
  </si>
  <si>
    <t> -0.067 </t>
  </si>
  <si>
    <t>2423998.747 </t>
  </si>
  <si>
    <t> 01.08.1924 05:55 </t>
  </si>
  <si>
    <t> -0.167 </t>
  </si>
  <si>
    <t>2423998.788 </t>
  </si>
  <si>
    <t> 01.08.1924 06:54 </t>
  </si>
  <si>
    <t> -0.126 </t>
  </si>
  <si>
    <t>2424013.707 </t>
  </si>
  <si>
    <t> 16.08.1924 04:58 </t>
  </si>
  <si>
    <t>2424089.518 </t>
  </si>
  <si>
    <t> 31.10.1924 00:25 </t>
  </si>
  <si>
    <t>2424089.560 </t>
  </si>
  <si>
    <t> 31.10.1924 01:26 </t>
  </si>
  <si>
    <t> -0.161 </t>
  </si>
  <si>
    <t>2424089.602 </t>
  </si>
  <si>
    <t> 31.10.1924 02:26 </t>
  </si>
  <si>
    <t> -0.119 </t>
  </si>
  <si>
    <t>2424343.699 </t>
  </si>
  <si>
    <t> 12.07.1925 04:46 </t>
  </si>
  <si>
    <t> -0.189 </t>
  </si>
  <si>
    <t>2424350.736 </t>
  </si>
  <si>
    <t> 19.07.1925 05:39 </t>
  </si>
  <si>
    <t> -0.173 </t>
  </si>
  <si>
    <t>2424350.780 </t>
  </si>
  <si>
    <t> 19.07.1925 06:43 </t>
  </si>
  <si>
    <t> -0.129 </t>
  </si>
  <si>
    <t>2424419.584 </t>
  </si>
  <si>
    <t> 26.09.1925 02:00 </t>
  </si>
  <si>
    <t>2424455.542 </t>
  </si>
  <si>
    <t> 01.11.1925 01:00 </t>
  </si>
  <si>
    <t> -0.216 </t>
  </si>
  <si>
    <t>2424508.503 </t>
  </si>
  <si>
    <t> 24.12.1925 00:04 </t>
  </si>
  <si>
    <t> -0.148 </t>
  </si>
  <si>
    <t>2424723.791 </t>
  </si>
  <si>
    <t> 27.07.1926 06:59 </t>
  </si>
  <si>
    <t> -0.176 </t>
  </si>
  <si>
    <t>2424769.690 </t>
  </si>
  <si>
    <t> 11.09.1926 04:33 </t>
  </si>
  <si>
    <t>2424777.619 </t>
  </si>
  <si>
    <t> 19.09.1926 02:51 </t>
  </si>
  <si>
    <t> -0.177 </t>
  </si>
  <si>
    <t>2424777.664 </t>
  </si>
  <si>
    <t> 19.09.1926 03:56 </t>
  </si>
  <si>
    <t>2424831.524 </t>
  </si>
  <si>
    <t> 12.11.1926 00:34 </t>
  </si>
  <si>
    <t> -0.101 </t>
  </si>
  <si>
    <t>2424988.860 </t>
  </si>
  <si>
    <t> 18.04.1927 08:38 </t>
  </si>
  <si>
    <t> -0.040 </t>
  </si>
  <si>
    <t>2425098.766 </t>
  </si>
  <si>
    <t> 06.08.1927 06:23 </t>
  </si>
  <si>
    <t>2425129.658 </t>
  </si>
  <si>
    <t> 06.09.1927 03:47 </t>
  </si>
  <si>
    <t> -0.133 </t>
  </si>
  <si>
    <t>2425164.703 </t>
  </si>
  <si>
    <t> 11.10.1927 04:52 </t>
  </si>
  <si>
    <t> -0.194 </t>
  </si>
  <si>
    <t>2425167.586 </t>
  </si>
  <si>
    <t> 14.10.1927 02:03 </t>
  </si>
  <si>
    <t> -0.120 </t>
  </si>
  <si>
    <t>2425189.526 </t>
  </si>
  <si>
    <t> 05.11.1927 00:37 </t>
  </si>
  <si>
    <t> -0.179 </t>
  </si>
  <si>
    <t>2425824.771 </t>
  </si>
  <si>
    <t> 01.08.1929 06:30 </t>
  </si>
  <si>
    <t> -0.117 </t>
  </si>
  <si>
    <t>2425870.674 </t>
  </si>
  <si>
    <t> 16.09.1929 04:10 </t>
  </si>
  <si>
    <t> -0.086 </t>
  </si>
  <si>
    <t>2425935.583 </t>
  </si>
  <si>
    <t> 20.11.1929 01:59 </t>
  </si>
  <si>
    <t> -0.240 </t>
  </si>
  <si>
    <t>2425967.554 </t>
  </si>
  <si>
    <t> 22.12.1929 01:17 </t>
  </si>
  <si>
    <t> -0.098 </t>
  </si>
  <si>
    <t>2426175.782 </t>
  </si>
  <si>
    <t> 18.07.1930 06:46 </t>
  </si>
  <si>
    <t> -0.165 </t>
  </si>
  <si>
    <t>2426183.787 </t>
  </si>
  <si>
    <t> 26.07.1930 06:53 </t>
  </si>
  <si>
    <t>2426191.757 </t>
  </si>
  <si>
    <t> 03.08.1930 06:10 </t>
  </si>
  <si>
    <t> -0.104 </t>
  </si>
  <si>
    <t>2426199.777 </t>
  </si>
  <si>
    <t> 11.08.1930 06:38 </t>
  </si>
  <si>
    <t> -0.042 </t>
  </si>
  <si>
    <t>2426205.758 </t>
  </si>
  <si>
    <t> 17.08.1930 06:11 </t>
  </si>
  <si>
    <t>2426228.716 </t>
  </si>
  <si>
    <t> 09.09.1930 05:11 </t>
  </si>
  <si>
    <t> -0.124 </t>
  </si>
  <si>
    <t>2426251.628 </t>
  </si>
  <si>
    <t> 02.10.1930 03:04 </t>
  </si>
  <si>
    <t>2426288.512 </t>
  </si>
  <si>
    <t> 08.11.1930 00:17 </t>
  </si>
  <si>
    <t> -0.242 </t>
  </si>
  <si>
    <t>2426497.429 </t>
  </si>
  <si>
    <t> 04.06.1931 22:17 </t>
  </si>
  <si>
    <t> -0.088 </t>
  </si>
  <si>
    <t> W.Strohmeier </t>
  </si>
  <si>
    <t> VB 5.17 </t>
  </si>
  <si>
    <t>2426627.419 </t>
  </si>
  <si>
    <t> 12.10.1931 22:03 </t>
  </si>
  <si>
    <t> -0.224 </t>
  </si>
  <si>
    <t>2426869.465 </t>
  </si>
  <si>
    <t> 10.06.1932 23:09 </t>
  </si>
  <si>
    <t>2426869.509 </t>
  </si>
  <si>
    <t> 11.06.1932 00:12 </t>
  </si>
  <si>
    <t>2426869.526 </t>
  </si>
  <si>
    <t> 11.06.1932 00:37 </t>
  </si>
  <si>
    <t> -0.113 </t>
  </si>
  <si>
    <t>2426869.537 </t>
  </si>
  <si>
    <t> 11.06.1932 00:53 </t>
  </si>
  <si>
    <t> -0.102 </t>
  </si>
  <si>
    <t>2426870.438 </t>
  </si>
  <si>
    <t> 11.06.1932 22:30 </t>
  </si>
  <si>
    <t> -0.137 </t>
  </si>
  <si>
    <t>2426910.713 </t>
  </si>
  <si>
    <t> 22.07.1932 05:06 </t>
  </si>
  <si>
    <t>2426915.392 </t>
  </si>
  <si>
    <t> 26.07.1932 21:24 </t>
  </si>
  <si>
    <t>2426926.644 </t>
  </si>
  <si>
    <t> 07.08.1932 03:27 </t>
  </si>
  <si>
    <t>2426929.438 </t>
  </si>
  <si>
    <t> 09.08.1932 22:30 </t>
  </si>
  <si>
    <t> -0.115 </t>
  </si>
  <si>
    <t>2426930.350 </t>
  </si>
  <si>
    <t> 10.08.1932 20:24 </t>
  </si>
  <si>
    <t> -0.139 </t>
  </si>
  <si>
    <t>2426930.379 </t>
  </si>
  <si>
    <t> 10.08.1932 21:05 </t>
  </si>
  <si>
    <t> -0.110 </t>
  </si>
  <si>
    <t>2426930.399 </t>
  </si>
  <si>
    <t> 10.08.1932 21:34 </t>
  </si>
  <si>
    <t>2426946.737 </t>
  </si>
  <si>
    <t> 27.08.1932 05:41 </t>
  </si>
  <si>
    <t>2426951.403 </t>
  </si>
  <si>
    <t> 31.08.1932 21:40 </t>
  </si>
  <si>
    <t> -0.150 </t>
  </si>
  <si>
    <t>2426958.400 </t>
  </si>
  <si>
    <t> 07.09.1932 21:36 </t>
  </si>
  <si>
    <t>2426958.422 </t>
  </si>
  <si>
    <t> 07.09.1932 22:07 </t>
  </si>
  <si>
    <t> -0.152 </t>
  </si>
  <si>
    <t>2427016.578 </t>
  </si>
  <si>
    <t> 05.11.1932 01:52 </t>
  </si>
  <si>
    <t> -0.038 </t>
  </si>
  <si>
    <t>2427042.223 </t>
  </si>
  <si>
    <t> 30.11.1932 17:21 </t>
  </si>
  <si>
    <t>2427042.252 </t>
  </si>
  <si>
    <t> 30.11.1932 18:02 </t>
  </si>
  <si>
    <t> -0.108 </t>
  </si>
  <si>
    <t>2427058.203 </t>
  </si>
  <si>
    <t> 16.12.1932 16:52 </t>
  </si>
  <si>
    <t> -0.072 </t>
  </si>
  <si>
    <t>2427183.594 </t>
  </si>
  <si>
    <t> 21.04.1933 02:15 </t>
  </si>
  <si>
    <t>2427274.416 </t>
  </si>
  <si>
    <t> 20.07.1933 21:59 </t>
  </si>
  <si>
    <t> -0.111 </t>
  </si>
  <si>
    <t>2427281.437 </t>
  </si>
  <si>
    <t> 27.07.1933 22:29 </t>
  </si>
  <si>
    <t>2427299.674 </t>
  </si>
  <si>
    <t> 15.08.1933 04:10 </t>
  </si>
  <si>
    <t>2427303.442 </t>
  </si>
  <si>
    <t> 18.08.1933 22:36 </t>
  </si>
  <si>
    <t> -0.106 </t>
  </si>
  <si>
    <t>2427326.356 </t>
  </si>
  <si>
    <t> 10.09.1933 20:32 </t>
  </si>
  <si>
    <t> -0.128 </t>
  </si>
  <si>
    <t>2427345.629 </t>
  </si>
  <si>
    <t> 30.09.1933 03:05 </t>
  </si>
  <si>
    <t> -0.046 </t>
  </si>
  <si>
    <t>2427394.253 </t>
  </si>
  <si>
    <t> 17.11.1933 18:04 </t>
  </si>
  <si>
    <t>2427404.518 </t>
  </si>
  <si>
    <t> 28.11.1933 00:25 </t>
  </si>
  <si>
    <t>2427456.790 </t>
  </si>
  <si>
    <t> 19.01.1934 06:57 </t>
  </si>
  <si>
    <t> -0.288 </t>
  </si>
  <si>
    <t>2427462.481 </t>
  </si>
  <si>
    <t> 24.01.1934 23:32 </t>
  </si>
  <si>
    <t> -0.214 </t>
  </si>
  <si>
    <t>2428020.522 </t>
  </si>
  <si>
    <t> 06.08.1935 00:31 </t>
  </si>
  <si>
    <t>2428062.655 </t>
  </si>
  <si>
    <t> 17.09.1935 03:43 </t>
  </si>
  <si>
    <t> -0.116 </t>
  </si>
  <si>
    <t>2428067.374 </t>
  </si>
  <si>
    <t> 21.09.1935 20:58 </t>
  </si>
  <si>
    <t> -0.078 </t>
  </si>
  <si>
    <t>2428107.449 </t>
  </si>
  <si>
    <t> 31.10.1935 22:46 </t>
  </si>
  <si>
    <t> -0.258 </t>
  </si>
  <si>
    <t>2428126.340 </t>
  </si>
  <si>
    <t> 19.11.1935 20:09 </t>
  </si>
  <si>
    <t>2428336.481 </t>
  </si>
  <si>
    <t> 16.06.1936 23:32 </t>
  </si>
  <si>
    <t>2428395.465 </t>
  </si>
  <si>
    <t> 14.08.1936 23:09 </t>
  </si>
  <si>
    <t>2428423.492 </t>
  </si>
  <si>
    <t> 11.09.1936 23:48 </t>
  </si>
  <si>
    <t> -0.168 </t>
  </si>
  <si>
    <t>2428423.514 </t>
  </si>
  <si>
    <t> 12.09.1936 00:20 </t>
  </si>
  <si>
    <t>2428749.727 </t>
  </si>
  <si>
    <t> 04.08.1937 05:26 </t>
  </si>
  <si>
    <t> -0.183 </t>
  </si>
  <si>
    <t>2428754.467 </t>
  </si>
  <si>
    <t> 08.08.1937 23:12 </t>
  </si>
  <si>
    <t>2428865.355 </t>
  </si>
  <si>
    <t> 27.11.1937 20:31 </t>
  </si>
  <si>
    <t>2429114.454 </t>
  </si>
  <si>
    <t> 03.08.1938 22:53 </t>
  </si>
  <si>
    <t>2429133.704 </t>
  </si>
  <si>
    <t> 23.08.1938 04:53 </t>
  </si>
  <si>
    <t> -0.031 </t>
  </si>
  <si>
    <t>2429159.388 </t>
  </si>
  <si>
    <t> 17.09.1938 21:18 </t>
  </si>
  <si>
    <t> -0.091 </t>
  </si>
  <si>
    <t>2429167.352 </t>
  </si>
  <si>
    <t> 25.09.1938 20:26 </t>
  </si>
  <si>
    <t> -0.085 </t>
  </si>
  <si>
    <t>2429167.378 </t>
  </si>
  <si>
    <t> 25.09.1938 21:04 </t>
  </si>
  <si>
    <t> -0.059 </t>
  </si>
  <si>
    <t>2429196.354 </t>
  </si>
  <si>
    <t> 24.10.1938 20:29 </t>
  </si>
  <si>
    <t> -0.103 </t>
  </si>
  <si>
    <t>2429245.472 </t>
  </si>
  <si>
    <t> 12.12.1938 23:19 </t>
  </si>
  <si>
    <t> -0.134 </t>
  </si>
  <si>
    <t>2429523.602 </t>
  </si>
  <si>
    <t> 17.09.1939 02:26 </t>
  </si>
  <si>
    <t>2429850.758 </t>
  </si>
  <si>
    <t> 09.08.1940 06:11 </t>
  </si>
  <si>
    <t>2429903.626 </t>
  </si>
  <si>
    <t> 01.10.1940 03:01 </t>
  </si>
  <si>
    <t>2429917.581 </t>
  </si>
  <si>
    <t> 15.10.1940 01:56 </t>
  </si>
  <si>
    <t>2429956.535 </t>
  </si>
  <si>
    <t> 23.11.1940 00:50 </t>
  </si>
  <si>
    <t> -0.082 </t>
  </si>
  <si>
    <t>2429978.448 </t>
  </si>
  <si>
    <t> 14.12.1940 22:45 </t>
  </si>
  <si>
    <t>2430215.807 </t>
  </si>
  <si>
    <t> 09.08.1941 07:22 </t>
  </si>
  <si>
    <t> -0.125 </t>
  </si>
  <si>
    <t>2430253.700 </t>
  </si>
  <si>
    <t> 16.09.1941 04:48 </t>
  </si>
  <si>
    <t> -0.147 </t>
  </si>
  <si>
    <t>2430306.570 </t>
  </si>
  <si>
    <t> 08.11.1941 01:40 </t>
  </si>
  <si>
    <t> -0.170 </t>
  </si>
  <si>
    <t>2430381.499 </t>
  </si>
  <si>
    <t> 21.01.1942 23:58 </t>
  </si>
  <si>
    <t>2430621.698 </t>
  </si>
  <si>
    <t> 19.09.1942 04:45 </t>
  </si>
  <si>
    <t> -0.058 </t>
  </si>
  <si>
    <t>2430644.561 </t>
  </si>
  <si>
    <t> 12.10.1942 01:27 </t>
  </si>
  <si>
    <t>2430911.800 </t>
  </si>
  <si>
    <t> 06.07.1943 07:12 </t>
  </si>
  <si>
    <t>2430959.647 </t>
  </si>
  <si>
    <t> 23.08.1943 03:31 </t>
  </si>
  <si>
    <t> -0.062 </t>
  </si>
  <si>
    <t>2431319.645 </t>
  </si>
  <si>
    <t> 17.08.1944 03:28 </t>
  </si>
  <si>
    <t> -0.016 </t>
  </si>
  <si>
    <t>2431408.511 </t>
  </si>
  <si>
    <t> 14.11.1944 00:15 </t>
  </si>
  <si>
    <t>2431737.593 </t>
  </si>
  <si>
    <t> 09.10.1945 02:13 </t>
  </si>
  <si>
    <t> -0.063 </t>
  </si>
  <si>
    <t>2431998.780 </t>
  </si>
  <si>
    <t> 27.06.1946 06:43 </t>
  </si>
  <si>
    <t>2432410.655 </t>
  </si>
  <si>
    <t> 13.08.1947 03:43 </t>
  </si>
  <si>
    <t> -0.097 </t>
  </si>
  <si>
    <t>2432471.546 </t>
  </si>
  <si>
    <t> 13.10.1947 01:06 </t>
  </si>
  <si>
    <t> -0.057 </t>
  </si>
  <si>
    <t>2432807.675 </t>
  </si>
  <si>
    <t> 13.09.1948 04:12 </t>
  </si>
  <si>
    <t> -0.008 </t>
  </si>
  <si>
    <t>2433180.720 </t>
  </si>
  <si>
    <t> 21.09.1949 05:16 </t>
  </si>
  <si>
    <t> -0.022 </t>
  </si>
  <si>
    <t>2433464.769 </t>
  </si>
  <si>
    <t> 02.07.1950 06:27 </t>
  </si>
  <si>
    <t> -0.096 </t>
  </si>
  <si>
    <t>2433509.724 </t>
  </si>
  <si>
    <t> 16.08.1950 05:22 </t>
  </si>
  <si>
    <t> -0.077 </t>
  </si>
  <si>
    <t>2433854.804 </t>
  </si>
  <si>
    <t> 27.07.1951 07:17 </t>
  </si>
  <si>
    <t> 0.029 </t>
  </si>
  <si>
    <t>2436448.377 </t>
  </si>
  <si>
    <t> 01.09.1958 21:02 </t>
  </si>
  <si>
    <t> -0.021 </t>
  </si>
  <si>
    <t>2436453.409 </t>
  </si>
  <si>
    <t> 06.09.1958 21:48 </t>
  </si>
  <si>
    <t>2436453.455 </t>
  </si>
  <si>
    <t> 06.09.1958 22:55 </t>
  </si>
  <si>
    <t>2436459.477 </t>
  </si>
  <si>
    <t> 12.09.1958 23:26 </t>
  </si>
  <si>
    <t> -0.154 </t>
  </si>
  <si>
    <t>2436461.411 </t>
  </si>
  <si>
    <t> 14.09.1958 21:51 </t>
  </si>
  <si>
    <t>2436485.346 </t>
  </si>
  <si>
    <t> 08.10.1958 20:18 </t>
  </si>
  <si>
    <t> -0.030 </t>
  </si>
  <si>
    <t>JAVSO..43..238</t>
  </si>
  <si>
    <t>JAVSO..45..215</t>
  </si>
  <si>
    <t>JAVSO 49, 108</t>
  </si>
  <si>
    <t>JAAVSO52#1</t>
  </si>
  <si>
    <t xml:space="preserve">Mag </t>
  </si>
  <si>
    <t>Next ToM-P</t>
  </si>
  <si>
    <t>Next ToM-S</t>
  </si>
  <si>
    <t>6.89-7.37</t>
  </si>
  <si>
    <t>VSX</t>
  </si>
  <si>
    <t>17/10/1899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</si>
</sst>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11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5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5" fillId="0" borderId="0" xfId="42" applyFont="1" applyAlignment="1">
      <alignment horizontal="center"/>
    </xf>
    <xf numFmtId="0" fontId="15" fillId="0" borderId="0" xfId="0" applyFont="1" applyAlignment="1"/>
    <xf numFmtId="0" fontId="5" fillId="0" borderId="0" xfId="42" applyFont="1" applyAlignment="1">
      <alignment horizont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0" fillId="0" borderId="21" xfId="0" applyBorder="1">
      <alignment vertical="top"/>
    </xf>
    <xf numFmtId="0" fontId="39" fillId="0" borderId="24" xfId="0" applyFont="1" applyBorder="1" applyAlignment="1">
      <alignment horizontal="right" vertical="center"/>
    </xf>
    <xf numFmtId="0" fontId="39" fillId="0" borderId="26" xfId="0" applyFont="1" applyBorder="1" applyAlignment="1">
      <alignment horizontal="right" vertical="center"/>
    </xf>
    <xf numFmtId="0" fontId="6" fillId="25" borderId="22" xfId="0" applyFont="1" applyFill="1" applyBorder="1" applyAlignment="1">
      <alignment horizontal="right" vertical="center"/>
    </xf>
    <xf numFmtId="0" fontId="6" fillId="25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0" fillId="0" borderId="25" xfId="0" applyFont="1" applyBorder="1" applyAlignment="1">
      <alignment horizontal="right" vertical="center"/>
    </xf>
    <xf numFmtId="22" fontId="40" fillId="0" borderId="25" xfId="0" applyNumberFormat="1" applyFont="1" applyBorder="1" applyAlignment="1">
      <alignment horizontal="right" vertical="center"/>
    </xf>
    <xf numFmtId="22" fontId="40" fillId="0" borderId="27" xfId="0" applyNumberFormat="1" applyFont="1" applyBorder="1" applyAlignment="1">
      <alignment horizontal="right" vertical="center"/>
    </xf>
    <xf numFmtId="0" fontId="6" fillId="0" borderId="0" xfId="0" applyFont="1" applyAlignment="1"/>
    <xf numFmtId="14" fontId="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413140545627787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3635799626231"/>
          <c:y val="0.14769252958613219"/>
          <c:w val="0.8641430088472478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-3.5302469996167929E-2</c:v>
                </c:pt>
                <c:pt idx="1">
                  <c:v>-2.8466369998568553E-2</c:v>
                </c:pt>
                <c:pt idx="2">
                  <c:v>5.1838530003806227E-2</c:v>
                </c:pt>
                <c:pt idx="3">
                  <c:v>-8.7933129998418735E-2</c:v>
                </c:pt>
                <c:pt idx="4">
                  <c:v>-0.12853488999826368</c:v>
                </c:pt>
                <c:pt idx="5">
                  <c:v>8.5300570002800669E-2</c:v>
                </c:pt>
                <c:pt idx="6">
                  <c:v>-0.20223703999545251</c:v>
                </c:pt>
                <c:pt idx="7">
                  <c:v>3.5995320002257358E-2</c:v>
                </c:pt>
                <c:pt idx="8">
                  <c:v>4.7293170000557438E-2</c:v>
                </c:pt>
                <c:pt idx="9">
                  <c:v>-9.0206159995432245E-2</c:v>
                </c:pt>
                <c:pt idx="10">
                  <c:v>-0.12113530999704381</c:v>
                </c:pt>
                <c:pt idx="11">
                  <c:v>1.6924120001931442E-2</c:v>
                </c:pt>
                <c:pt idx="12">
                  <c:v>-4.8277359997882741E-2</c:v>
                </c:pt>
                <c:pt idx="13">
                  <c:v>3.229020003345795E-3</c:v>
                </c:pt>
                <c:pt idx="14">
                  <c:v>-2.8135659998952178E-2</c:v>
                </c:pt>
                <c:pt idx="15">
                  <c:v>-7.2400940000079572E-2</c:v>
                </c:pt>
                <c:pt idx="16">
                  <c:v>-9.5470449996355455E-2</c:v>
                </c:pt>
                <c:pt idx="17">
                  <c:v>5.5791800001316005E-2</c:v>
                </c:pt>
                <c:pt idx="18">
                  <c:v>-1.4269319995946717E-2</c:v>
                </c:pt>
                <c:pt idx="19">
                  <c:v>8.3276000077603385E-4</c:v>
                </c:pt>
                <c:pt idx="20">
                  <c:v>-1.4401289998204447E-2</c:v>
                </c:pt>
                <c:pt idx="21">
                  <c:v>-1.8878129998483928E-2</c:v>
                </c:pt>
                <c:pt idx="22">
                  <c:v>-2.7143409995915135E-2</c:v>
                </c:pt>
                <c:pt idx="23">
                  <c:v>5.1825360002112575E-2</c:v>
                </c:pt>
                <c:pt idx="24">
                  <c:v>-2.2367729998222785E-2</c:v>
                </c:pt>
                <c:pt idx="25">
                  <c:v>-4.0245839998533484E-2</c:v>
                </c:pt>
                <c:pt idx="26">
                  <c:v>-8.6478549997991649E-2</c:v>
                </c:pt>
                <c:pt idx="27">
                  <c:v>9.2319899995345622E-3</c:v>
                </c:pt>
                <c:pt idx="28">
                  <c:v>2.1732660003181081E-2</c:v>
                </c:pt>
                <c:pt idx="29">
                  <c:v>4.1225100030715112E-3</c:v>
                </c:pt>
                <c:pt idx="30">
                  <c:v>3.1162130002485355E-2</c:v>
                </c:pt>
                <c:pt idx="31">
                  <c:v>4.4560370002727723E-2</c:v>
                </c:pt>
                <c:pt idx="32">
                  <c:v>5.3061040001921356E-2</c:v>
                </c:pt>
                <c:pt idx="33">
                  <c:v>2.5093610001931665E-2</c:v>
                </c:pt>
                <c:pt idx="34">
                  <c:v>-4.4469519998528995E-2</c:v>
                </c:pt>
                <c:pt idx="35">
                  <c:v>-2.3969199995917734E-2</c:v>
                </c:pt>
                <c:pt idx="36">
                  <c:v>1.4329640001960797E-2</c:v>
                </c:pt>
                <c:pt idx="37">
                  <c:v>-3.6884309996821685E-2</c:v>
                </c:pt>
                <c:pt idx="38">
                  <c:v>-6.3044829999853391E-2</c:v>
                </c:pt>
                <c:pt idx="39">
                  <c:v>2.1095530002639862E-2</c:v>
                </c:pt>
                <c:pt idx="40">
                  <c:v>5.9218410002358723E-2</c:v>
                </c:pt>
                <c:pt idx="41">
                  <c:v>5.1557220001996029E-2</c:v>
                </c:pt>
                <c:pt idx="42">
                  <c:v>-3.5881339998013573E-2</c:v>
                </c:pt>
                <c:pt idx="43">
                  <c:v>-1.6206399996008258E-2</c:v>
                </c:pt>
                <c:pt idx="44">
                  <c:v>-2.2451869997894391E-2</c:v>
                </c:pt>
                <c:pt idx="45">
                  <c:v>3.7251620004099095E-2</c:v>
                </c:pt>
                <c:pt idx="46">
                  <c:v>5.8853030001046136E-2</c:v>
                </c:pt>
                <c:pt idx="47">
                  <c:v>1.8855360001907684E-2</c:v>
                </c:pt>
                <c:pt idx="48">
                  <c:v>-9.0909249996911967E-2</c:v>
                </c:pt>
                <c:pt idx="49">
                  <c:v>1.6652190002787393E-2</c:v>
                </c:pt>
                <c:pt idx="50">
                  <c:v>-0.12638340999910724</c:v>
                </c:pt>
                <c:pt idx="51">
                  <c:v>1.3753920000453945E-2</c:v>
                </c:pt>
                <c:pt idx="52">
                  <c:v>-6.5776639996329322E-2</c:v>
                </c:pt>
                <c:pt idx="53">
                  <c:v>4.6027590000448981E-2</c:v>
                </c:pt>
                <c:pt idx="54">
                  <c:v>3.4486700060369913E-3</c:v>
                </c:pt>
                <c:pt idx="55">
                  <c:v>-1.5284709996194579E-2</c:v>
                </c:pt>
                <c:pt idx="56">
                  <c:v>8.3886880005593412E-2</c:v>
                </c:pt>
                <c:pt idx="57">
                  <c:v>6.0191780001332518E-2</c:v>
                </c:pt>
                <c:pt idx="58">
                  <c:v>-0.13097846999880858</c:v>
                </c:pt>
                <c:pt idx="59">
                  <c:v>6.4051069999550236E-2</c:v>
                </c:pt>
                <c:pt idx="60">
                  <c:v>-3.5651080001116497E-2</c:v>
                </c:pt>
                <c:pt idx="61">
                  <c:v>5.3489199999603443E-3</c:v>
                </c:pt>
                <c:pt idx="62">
                  <c:v>-5.4283720000967151E-2</c:v>
                </c:pt>
                <c:pt idx="63">
                  <c:v>-7.2611460000189254E-2</c:v>
                </c:pt>
                <c:pt idx="64">
                  <c:v>-3.0611459998908686E-2</c:v>
                </c:pt>
                <c:pt idx="65">
                  <c:v>1.1388539998733904E-2</c:v>
                </c:pt>
                <c:pt idx="66">
                  <c:v>-6.0284069997578626E-2</c:v>
                </c:pt>
                <c:pt idx="67">
                  <c:v>-4.4518119997519534E-2</c:v>
                </c:pt>
                <c:pt idx="68">
                  <c:v>-5.1811999946949072E-4</c:v>
                </c:pt>
                <c:pt idx="69">
                  <c:v>-4.6118099999148399E-3</c:v>
                </c:pt>
                <c:pt idx="70">
                  <c:v>-8.8946599997143494E-2</c:v>
                </c:pt>
                <c:pt idx="71">
                  <c:v>-2.1243109997158172E-2</c:v>
                </c:pt>
                <c:pt idx="72">
                  <c:v>-5.1087309995637042E-2</c:v>
                </c:pt>
                <c:pt idx="73">
                  <c:v>-2.4149770000803983E-2</c:v>
                </c:pt>
                <c:pt idx="74">
                  <c:v>-5.2548359999491367E-2</c:v>
                </c:pt>
                <c:pt idx="75">
                  <c:v>-7.5483599975996185E-3</c:v>
                </c:pt>
                <c:pt idx="76">
                  <c:v>2.2990590001427336E-2</c:v>
                </c:pt>
                <c:pt idx="77">
                  <c:v>8.334787000057986E-2</c:v>
                </c:pt>
                <c:pt idx="78">
                  <c:v>-9.9855799962824676E-3</c:v>
                </c:pt>
                <c:pt idx="79">
                  <c:v>-1.1415400000259979E-2</c:v>
                </c:pt>
                <c:pt idx="80">
                  <c:v>-7.258564999938244E-2</c:v>
                </c:pt>
                <c:pt idx="81">
                  <c:v>1.9207300028938334E-3</c:v>
                </c:pt>
                <c:pt idx="82">
                  <c:v>-5.794595999395824E-2</c:v>
                </c:pt>
                <c:pt idx="83">
                  <c:v>-5.8634999732021242E-4</c:v>
                </c:pt>
                <c:pt idx="84">
                  <c:v>3.0351189998327754E-2</c:v>
                </c:pt>
                <c:pt idx="85">
                  <c:v>-0.12408434000099078</c:v>
                </c:pt>
                <c:pt idx="86">
                  <c:v>1.7321300001640338E-2</c:v>
                </c:pt>
                <c:pt idx="87">
                  <c:v>-5.1288849997945363E-2</c:v>
                </c:pt>
                <c:pt idx="88">
                  <c:v>-3.6874399993394036E-3</c:v>
                </c:pt>
                <c:pt idx="89">
                  <c:v>8.9139700030500535E-3</c:v>
                </c:pt>
                <c:pt idx="90">
                  <c:v>7.1515380001073936E-2</c:v>
                </c:pt>
                <c:pt idx="91">
                  <c:v>-3.2554129997151904E-2</c:v>
                </c:pt>
                <c:pt idx="92">
                  <c:v>-1.0585359996184707E-2</c:v>
                </c:pt>
                <c:pt idx="93">
                  <c:v>-3.4616589997312985E-2</c:v>
                </c:pt>
                <c:pt idx="94">
                  <c:v>-0.12911592000091332</c:v>
                </c:pt>
                <c:pt idx="96">
                  <c:v>2.3191660002339631E-2</c:v>
                </c:pt>
                <c:pt idx="97">
                  <c:v>-0.11367939999763621</c:v>
                </c:pt>
                <c:pt idx="98">
                  <c:v>-6.6212989997438854E-2</c:v>
                </c:pt>
                <c:pt idx="99">
                  <c:v>-2.221298999938881E-2</c:v>
                </c:pt>
                <c:pt idx="100">
                  <c:v>-5.2129899959254544E-3</c:v>
                </c:pt>
                <c:pt idx="101">
                  <c:v>5.7870100026775617E-3</c:v>
                </c:pt>
                <c:pt idx="102">
                  <c:v>-2.9377529997873353E-2</c:v>
                </c:pt>
                <c:pt idx="103">
                  <c:v>-9.4527500004915055E-3</c:v>
                </c:pt>
                <c:pt idx="104">
                  <c:v>-1.1275450000539422E-2</c:v>
                </c:pt>
                <c:pt idx="105">
                  <c:v>6.7500700024538673E-3</c:v>
                </c:pt>
                <c:pt idx="106">
                  <c:v>-7.7435500024876092E-3</c:v>
                </c:pt>
                <c:pt idx="107">
                  <c:v>-3.1908090000797529E-2</c:v>
                </c:pt>
                <c:pt idx="108">
                  <c:v>-2.90808999852743E-3</c:v>
                </c:pt>
                <c:pt idx="109">
                  <c:v>1.7091910001909127E-2</c:v>
                </c:pt>
                <c:pt idx="110">
                  <c:v>-2.7787539998826105E-2</c:v>
                </c:pt>
                <c:pt idx="111">
                  <c:v>-4.261024000152247E-2</c:v>
                </c:pt>
                <c:pt idx="112">
                  <c:v>-6.6844289998698514E-2</c:v>
                </c:pt>
                <c:pt idx="113">
                  <c:v>-4.4844290001492482E-2</c:v>
                </c:pt>
                <c:pt idx="114">
                  <c:v>6.8954230002418626E-2</c:v>
                </c:pt>
                <c:pt idx="115">
                  <c:v>-3.0570619997888571E-2</c:v>
                </c:pt>
                <c:pt idx="116">
                  <c:v>-1.5706199992564507E-3</c:v>
                </c:pt>
                <c:pt idx="117">
                  <c:v>3.463220000412548E-2</c:v>
                </c:pt>
                <c:pt idx="118">
                  <c:v>-2.0416159997694194E-2</c:v>
                </c:pt>
                <c:pt idx="119">
                  <c:v>-6.3765399972908199E-3</c:v>
                </c:pt>
                <c:pt idx="120">
                  <c:v>-6.6105899968533777E-3</c:v>
                </c:pt>
                <c:pt idx="121">
                  <c:v>-2.4819120000756811E-2</c:v>
                </c:pt>
                <c:pt idx="122">
                  <c:v>-1.4772799986531027E-3</c:v>
                </c:pt>
                <c:pt idx="123">
                  <c:v>-2.3508509999373928E-2</c:v>
                </c:pt>
                <c:pt idx="124">
                  <c:v>5.8118420001846971E-2</c:v>
                </c:pt>
                <c:pt idx="125">
                  <c:v>1.5623400031472556E-3</c:v>
                </c:pt>
                <c:pt idx="126">
                  <c:v>-3.124759999991511E-2</c:v>
                </c:pt>
                <c:pt idx="127">
                  <c:v>-0.18446183999913046</c:v>
                </c:pt>
                <c:pt idx="128">
                  <c:v>-0.11044907999894349</c:v>
                </c:pt>
                <c:pt idx="129">
                  <c:v>-2.3514919997978723E-2</c:v>
                </c:pt>
                <c:pt idx="130">
                  <c:v>-1.7919220001203939E-2</c:v>
                </c:pt>
                <c:pt idx="131">
                  <c:v>2.0258079999621259E-2</c:v>
                </c:pt>
                <c:pt idx="132">
                  <c:v>-0.15981713999644853</c:v>
                </c:pt>
                <c:pt idx="133">
                  <c:v>7.8920600026322063E-3</c:v>
                </c:pt>
                <c:pt idx="134">
                  <c:v>-2.0047170000907499E-2</c:v>
                </c:pt>
                <c:pt idx="135">
                  <c:v>-1.4413189997867448E-2</c:v>
                </c:pt>
                <c:pt idx="136">
                  <c:v>-7.234939000045415E-2</c:v>
                </c:pt>
                <c:pt idx="137">
                  <c:v>-5.0349389999610139E-2</c:v>
                </c:pt>
                <c:pt idx="138">
                  <c:v>-9.0691580000566319E-2</c:v>
                </c:pt>
                <c:pt idx="139">
                  <c:v>-3.1514279999100836E-2</c:v>
                </c:pt>
                <c:pt idx="140">
                  <c:v>-7.90122699982021E-2</c:v>
                </c:pt>
                <c:pt idx="141">
                  <c:v>2.2009000167599879E-4</c:v>
                </c:pt>
                <c:pt idx="142">
                  <c:v>5.8847020005487138E-2</c:v>
                </c:pt>
                <c:pt idx="143">
                  <c:v>-1.6778299977886491E-3</c:v>
                </c:pt>
                <c:pt idx="144">
                  <c:v>4.9235800033784471E-3</c:v>
                </c:pt>
                <c:pt idx="145">
                  <c:v>3.0923580005037365E-2</c:v>
                </c:pt>
                <c:pt idx="146">
                  <c:v>-1.41771599992353E-2</c:v>
                </c:pt>
                <c:pt idx="147">
                  <c:v>-4.4815509994805325E-2</c:v>
                </c:pt>
                <c:pt idx="148">
                  <c:v>4.4316110001091147E-2</c:v>
                </c:pt>
                <c:pt idx="149">
                  <c:v>1.0809380000864621E-2</c:v>
                </c:pt>
                <c:pt idx="150">
                  <c:v>-1.4487129996268777E-2</c:v>
                </c:pt>
                <c:pt idx="151">
                  <c:v>-0.10195522999856621</c:v>
                </c:pt>
                <c:pt idx="152">
                  <c:v>1.2163600003987085E-3</c:v>
                </c:pt>
                <c:pt idx="153">
                  <c:v>-8.565032999831601E-2</c:v>
                </c:pt>
                <c:pt idx="154">
                  <c:v>-4.4361219996062573E-2</c:v>
                </c:pt>
                <c:pt idx="155">
                  <c:v>-6.6025090000039199E-2</c:v>
                </c:pt>
                <c:pt idx="156">
                  <c:v>-8.9321599996765144E-2</c:v>
                </c:pt>
                <c:pt idx="157">
                  <c:v>-5.3484799998841481E-2</c:v>
                </c:pt>
                <c:pt idx="158">
                  <c:v>1.9310690000565955E-2</c:v>
                </c:pt>
                <c:pt idx="159">
                  <c:v>-5.3720539995993022E-2</c:v>
                </c:pt>
                <c:pt idx="160">
                  <c:v>-8.9696709997951984E-2</c:v>
                </c:pt>
                <c:pt idx="161">
                  <c:v>1.2911750003695488E-2</c:v>
                </c:pt>
                <c:pt idx="162">
                  <c:v>5.5646120003075339E-2</c:v>
                </c:pt>
                <c:pt idx="163">
                  <c:v>-1.3985179997689556E-2</c:v>
                </c:pt>
                <c:pt idx="164">
                  <c:v>6.1790100007783622E-3</c:v>
                </c:pt>
                <c:pt idx="165">
                  <c:v>3.2723500007705297E-3</c:v>
                </c:pt>
                <c:pt idx="166">
                  <c:v>-3.4125250000215601E-2</c:v>
                </c:pt>
                <c:pt idx="167">
                  <c:v>6.1796500012860633E-3</c:v>
                </c:pt>
                <c:pt idx="168">
                  <c:v>5.2109790005488321E-2</c:v>
                </c:pt>
                <c:pt idx="169">
                  <c:v>3.5540600001695566E-2</c:v>
                </c:pt>
                <c:pt idx="170">
                  <c:v>-4.1397289998712949E-2</c:v>
                </c:pt>
                <c:pt idx="171">
                  <c:v>-2.2295209993899334E-2</c:v>
                </c:pt>
                <c:pt idx="172">
                  <c:v>8.1071799999335781E-2</c:v>
                </c:pt>
                <c:pt idx="173">
                  <c:v>1.0213730005489197E-2</c:v>
                </c:pt>
                <c:pt idx="174">
                  <c:v>-0.10669123999832664</c:v>
                </c:pt>
                <c:pt idx="175">
                  <c:v>-6.0691239996231161E-2</c:v>
                </c:pt>
                <c:pt idx="176">
                  <c:v>-0.12376075000065612</c:v>
                </c:pt>
                <c:pt idx="177">
                  <c:v>-6.2089829996693879E-2</c:v>
                </c:pt>
                <c:pt idx="178">
                  <c:v>7.1439999737776816E-4</c:v>
                </c:pt>
                <c:pt idx="179">
                  <c:v>1.269999999931315E-2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A-4984-8BB2-D87D824354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180">
                  <c:v>-8.065189998887945E-3</c:v>
                </c:pt>
                <c:pt idx="181">
                  <c:v>6.2873690003470983E-2</c:v>
                </c:pt>
                <c:pt idx="182">
                  <c:v>3.137436000542948E-2</c:v>
                </c:pt>
                <c:pt idx="183">
                  <c:v>2.6039570002467372E-2</c:v>
                </c:pt>
                <c:pt idx="184">
                  <c:v>4.9700599993229844E-3</c:v>
                </c:pt>
                <c:pt idx="185">
                  <c:v>7.4640980004915036E-2</c:v>
                </c:pt>
                <c:pt idx="186">
                  <c:v>8.406930006458424E-3</c:v>
                </c:pt>
                <c:pt idx="187">
                  <c:v>3.3274959998379927E-2</c:v>
                </c:pt>
                <c:pt idx="188">
                  <c:v>1.0409099995740689E-3</c:v>
                </c:pt>
                <c:pt idx="189">
                  <c:v>-3.5768000088864937E-4</c:v>
                </c:pt>
                <c:pt idx="190">
                  <c:v>-2.6591729998472147E-2</c:v>
                </c:pt>
                <c:pt idx="191">
                  <c:v>-1.0990319999109488E-2</c:v>
                </c:pt>
                <c:pt idx="192">
                  <c:v>-2.0059829999809153E-2</c:v>
                </c:pt>
                <c:pt idx="194">
                  <c:v>-7.2606699977768585E-3</c:v>
                </c:pt>
                <c:pt idx="195">
                  <c:v>-1.0759999997389968E-2</c:v>
                </c:pt>
                <c:pt idx="196">
                  <c:v>-1.6063559996837284E-2</c:v>
                </c:pt>
                <c:pt idx="197">
                  <c:v>-1.2281000017537735E-3</c:v>
                </c:pt>
                <c:pt idx="200">
                  <c:v>-2.6015199982794002E-3</c:v>
                </c:pt>
                <c:pt idx="201">
                  <c:v>-5.9883999347221106E-4</c:v>
                </c:pt>
                <c:pt idx="202">
                  <c:v>-1.2832889995479491E-2</c:v>
                </c:pt>
                <c:pt idx="203">
                  <c:v>4.6002569994016085E-2</c:v>
                </c:pt>
                <c:pt idx="204">
                  <c:v>8.863654999731807E-2</c:v>
                </c:pt>
                <c:pt idx="205">
                  <c:v>-8.3308799949008971E-3</c:v>
                </c:pt>
                <c:pt idx="206">
                  <c:v>-2.4954199980129488E-3</c:v>
                </c:pt>
                <c:pt idx="207">
                  <c:v>-8.1975699940812774E-3</c:v>
                </c:pt>
                <c:pt idx="208">
                  <c:v>-1.1596159994951449E-2</c:v>
                </c:pt>
                <c:pt idx="209">
                  <c:v>-9.7606999916024506E-3</c:v>
                </c:pt>
                <c:pt idx="210">
                  <c:v>1.1239300001761876E-2</c:v>
                </c:pt>
                <c:pt idx="211">
                  <c:v>-4.9252399985562079E-3</c:v>
                </c:pt>
                <c:pt idx="212">
                  <c:v>-2.9947499933768995E-3</c:v>
                </c:pt>
                <c:pt idx="213">
                  <c:v>-3.159289997711312E-3</c:v>
                </c:pt>
                <c:pt idx="214">
                  <c:v>-1.6291259998979513E-2</c:v>
                </c:pt>
                <c:pt idx="215">
                  <c:v>-2.1759359995485283E-2</c:v>
                </c:pt>
                <c:pt idx="216">
                  <c:v>2.7735600000596605E-2</c:v>
                </c:pt>
                <c:pt idx="217">
                  <c:v>-2.3831900005461648E-2</c:v>
                </c:pt>
                <c:pt idx="218">
                  <c:v>-3.3230490000278223E-2</c:v>
                </c:pt>
                <c:pt idx="219">
                  <c:v>-6.8631300018751062E-3</c:v>
                </c:pt>
                <c:pt idx="220">
                  <c:v>-5.2617199980886653E-3</c:v>
                </c:pt>
                <c:pt idx="221">
                  <c:v>-1.3495769999281038E-2</c:v>
                </c:pt>
                <c:pt idx="222">
                  <c:v>-1.2931299999763723E-2</c:v>
                </c:pt>
                <c:pt idx="223">
                  <c:v>-1.012707000336377E-2</c:v>
                </c:pt>
                <c:pt idx="224">
                  <c:v>-1.8227810003736522E-2</c:v>
                </c:pt>
                <c:pt idx="225">
                  <c:v>-3.0897390002792235E-2</c:v>
                </c:pt>
                <c:pt idx="226">
                  <c:v>-6.0619299983954988E-3</c:v>
                </c:pt>
                <c:pt idx="227">
                  <c:v>2.370402000087779E-2</c:v>
                </c:pt>
                <c:pt idx="228">
                  <c:v>6.0357799957273528E-3</c:v>
                </c:pt>
                <c:pt idx="229">
                  <c:v>1.0238599999865983E-2</c:v>
                </c:pt>
                <c:pt idx="230">
                  <c:v>-2.0649600046453997E-3</c:v>
                </c:pt>
                <c:pt idx="231">
                  <c:v>2.8835640005127061E-2</c:v>
                </c:pt>
                <c:pt idx="232">
                  <c:v>5.6671099999221042E-2</c:v>
                </c:pt>
                <c:pt idx="233">
                  <c:v>2.3998490003577899E-2</c:v>
                </c:pt>
                <c:pt idx="234">
                  <c:v>3.3201309997821227E-2</c:v>
                </c:pt>
                <c:pt idx="235">
                  <c:v>7.2019500003079884E-3</c:v>
                </c:pt>
                <c:pt idx="236">
                  <c:v>9.1650100075639784E-3</c:v>
                </c:pt>
                <c:pt idx="237">
                  <c:v>9.3359000020427629E-3</c:v>
                </c:pt>
                <c:pt idx="238">
                  <c:v>8.165650004229974E-3</c:v>
                </c:pt>
                <c:pt idx="239">
                  <c:v>-2.4232940006186254E-2</c:v>
                </c:pt>
                <c:pt idx="240">
                  <c:v>1.3663290003023576E-2</c:v>
                </c:pt>
                <c:pt idx="241">
                  <c:v>-2.1168150000448804E-2</c:v>
                </c:pt>
                <c:pt idx="242">
                  <c:v>-8.3326899984967895E-3</c:v>
                </c:pt>
                <c:pt idx="243">
                  <c:v>-3.1497229996602982E-2</c:v>
                </c:pt>
                <c:pt idx="246">
                  <c:v>-5.2134239995211829E-2</c:v>
                </c:pt>
                <c:pt idx="247">
                  <c:v>-4.8703079999540932E-2</c:v>
                </c:pt>
                <c:pt idx="256">
                  <c:v>-7.4566199982655235E-3</c:v>
                </c:pt>
                <c:pt idx="257">
                  <c:v>-1.6538889998628292E-2</c:v>
                </c:pt>
                <c:pt idx="258">
                  <c:v>5.1135600006091408E-3</c:v>
                </c:pt>
                <c:pt idx="259">
                  <c:v>6.0312900022836402E-3</c:v>
                </c:pt>
                <c:pt idx="264">
                  <c:v>3.9500380007666536E-2</c:v>
                </c:pt>
                <c:pt idx="265">
                  <c:v>5.7418110001890454E-2</c:v>
                </c:pt>
                <c:pt idx="273">
                  <c:v>3.0759599998418707E-2</c:v>
                </c:pt>
                <c:pt idx="274">
                  <c:v>-2.3322670000197832E-2</c:v>
                </c:pt>
                <c:pt idx="275">
                  <c:v>1.0494319998542778E-2</c:v>
                </c:pt>
                <c:pt idx="280">
                  <c:v>7.931190004455857E-3</c:v>
                </c:pt>
                <c:pt idx="283">
                  <c:v>-2.2701450005115476E-2</c:v>
                </c:pt>
                <c:pt idx="285">
                  <c:v>7.7665799981332384E-3</c:v>
                </c:pt>
                <c:pt idx="286">
                  <c:v>2.7166580002813134E-2</c:v>
                </c:pt>
                <c:pt idx="288">
                  <c:v>7.6642200001515448E-3</c:v>
                </c:pt>
                <c:pt idx="289">
                  <c:v>5.4301700001815334E-3</c:v>
                </c:pt>
                <c:pt idx="290">
                  <c:v>7.0315799966920167E-3</c:v>
                </c:pt>
                <c:pt idx="291">
                  <c:v>-6.6738739995344076E-2</c:v>
                </c:pt>
                <c:pt idx="292">
                  <c:v>-5.9903279994614422E-2</c:v>
                </c:pt>
                <c:pt idx="293">
                  <c:v>5.6313000022782944E-3</c:v>
                </c:pt>
                <c:pt idx="296">
                  <c:v>-0.11734049999358831</c:v>
                </c:pt>
                <c:pt idx="297">
                  <c:v>-0.1285050400038017</c:v>
                </c:pt>
                <c:pt idx="298">
                  <c:v>-8.8505040002928581E-2</c:v>
                </c:pt>
                <c:pt idx="311">
                  <c:v>-1.0648139999830164E-2</c:v>
                </c:pt>
                <c:pt idx="312">
                  <c:v>-3.9772200034349225E-3</c:v>
                </c:pt>
                <c:pt idx="313">
                  <c:v>-3.1280780000088271E-2</c:v>
                </c:pt>
                <c:pt idx="314">
                  <c:v>8.9220400041085668E-3</c:v>
                </c:pt>
                <c:pt idx="315">
                  <c:v>-3.5460599974612705E-3</c:v>
                </c:pt>
                <c:pt idx="316">
                  <c:v>-9.7106000030180439E-3</c:v>
                </c:pt>
                <c:pt idx="324">
                  <c:v>-6.3829200007603504E-3</c:v>
                </c:pt>
                <c:pt idx="325">
                  <c:v>-5.1523999718483537E-4</c:v>
                </c:pt>
                <c:pt idx="349">
                  <c:v>-8.5195977590046823E-4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A-4984-8BB2-D87D824354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95">
                  <c:v>1.9191660001524724E-2</c:v>
                </c:pt>
                <c:pt idx="193">
                  <c:v>-1.0111960000358522E-2</c:v>
                </c:pt>
                <c:pt idx="198">
                  <c:v>-1.9300640000437852E-2</c:v>
                </c:pt>
                <c:pt idx="199">
                  <c:v>-2.0934020001732279E-2</c:v>
                </c:pt>
                <c:pt idx="244">
                  <c:v>1.41644199975417E-2</c:v>
                </c:pt>
                <c:pt idx="245">
                  <c:v>1.6164419997949153E-2</c:v>
                </c:pt>
                <c:pt idx="248">
                  <c:v>1.5098329997272231E-2</c:v>
                </c:pt>
                <c:pt idx="249">
                  <c:v>1.3002560001041275E-2</c:v>
                </c:pt>
                <c:pt idx="250">
                  <c:v>1.4868509999359958E-2</c:v>
                </c:pt>
                <c:pt idx="251">
                  <c:v>1.3934460002928972E-2</c:v>
                </c:pt>
                <c:pt idx="252">
                  <c:v>1.3700410003366414E-2</c:v>
                </c:pt>
                <c:pt idx="253">
                  <c:v>1.5466359996935353E-2</c:v>
                </c:pt>
                <c:pt idx="254">
                  <c:v>1.4865550001559313E-2</c:v>
                </c:pt>
                <c:pt idx="255">
                  <c:v>1.6465550004795659E-2</c:v>
                </c:pt>
                <c:pt idx="260">
                  <c:v>2.4268159999337513E-2</c:v>
                </c:pt>
                <c:pt idx="261">
                  <c:v>1.529931999539258E-2</c:v>
                </c:pt>
                <c:pt idx="262">
                  <c:v>1.1600730002101045E-2</c:v>
                </c:pt>
                <c:pt idx="263">
                  <c:v>1.363330000458518E-2</c:v>
                </c:pt>
                <c:pt idx="266">
                  <c:v>1.0694670003431384E-2</c:v>
                </c:pt>
                <c:pt idx="267">
                  <c:v>1.0130130001925863E-2</c:v>
                </c:pt>
                <c:pt idx="268">
                  <c:v>1.0465589999512304E-2</c:v>
                </c:pt>
                <c:pt idx="269">
                  <c:v>1.0595799998554867E-2</c:v>
                </c:pt>
                <c:pt idx="270">
                  <c:v>1.0827699996298179E-2</c:v>
                </c:pt>
                <c:pt idx="271">
                  <c:v>1.0263160002068616E-2</c:v>
                </c:pt>
                <c:pt idx="272">
                  <c:v>1.1798619998444337E-2</c:v>
                </c:pt>
                <c:pt idx="276">
                  <c:v>1.3929780005128123E-2</c:v>
                </c:pt>
                <c:pt idx="277">
                  <c:v>1.0765240003820509E-2</c:v>
                </c:pt>
                <c:pt idx="278">
                  <c:v>1.3400699994235765E-2</c:v>
                </c:pt>
                <c:pt idx="279">
                  <c:v>9.036160001414828E-3</c:v>
                </c:pt>
                <c:pt idx="281">
                  <c:v>1.0963090004224796E-2</c:v>
                </c:pt>
                <c:pt idx="282">
                  <c:v>1.1763090005842969E-2</c:v>
                </c:pt>
                <c:pt idx="284">
                  <c:v>-0.15877808000368532</c:v>
                </c:pt>
                <c:pt idx="287">
                  <c:v>4.9002040002960712E-2</c:v>
                </c:pt>
                <c:pt idx="294">
                  <c:v>-4.7374000132549554E-4</c:v>
                </c:pt>
                <c:pt idx="295">
                  <c:v>-2.973810005642008E-3</c:v>
                </c:pt>
                <c:pt idx="299">
                  <c:v>3.5861969998222776E-2</c:v>
                </c:pt>
                <c:pt idx="300">
                  <c:v>-9.872080001514405E-3</c:v>
                </c:pt>
                <c:pt idx="301">
                  <c:v>-4.9352099958923645E-3</c:v>
                </c:pt>
                <c:pt idx="302">
                  <c:v>-5.369259997678455E-3</c:v>
                </c:pt>
                <c:pt idx="303">
                  <c:v>-5.0678499974310398E-3</c:v>
                </c:pt>
                <c:pt idx="304">
                  <c:v>4.6917199942981824E-3</c:v>
                </c:pt>
                <c:pt idx="305">
                  <c:v>8.5271799980546348E-3</c:v>
                </c:pt>
                <c:pt idx="308">
                  <c:v>-8.6391200020443648E-3</c:v>
                </c:pt>
                <c:pt idx="310">
                  <c:v>-1.0648139999830164E-2</c:v>
                </c:pt>
                <c:pt idx="317">
                  <c:v>-1.6538020005100407E-2</c:v>
                </c:pt>
                <c:pt idx="318">
                  <c:v>-1.5772070000821259E-2</c:v>
                </c:pt>
                <c:pt idx="319">
                  <c:v>-1.1939639996853657E-2</c:v>
                </c:pt>
                <c:pt idx="320">
                  <c:v>-1.3708480000786949E-2</c:v>
                </c:pt>
                <c:pt idx="321">
                  <c:v>-1.3008480003918521E-2</c:v>
                </c:pt>
                <c:pt idx="322">
                  <c:v>-2.6065400015795603E-3</c:v>
                </c:pt>
                <c:pt idx="323">
                  <c:v>-3.6391800022101961E-3</c:v>
                </c:pt>
                <c:pt idx="331">
                  <c:v>1.8050130005576648E-2</c:v>
                </c:pt>
                <c:pt idx="346">
                  <c:v>-8.3781200009980239E-3</c:v>
                </c:pt>
                <c:pt idx="347">
                  <c:v>-5.3852400014875457E-3</c:v>
                </c:pt>
                <c:pt idx="348">
                  <c:v>-5.3816400031792E-3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A-4984-8BB2-D87D824354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06">
                  <c:v>-6.0763800065615214E-3</c:v>
                </c:pt>
                <c:pt idx="307">
                  <c:v>-2.6813500007847324E-3</c:v>
                </c:pt>
                <c:pt idx="309">
                  <c:v>-8.5441599949263036E-3</c:v>
                </c:pt>
                <c:pt idx="326">
                  <c:v>1.2331019999692217E-2</c:v>
                </c:pt>
                <c:pt idx="327">
                  <c:v>1.8796969998220447E-2</c:v>
                </c:pt>
                <c:pt idx="333">
                  <c:v>1.6193590003240388E-2</c:v>
                </c:pt>
                <c:pt idx="334">
                  <c:v>1.8354009996983223E-2</c:v>
                </c:pt>
                <c:pt idx="335">
                  <c:v>1.808873000118183E-2</c:v>
                </c:pt>
                <c:pt idx="336">
                  <c:v>1.095729000371648E-2</c:v>
                </c:pt>
                <c:pt idx="337">
                  <c:v>1.4657290004834067E-2</c:v>
                </c:pt>
                <c:pt idx="338">
                  <c:v>1.6068939999968279E-2</c:v>
                </c:pt>
                <c:pt idx="339">
                  <c:v>1.6668939999362919E-2</c:v>
                </c:pt>
                <c:pt idx="340">
                  <c:v>1.2325880001299083E-2</c:v>
                </c:pt>
                <c:pt idx="341">
                  <c:v>6.0035600035917014E-3</c:v>
                </c:pt>
                <c:pt idx="342">
                  <c:v>1.2886699987575412E-3</c:v>
                </c:pt>
                <c:pt idx="343">
                  <c:v>7.9007999738678336E-4</c:v>
                </c:pt>
                <c:pt idx="344">
                  <c:v>1.1851099989144132E-3</c:v>
                </c:pt>
                <c:pt idx="345">
                  <c:v>-4.2557999986456707E-3</c:v>
                </c:pt>
                <c:pt idx="350">
                  <c:v>-5.8507600042503327E-3</c:v>
                </c:pt>
                <c:pt idx="351">
                  <c:v>-4.7891799986246042E-3</c:v>
                </c:pt>
                <c:pt idx="352">
                  <c:v>-1.284909994865302E-3</c:v>
                </c:pt>
                <c:pt idx="353">
                  <c:v>-8.9135999587597325E-4</c:v>
                </c:pt>
                <c:pt idx="354">
                  <c:v>1.0511499931453727E-3</c:v>
                </c:pt>
                <c:pt idx="355">
                  <c:v>8.4754800045629963E-3</c:v>
                </c:pt>
                <c:pt idx="356">
                  <c:v>1.4608339995902497E-2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A-4984-8BB2-D87D824354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A-4984-8BB2-D87D824354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A-4984-8BB2-D87D824354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A-4984-8BB2-D87D824354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-0.24805139610729648</c:v>
                </c:pt>
                <c:pt idx="1">
                  <c:v>-0.24380122409139054</c:v>
                </c:pt>
                <c:pt idx="2">
                  <c:v>-0.24344929902000981</c:v>
                </c:pt>
                <c:pt idx="3">
                  <c:v>-0.24329228629585534</c:v>
                </c:pt>
                <c:pt idx="4">
                  <c:v>-0.24142979053347108</c:v>
                </c:pt>
                <c:pt idx="5">
                  <c:v>-0.24142437630160368</c:v>
                </c:pt>
                <c:pt idx="6">
                  <c:v>-0.24130797031645465</c:v>
                </c:pt>
                <c:pt idx="7">
                  <c:v>-0.2398677846397273</c:v>
                </c:pt>
                <c:pt idx="8">
                  <c:v>-0.23974596442271087</c:v>
                </c:pt>
                <c:pt idx="9">
                  <c:v>-0.23953210226394875</c:v>
                </c:pt>
                <c:pt idx="10">
                  <c:v>-0.23913957045356252</c:v>
                </c:pt>
                <c:pt idx="11">
                  <c:v>-0.23835179971685638</c:v>
                </c:pt>
                <c:pt idx="12">
                  <c:v>-0.23801611734107783</c:v>
                </c:pt>
                <c:pt idx="13">
                  <c:v>-0.23799987464547565</c:v>
                </c:pt>
                <c:pt idx="14">
                  <c:v>-0.2372310537203054</c:v>
                </c:pt>
                <c:pt idx="15">
                  <c:v>-0.23705779830054874</c:v>
                </c:pt>
                <c:pt idx="16">
                  <c:v>-0.23702260579341064</c:v>
                </c:pt>
                <c:pt idx="17">
                  <c:v>-0.23614279311495878</c:v>
                </c:pt>
                <c:pt idx="18">
                  <c:v>-0.2354497714359321</c:v>
                </c:pt>
                <c:pt idx="19">
                  <c:v>-0.23518988830629706</c:v>
                </c:pt>
                <c:pt idx="20">
                  <c:v>-0.23514928156729159</c:v>
                </c:pt>
                <c:pt idx="21">
                  <c:v>-0.23381738052791218</c:v>
                </c:pt>
                <c:pt idx="22">
                  <c:v>-0.23364412510815549</c:v>
                </c:pt>
                <c:pt idx="23">
                  <c:v>-0.23351147642740427</c:v>
                </c:pt>
                <c:pt idx="24">
                  <c:v>-0.23251796487973711</c:v>
                </c:pt>
                <c:pt idx="25">
                  <c:v>-0.23199549150453339</c:v>
                </c:pt>
                <c:pt idx="26">
                  <c:v>-0.23152716044800362</c:v>
                </c:pt>
                <c:pt idx="27">
                  <c:v>-0.2309911514931314</c:v>
                </c:pt>
                <c:pt idx="28">
                  <c:v>-0.23077728933436925</c:v>
                </c:pt>
                <c:pt idx="29">
                  <c:v>-0.22957262274387363</c:v>
                </c:pt>
                <c:pt idx="30">
                  <c:v>-0.22904744225273621</c:v>
                </c:pt>
                <c:pt idx="31">
                  <c:v>-0.22718494649035195</c:v>
                </c:pt>
                <c:pt idx="32">
                  <c:v>-0.2269710843315898</c:v>
                </c:pt>
                <c:pt idx="33">
                  <c:v>-0.22667600869481672</c:v>
                </c:pt>
                <c:pt idx="34">
                  <c:v>-0.22662457349207646</c:v>
                </c:pt>
                <c:pt idx="35">
                  <c:v>-0.22450219460005719</c:v>
                </c:pt>
                <c:pt idx="36">
                  <c:v>-0.22204413333225936</c:v>
                </c:pt>
                <c:pt idx="37">
                  <c:v>-0.21558766183038952</c:v>
                </c:pt>
                <c:pt idx="38">
                  <c:v>-0.21429907464594927</c:v>
                </c:pt>
                <c:pt idx="39">
                  <c:v>-0.21394173534270111</c:v>
                </c:pt>
                <c:pt idx="40">
                  <c:v>-0.21108302091671599</c:v>
                </c:pt>
                <c:pt idx="41">
                  <c:v>-0.21000829589103787</c:v>
                </c:pt>
                <c:pt idx="42">
                  <c:v>-0.20857893867804528</c:v>
                </c:pt>
                <c:pt idx="43">
                  <c:v>-0.20728493726173763</c:v>
                </c:pt>
                <c:pt idx="44">
                  <c:v>-0.20684909159641224</c:v>
                </c:pt>
                <c:pt idx="45">
                  <c:v>-0.20654318749590436</c:v>
                </c:pt>
                <c:pt idx="46">
                  <c:v>-0.20649716652503147</c:v>
                </c:pt>
                <c:pt idx="47">
                  <c:v>-0.20373320115672577</c:v>
                </c:pt>
                <c:pt idx="48">
                  <c:v>-0.20334608357820697</c:v>
                </c:pt>
                <c:pt idx="49">
                  <c:v>-0.20191672636521441</c:v>
                </c:pt>
                <c:pt idx="50">
                  <c:v>-0.20115873390377895</c:v>
                </c:pt>
                <c:pt idx="51">
                  <c:v>-0.19974832650232227</c:v>
                </c:pt>
                <c:pt idx="52">
                  <c:v>-0.1994018156628089</c:v>
                </c:pt>
                <c:pt idx="53">
                  <c:v>-0.19926375275019031</c:v>
                </c:pt>
                <c:pt idx="54">
                  <c:v>-0.19819173484044589</c:v>
                </c:pt>
                <c:pt idx="55">
                  <c:v>-0.19793726594267827</c:v>
                </c:pt>
                <c:pt idx="56">
                  <c:v>-0.19771257532018133</c:v>
                </c:pt>
                <c:pt idx="57">
                  <c:v>-0.19736065024880059</c:v>
                </c:pt>
                <c:pt idx="58">
                  <c:v>-0.19715761655377323</c:v>
                </c:pt>
                <c:pt idx="59">
                  <c:v>-0.1958094728187916</c:v>
                </c:pt>
                <c:pt idx="60">
                  <c:v>-0.1956876526017752</c:v>
                </c:pt>
                <c:pt idx="61">
                  <c:v>-0.1956876526017752</c:v>
                </c:pt>
                <c:pt idx="62">
                  <c:v>-0.19560102489189685</c:v>
                </c:pt>
                <c:pt idx="63">
                  <c:v>-0.19516247211063778</c:v>
                </c:pt>
                <c:pt idx="64">
                  <c:v>-0.19516247211063778</c:v>
                </c:pt>
                <c:pt idx="65">
                  <c:v>-0.19516247211063778</c:v>
                </c:pt>
                <c:pt idx="66">
                  <c:v>-0.19369250815863975</c:v>
                </c:pt>
                <c:pt idx="67">
                  <c:v>-0.19365190141963429</c:v>
                </c:pt>
                <c:pt idx="68">
                  <c:v>-0.19365190141963429</c:v>
                </c:pt>
                <c:pt idx="69">
                  <c:v>-0.19325395537738066</c:v>
                </c:pt>
                <c:pt idx="70">
                  <c:v>-0.1930455074504859</c:v>
                </c:pt>
                <c:pt idx="71">
                  <c:v>-0.19273960334997803</c:v>
                </c:pt>
                <c:pt idx="72">
                  <c:v>-0.19149433002047694</c:v>
                </c:pt>
                <c:pt idx="73">
                  <c:v>-0.19122903265897451</c:v>
                </c:pt>
                <c:pt idx="74">
                  <c:v>-0.19118301168810165</c:v>
                </c:pt>
                <c:pt idx="75">
                  <c:v>-0.19118301168810165</c:v>
                </c:pt>
                <c:pt idx="76">
                  <c:v>-0.19087169335572637</c:v>
                </c:pt>
                <c:pt idx="77">
                  <c:v>-0.18996210240200384</c:v>
                </c:pt>
                <c:pt idx="78">
                  <c:v>-0.18932593015758481</c:v>
                </c:pt>
                <c:pt idx="79">
                  <c:v>-0.1891472605059607</c:v>
                </c:pt>
                <c:pt idx="80">
                  <c:v>-0.18894422681093337</c:v>
                </c:pt>
                <c:pt idx="81">
                  <c:v>-0.18892798411533118</c:v>
                </c:pt>
                <c:pt idx="82">
                  <c:v>-0.18880074966644739</c:v>
                </c:pt>
                <c:pt idx="83">
                  <c:v>-0.18512719334441913</c:v>
                </c:pt>
                <c:pt idx="84">
                  <c:v>-0.18486189598291672</c:v>
                </c:pt>
                <c:pt idx="85">
                  <c:v>-0.1844856068681327</c:v>
                </c:pt>
                <c:pt idx="86">
                  <c:v>-0.18430152298464123</c:v>
                </c:pt>
                <c:pt idx="87">
                  <c:v>-0.18309685639414558</c:v>
                </c:pt>
                <c:pt idx="88">
                  <c:v>-0.18305083542327272</c:v>
                </c:pt>
                <c:pt idx="89">
                  <c:v>-0.18300481445239986</c:v>
                </c:pt>
                <c:pt idx="90">
                  <c:v>-0.18295879348152699</c:v>
                </c:pt>
                <c:pt idx="91">
                  <c:v>-0.18292360097438892</c:v>
                </c:pt>
                <c:pt idx="92">
                  <c:v>-0.1827909522936377</c:v>
                </c:pt>
                <c:pt idx="93">
                  <c:v>-0.18265830361288649</c:v>
                </c:pt>
                <c:pt idx="94">
                  <c:v>-0.18244444145412436</c:v>
                </c:pt>
                <c:pt idx="95">
                  <c:v>-0.18123706774769505</c:v>
                </c:pt>
                <c:pt idx="96">
                  <c:v>-0.18123706774769505</c:v>
                </c:pt>
                <c:pt idx="97">
                  <c:v>-0.18048448951812696</c:v>
                </c:pt>
                <c:pt idx="98">
                  <c:v>-0.1790849105804051</c:v>
                </c:pt>
                <c:pt idx="99">
                  <c:v>-0.1790849105804051</c:v>
                </c:pt>
                <c:pt idx="100">
                  <c:v>-0.1790849105804051</c:v>
                </c:pt>
                <c:pt idx="101">
                  <c:v>-0.1790849105804051</c:v>
                </c:pt>
                <c:pt idx="102">
                  <c:v>-0.1790794963485377</c:v>
                </c:pt>
                <c:pt idx="103">
                  <c:v>-0.17884668437823964</c:v>
                </c:pt>
                <c:pt idx="104">
                  <c:v>-0.17881961321890266</c:v>
                </c:pt>
                <c:pt idx="105">
                  <c:v>-0.17875464243649392</c:v>
                </c:pt>
                <c:pt idx="106">
                  <c:v>-0.17873839974089173</c:v>
                </c:pt>
                <c:pt idx="107">
                  <c:v>-0.17873298550902433</c:v>
                </c:pt>
                <c:pt idx="108">
                  <c:v>-0.17873298550902433</c:v>
                </c:pt>
                <c:pt idx="109">
                  <c:v>-0.17873298550902433</c:v>
                </c:pt>
                <c:pt idx="110">
                  <c:v>-0.17863823645134491</c:v>
                </c:pt>
                <c:pt idx="111">
                  <c:v>-0.17861116529200793</c:v>
                </c:pt>
                <c:pt idx="112">
                  <c:v>-0.17857055855300247</c:v>
                </c:pt>
                <c:pt idx="113">
                  <c:v>-0.17857055855300247</c:v>
                </c:pt>
                <c:pt idx="114">
                  <c:v>-0.17823487617722389</c:v>
                </c:pt>
                <c:pt idx="115">
                  <c:v>-0.17808598480087051</c:v>
                </c:pt>
                <c:pt idx="116">
                  <c:v>-0.17808598480087051</c:v>
                </c:pt>
                <c:pt idx="117">
                  <c:v>-0.17799394285912479</c:v>
                </c:pt>
                <c:pt idx="118">
                  <c:v>-0.1772684357888937</c:v>
                </c:pt>
                <c:pt idx="119">
                  <c:v>-0.17674325529775628</c:v>
                </c:pt>
                <c:pt idx="120">
                  <c:v>-0.17670264855875079</c:v>
                </c:pt>
                <c:pt idx="121">
                  <c:v>-0.17659707103733657</c:v>
                </c:pt>
                <c:pt idx="122">
                  <c:v>-0.17657541410986699</c:v>
                </c:pt>
                <c:pt idx="123">
                  <c:v>-0.1764427654291158</c:v>
                </c:pt>
                <c:pt idx="124">
                  <c:v>-0.17633177367583419</c:v>
                </c:pt>
                <c:pt idx="125">
                  <c:v>-0.17605023361872957</c:v>
                </c:pt>
                <c:pt idx="126">
                  <c:v>-0.17599067706818822</c:v>
                </c:pt>
                <c:pt idx="127">
                  <c:v>-0.17568748008361404</c:v>
                </c:pt>
                <c:pt idx="128">
                  <c:v>-0.17565499469240967</c:v>
                </c:pt>
                <c:pt idx="129">
                  <c:v>-0.17242811249944159</c:v>
                </c:pt>
                <c:pt idx="130">
                  <c:v>-0.17218447206540877</c:v>
                </c:pt>
                <c:pt idx="131">
                  <c:v>-0.17215740090607179</c:v>
                </c:pt>
                <c:pt idx="132">
                  <c:v>-0.17192458893577375</c:v>
                </c:pt>
                <c:pt idx="133">
                  <c:v>-0.17181630429842584</c:v>
                </c:pt>
                <c:pt idx="134">
                  <c:v>-0.17060080924419541</c:v>
                </c:pt>
                <c:pt idx="135">
                  <c:v>-0.17025971263654946</c:v>
                </c:pt>
                <c:pt idx="136">
                  <c:v>-0.17009728568052757</c:v>
                </c:pt>
                <c:pt idx="137">
                  <c:v>-0.17009728568052757</c:v>
                </c:pt>
                <c:pt idx="138">
                  <c:v>-0.16821042587474003</c:v>
                </c:pt>
                <c:pt idx="139">
                  <c:v>-0.16818335471540305</c:v>
                </c:pt>
                <c:pt idx="140">
                  <c:v>-0.16754176823911662</c:v>
                </c:pt>
                <c:pt idx="141">
                  <c:v>-0.16610158256238927</c:v>
                </c:pt>
                <c:pt idx="142">
                  <c:v>-0.16599059080910764</c:v>
                </c:pt>
                <c:pt idx="143">
                  <c:v>-0.16584169943275423</c:v>
                </c:pt>
                <c:pt idx="144">
                  <c:v>-0.16579567846188137</c:v>
                </c:pt>
                <c:pt idx="145">
                  <c:v>-0.16579567846188137</c:v>
                </c:pt>
                <c:pt idx="146">
                  <c:v>-0.16562783727399211</c:v>
                </c:pt>
                <c:pt idx="147">
                  <c:v>-0.16534359010095381</c:v>
                </c:pt>
                <c:pt idx="148">
                  <c:v>-0.16373556323633717</c:v>
                </c:pt>
                <c:pt idx="149">
                  <c:v>-0.16184328919868224</c:v>
                </c:pt>
                <c:pt idx="150">
                  <c:v>-0.16153738509817436</c:v>
                </c:pt>
                <c:pt idx="151">
                  <c:v>-0.1614561716201634</c:v>
                </c:pt>
                <c:pt idx="152">
                  <c:v>-0.16123148099766649</c:v>
                </c:pt>
                <c:pt idx="153">
                  <c:v>-0.16110424654878266</c:v>
                </c:pt>
                <c:pt idx="154">
                  <c:v>-0.15973173877039776</c:v>
                </c:pt>
                <c:pt idx="155">
                  <c:v>-0.15951246237976821</c:v>
                </c:pt>
                <c:pt idx="156">
                  <c:v>-0.15920655827926034</c:v>
                </c:pt>
                <c:pt idx="157">
                  <c:v>-0.15877341972986864</c:v>
                </c:pt>
                <c:pt idx="158">
                  <c:v>-0.15738466925588157</c:v>
                </c:pt>
                <c:pt idx="159">
                  <c:v>-0.15725202057513035</c:v>
                </c:pt>
                <c:pt idx="160">
                  <c:v>-0.15570625737698876</c:v>
                </c:pt>
                <c:pt idx="161">
                  <c:v>-0.15543013155175156</c:v>
                </c:pt>
                <c:pt idx="162">
                  <c:v>-0.15334835939873775</c:v>
                </c:pt>
                <c:pt idx="163">
                  <c:v>-0.15283400737133512</c:v>
                </c:pt>
                <c:pt idx="164">
                  <c:v>-0.15093090486994543</c:v>
                </c:pt>
                <c:pt idx="165">
                  <c:v>-0.1494203341789419</c:v>
                </c:pt>
                <c:pt idx="166">
                  <c:v>-0.14703807215728762</c:v>
                </c:pt>
                <c:pt idx="167">
                  <c:v>-0.14668614708590688</c:v>
                </c:pt>
                <c:pt idx="168">
                  <c:v>-0.14474243784551169</c:v>
                </c:pt>
                <c:pt idx="169">
                  <c:v>-0.14258486644635435</c:v>
                </c:pt>
                <c:pt idx="170">
                  <c:v>-0.14094164707459964</c:v>
                </c:pt>
                <c:pt idx="171">
                  <c:v>-0.14068176394496462</c:v>
                </c:pt>
                <c:pt idx="172">
                  <c:v>-0.13868661950182914</c:v>
                </c:pt>
                <c:pt idx="173">
                  <c:v>-0.12368649011320829</c:v>
                </c:pt>
                <c:pt idx="174">
                  <c:v>-0.12365671183793761</c:v>
                </c:pt>
                <c:pt idx="175">
                  <c:v>-0.12365671183793761</c:v>
                </c:pt>
                <c:pt idx="176">
                  <c:v>-0.12362151933079954</c:v>
                </c:pt>
                <c:pt idx="177">
                  <c:v>-0.12361069086706473</c:v>
                </c:pt>
                <c:pt idx="178">
                  <c:v>-0.12347262795444613</c:v>
                </c:pt>
                <c:pt idx="193">
                  <c:v>-9.1885999240057345E-2</c:v>
                </c:pt>
                <c:pt idx="245">
                  <c:v>-6.7505713141172749E-2</c:v>
                </c:pt>
                <c:pt idx="261">
                  <c:v>-6.4446672136093952E-2</c:v>
                </c:pt>
                <c:pt idx="310">
                  <c:v>-4.92922371392523E-2</c:v>
                </c:pt>
                <c:pt idx="311">
                  <c:v>-4.92922371392523E-2</c:v>
                </c:pt>
                <c:pt idx="320">
                  <c:v>-4.5117864369489918E-2</c:v>
                </c:pt>
                <c:pt idx="323">
                  <c:v>-4.4007946836673723E-2</c:v>
                </c:pt>
                <c:pt idx="324">
                  <c:v>-4.1403701308456192E-2</c:v>
                </c:pt>
                <c:pt idx="325">
                  <c:v>-3.9194694706558592E-2</c:v>
                </c:pt>
                <c:pt idx="326">
                  <c:v>-2.8469101377246939E-2</c:v>
                </c:pt>
                <c:pt idx="327">
                  <c:v>-2.8428494638241472E-2</c:v>
                </c:pt>
                <c:pt idx="328">
                  <c:v>-2.6479371165978871E-2</c:v>
                </c:pt>
                <c:pt idx="329">
                  <c:v>-2.6465835586310382E-2</c:v>
                </c:pt>
                <c:pt idx="330">
                  <c:v>-2.4557318853053262E-2</c:v>
                </c:pt>
                <c:pt idx="331">
                  <c:v>-2.4389477665163986E-2</c:v>
                </c:pt>
                <c:pt idx="332">
                  <c:v>-2.4373234969561799E-2</c:v>
                </c:pt>
                <c:pt idx="333">
                  <c:v>-2.2759793873077763E-2</c:v>
                </c:pt>
                <c:pt idx="334">
                  <c:v>-2.2342898019288265E-2</c:v>
                </c:pt>
                <c:pt idx="335">
                  <c:v>-2.216964259953158E-2</c:v>
                </c:pt>
                <c:pt idx="336">
                  <c:v>-2.0891883878826109E-2</c:v>
                </c:pt>
                <c:pt idx="337">
                  <c:v>-2.0891883878826109E-2</c:v>
                </c:pt>
                <c:pt idx="338">
                  <c:v>-2.0607636705787816E-2</c:v>
                </c:pt>
                <c:pt idx="339">
                  <c:v>-2.0607636705787816E-2</c:v>
                </c:pt>
                <c:pt idx="340">
                  <c:v>-1.8230788916000926E-2</c:v>
                </c:pt>
                <c:pt idx="341">
                  <c:v>-1.6021782314103325E-2</c:v>
                </c:pt>
                <c:pt idx="342">
                  <c:v>-1.4107851348978809E-2</c:v>
                </c:pt>
                <c:pt idx="343">
                  <c:v>-1.4061830378105933E-2</c:v>
                </c:pt>
                <c:pt idx="344">
                  <c:v>-1.4032052102835257E-2</c:v>
                </c:pt>
                <c:pt idx="345">
                  <c:v>-1.1777024530064795E-2</c:v>
                </c:pt>
                <c:pt idx="346">
                  <c:v>-9.5680179281671801E-3</c:v>
                </c:pt>
                <c:pt idx="347">
                  <c:v>-9.4164194358800912E-3</c:v>
                </c:pt>
                <c:pt idx="348">
                  <c:v>-5.8430264033986767E-3</c:v>
                </c:pt>
                <c:pt idx="349">
                  <c:v>-5.2582893617198895E-3</c:v>
                </c:pt>
                <c:pt idx="350">
                  <c:v>-4.0671583508927606E-3</c:v>
                </c:pt>
                <c:pt idx="351">
                  <c:v>-3.4012078312030403E-3</c:v>
                </c:pt>
                <c:pt idx="352">
                  <c:v>3.8604736004052564E-4</c:v>
                </c:pt>
                <c:pt idx="353">
                  <c:v>7.5150801108976595E-4</c:v>
                </c:pt>
                <c:pt idx="354">
                  <c:v>9.8702709732149951E-4</c:v>
                </c:pt>
                <c:pt idx="355">
                  <c:v>7.5409547728044618E-3</c:v>
                </c:pt>
                <c:pt idx="356">
                  <c:v>1.3989304926873211E-2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A-4984-8BB2-D87D8243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3611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Active!$F$21:$F$976</c15:sqref>
                        </c15:formulaRef>
                      </c:ext>
                    </c:extLst>
                    <c:numCache>
                      <c:formatCode>General</c:formatCode>
                      <c:ptCount val="956"/>
                      <c:pt idx="0">
                        <c:v>-25369.5</c:v>
                      </c:pt>
                      <c:pt idx="1">
                        <c:v>-24584.5</c:v>
                      </c:pt>
                      <c:pt idx="2">
                        <c:v>-24519.5</c:v>
                      </c:pt>
                      <c:pt idx="3">
                        <c:v>-24490.5</c:v>
                      </c:pt>
                      <c:pt idx="4">
                        <c:v>-24146.5</c:v>
                      </c:pt>
                      <c:pt idx="5">
                        <c:v>-24145.5</c:v>
                      </c:pt>
                      <c:pt idx="6">
                        <c:v>-24124</c:v>
                      </c:pt>
                      <c:pt idx="7">
                        <c:v>-23858</c:v>
                      </c:pt>
                      <c:pt idx="8">
                        <c:v>-23835.5</c:v>
                      </c:pt>
                      <c:pt idx="9">
                        <c:v>-23796</c:v>
                      </c:pt>
                      <c:pt idx="10">
                        <c:v>-23723.5</c:v>
                      </c:pt>
                      <c:pt idx="11">
                        <c:v>-23578</c:v>
                      </c:pt>
                      <c:pt idx="12">
                        <c:v>-23516</c:v>
                      </c:pt>
                      <c:pt idx="13">
                        <c:v>-23513</c:v>
                      </c:pt>
                      <c:pt idx="14">
                        <c:v>-23371</c:v>
                      </c:pt>
                      <c:pt idx="15">
                        <c:v>-23339</c:v>
                      </c:pt>
                      <c:pt idx="16">
                        <c:v>-23332.5</c:v>
                      </c:pt>
                      <c:pt idx="17">
                        <c:v>-23170</c:v>
                      </c:pt>
                      <c:pt idx="18">
                        <c:v>-23042</c:v>
                      </c:pt>
                      <c:pt idx="19">
                        <c:v>-22994</c:v>
                      </c:pt>
                      <c:pt idx="20">
                        <c:v>-22986.5</c:v>
                      </c:pt>
                      <c:pt idx="21">
                        <c:v>-22740.5</c:v>
                      </c:pt>
                      <c:pt idx="22">
                        <c:v>-22708.5</c:v>
                      </c:pt>
                      <c:pt idx="23">
                        <c:v>-22684</c:v>
                      </c:pt>
                      <c:pt idx="24">
                        <c:v>-22500.5</c:v>
                      </c:pt>
                      <c:pt idx="25">
                        <c:v>-22404</c:v>
                      </c:pt>
                      <c:pt idx="26">
                        <c:v>-22317.5</c:v>
                      </c:pt>
                      <c:pt idx="27">
                        <c:v>-22218.5</c:v>
                      </c:pt>
                      <c:pt idx="28">
                        <c:v>-22179</c:v>
                      </c:pt>
                      <c:pt idx="29">
                        <c:v>-21956.5</c:v>
                      </c:pt>
                      <c:pt idx="30">
                        <c:v>-21859.5</c:v>
                      </c:pt>
                      <c:pt idx="31">
                        <c:v>-21515.5</c:v>
                      </c:pt>
                      <c:pt idx="32">
                        <c:v>-21476</c:v>
                      </c:pt>
                      <c:pt idx="33">
                        <c:v>-21421.5</c:v>
                      </c:pt>
                      <c:pt idx="34">
                        <c:v>-21412</c:v>
                      </c:pt>
                      <c:pt idx="35">
                        <c:v>-21020</c:v>
                      </c:pt>
                      <c:pt idx="36">
                        <c:v>-20566</c:v>
                      </c:pt>
                      <c:pt idx="37">
                        <c:v>-19373.5</c:v>
                      </c:pt>
                      <c:pt idx="38">
                        <c:v>-19135.5</c:v>
                      </c:pt>
                      <c:pt idx="39">
                        <c:v>-19069.5</c:v>
                      </c:pt>
                      <c:pt idx="40">
                        <c:v>-18541.5</c:v>
                      </c:pt>
                      <c:pt idx="41">
                        <c:v>-18343</c:v>
                      </c:pt>
                      <c:pt idx="42">
                        <c:v>-18079</c:v>
                      </c:pt>
                      <c:pt idx="43">
                        <c:v>-17840</c:v>
                      </c:pt>
                      <c:pt idx="44">
                        <c:v>-17759.5</c:v>
                      </c:pt>
                      <c:pt idx="45">
                        <c:v>-17703</c:v>
                      </c:pt>
                      <c:pt idx="46">
                        <c:v>-17694.5</c:v>
                      </c:pt>
                      <c:pt idx="47">
                        <c:v>-17184</c:v>
                      </c:pt>
                      <c:pt idx="48">
                        <c:v>-17112.5</c:v>
                      </c:pt>
                      <c:pt idx="49">
                        <c:v>-16848.5</c:v>
                      </c:pt>
                      <c:pt idx="50">
                        <c:v>-16708.5</c:v>
                      </c:pt>
                      <c:pt idx="51">
                        <c:v>-16448</c:v>
                      </c:pt>
                      <c:pt idx="52">
                        <c:v>-16384</c:v>
                      </c:pt>
                      <c:pt idx="53">
                        <c:v>-16358.5</c:v>
                      </c:pt>
                      <c:pt idx="54">
                        <c:v>-16160.5</c:v>
                      </c:pt>
                      <c:pt idx="55">
                        <c:v>-16113.5</c:v>
                      </c:pt>
                      <c:pt idx="56">
                        <c:v>-16072</c:v>
                      </c:pt>
                      <c:pt idx="57">
                        <c:v>-16007</c:v>
                      </c:pt>
                      <c:pt idx="58">
                        <c:v>-15969.5</c:v>
                      </c:pt>
                      <c:pt idx="59">
                        <c:v>-15720.5</c:v>
                      </c:pt>
                      <c:pt idx="60">
                        <c:v>-15698</c:v>
                      </c:pt>
                      <c:pt idx="61">
                        <c:v>-15698</c:v>
                      </c:pt>
                      <c:pt idx="62">
                        <c:v>-15682</c:v>
                      </c:pt>
                      <c:pt idx="63">
                        <c:v>-15601</c:v>
                      </c:pt>
                      <c:pt idx="64">
                        <c:v>-15601</c:v>
                      </c:pt>
                      <c:pt idx="65">
                        <c:v>-15601</c:v>
                      </c:pt>
                      <c:pt idx="66">
                        <c:v>-15329.5</c:v>
                      </c:pt>
                      <c:pt idx="67">
                        <c:v>-15322</c:v>
                      </c:pt>
                      <c:pt idx="68">
                        <c:v>-15322</c:v>
                      </c:pt>
                      <c:pt idx="69">
                        <c:v>-15248.5</c:v>
                      </c:pt>
                      <c:pt idx="70">
                        <c:v>-15210</c:v>
                      </c:pt>
                      <c:pt idx="71">
                        <c:v>-15153.5</c:v>
                      </c:pt>
                      <c:pt idx="72">
                        <c:v>-14923.5</c:v>
                      </c:pt>
                      <c:pt idx="73">
                        <c:v>-14874.5</c:v>
                      </c:pt>
                      <c:pt idx="74">
                        <c:v>-14866</c:v>
                      </c:pt>
                      <c:pt idx="75">
                        <c:v>-14866</c:v>
                      </c:pt>
                      <c:pt idx="76">
                        <c:v>-14808.5</c:v>
                      </c:pt>
                      <c:pt idx="77">
                        <c:v>-14640.5</c:v>
                      </c:pt>
                      <c:pt idx="78">
                        <c:v>-14523</c:v>
                      </c:pt>
                      <c:pt idx="79">
                        <c:v>-14490</c:v>
                      </c:pt>
                      <c:pt idx="80">
                        <c:v>-14452.5</c:v>
                      </c:pt>
                      <c:pt idx="81">
                        <c:v>-14449.5</c:v>
                      </c:pt>
                      <c:pt idx="82">
                        <c:v>-14426</c:v>
                      </c:pt>
                      <c:pt idx="83">
                        <c:v>-13747.5</c:v>
                      </c:pt>
                      <c:pt idx="84">
                        <c:v>-13698.5</c:v>
                      </c:pt>
                      <c:pt idx="85">
                        <c:v>-13629</c:v>
                      </c:pt>
                      <c:pt idx="86">
                        <c:v>-13595</c:v>
                      </c:pt>
                      <c:pt idx="87">
                        <c:v>-13372.5</c:v>
                      </c:pt>
                      <c:pt idx="88">
                        <c:v>-13364</c:v>
                      </c:pt>
                      <c:pt idx="89">
                        <c:v>-13355.5</c:v>
                      </c:pt>
                      <c:pt idx="90">
                        <c:v>-13347</c:v>
                      </c:pt>
                      <c:pt idx="91">
                        <c:v>-13340.5</c:v>
                      </c:pt>
                      <c:pt idx="92">
                        <c:v>-13316</c:v>
                      </c:pt>
                      <c:pt idx="93">
                        <c:v>-13291.5</c:v>
                      </c:pt>
                      <c:pt idx="94">
                        <c:v>-13252</c:v>
                      </c:pt>
                      <c:pt idx="95">
                        <c:v>-13029</c:v>
                      </c:pt>
                      <c:pt idx="96">
                        <c:v>-13029</c:v>
                      </c:pt>
                      <c:pt idx="97">
                        <c:v>-12890</c:v>
                      </c:pt>
                      <c:pt idx="98">
                        <c:v>-12631.5</c:v>
                      </c:pt>
                      <c:pt idx="99">
                        <c:v>-12631.5</c:v>
                      </c:pt>
                      <c:pt idx="100">
                        <c:v>-12631.5</c:v>
                      </c:pt>
                      <c:pt idx="101">
                        <c:v>-12631.5</c:v>
                      </c:pt>
                      <c:pt idx="102">
                        <c:v>-12630.5</c:v>
                      </c:pt>
                      <c:pt idx="103">
                        <c:v>-12587.5</c:v>
                      </c:pt>
                      <c:pt idx="104">
                        <c:v>-12582.5</c:v>
                      </c:pt>
                      <c:pt idx="105">
                        <c:v>-12570.5</c:v>
                      </c:pt>
                      <c:pt idx="106">
                        <c:v>-12567.5</c:v>
                      </c:pt>
                      <c:pt idx="107">
                        <c:v>-12566.5</c:v>
                      </c:pt>
                      <c:pt idx="108">
                        <c:v>-12566.5</c:v>
                      </c:pt>
                      <c:pt idx="109">
                        <c:v>-12566.5</c:v>
                      </c:pt>
                      <c:pt idx="110">
                        <c:v>-12549</c:v>
                      </c:pt>
                      <c:pt idx="111">
                        <c:v>-12544</c:v>
                      </c:pt>
                      <c:pt idx="112">
                        <c:v>-12536.5</c:v>
                      </c:pt>
                      <c:pt idx="113">
                        <c:v>-12536.5</c:v>
                      </c:pt>
                      <c:pt idx="114">
                        <c:v>-12474.5</c:v>
                      </c:pt>
                      <c:pt idx="115">
                        <c:v>-12447</c:v>
                      </c:pt>
                      <c:pt idx="116">
                        <c:v>-12447</c:v>
                      </c:pt>
                      <c:pt idx="117">
                        <c:v>-12430</c:v>
                      </c:pt>
                      <c:pt idx="118">
                        <c:v>-12296</c:v>
                      </c:pt>
                      <c:pt idx="119">
                        <c:v>-12199</c:v>
                      </c:pt>
                      <c:pt idx="120">
                        <c:v>-12191.5</c:v>
                      </c:pt>
                      <c:pt idx="121">
                        <c:v>-12172</c:v>
                      </c:pt>
                      <c:pt idx="122">
                        <c:v>-12168</c:v>
                      </c:pt>
                      <c:pt idx="123">
                        <c:v>-12143.5</c:v>
                      </c:pt>
                      <c:pt idx="124">
                        <c:v>-12123</c:v>
                      </c:pt>
                      <c:pt idx="125">
                        <c:v>-12071</c:v>
                      </c:pt>
                      <c:pt idx="126">
                        <c:v>-12060</c:v>
                      </c:pt>
                      <c:pt idx="127">
                        <c:v>-12004</c:v>
                      </c:pt>
                      <c:pt idx="128">
                        <c:v>-11998</c:v>
                      </c:pt>
                      <c:pt idx="129">
                        <c:v>-11402</c:v>
                      </c:pt>
                      <c:pt idx="130">
                        <c:v>-11357</c:v>
                      </c:pt>
                      <c:pt idx="131">
                        <c:v>-11352</c:v>
                      </c:pt>
                      <c:pt idx="132">
                        <c:v>-11309</c:v>
                      </c:pt>
                      <c:pt idx="133">
                        <c:v>-11289</c:v>
                      </c:pt>
                      <c:pt idx="134">
                        <c:v>-11064.5</c:v>
                      </c:pt>
                      <c:pt idx="135">
                        <c:v>-11001.5</c:v>
                      </c:pt>
                      <c:pt idx="136">
                        <c:v>-10971.5</c:v>
                      </c:pt>
                      <c:pt idx="137">
                        <c:v>-10971.5</c:v>
                      </c:pt>
                      <c:pt idx="138">
                        <c:v>-10623</c:v>
                      </c:pt>
                      <c:pt idx="139">
                        <c:v>-10618</c:v>
                      </c:pt>
                      <c:pt idx="140">
                        <c:v>-10499.5</c:v>
                      </c:pt>
                      <c:pt idx="141">
                        <c:v>-10233.5</c:v>
                      </c:pt>
                      <c:pt idx="142">
                        <c:v>-10213</c:v>
                      </c:pt>
                      <c:pt idx="143">
                        <c:v>-10185.5</c:v>
                      </c:pt>
                      <c:pt idx="144">
                        <c:v>-10177</c:v>
                      </c:pt>
                      <c:pt idx="145">
                        <c:v>-10177</c:v>
                      </c:pt>
                      <c:pt idx="146">
                        <c:v>-10146</c:v>
                      </c:pt>
                      <c:pt idx="147">
                        <c:v>-10093.5</c:v>
                      </c:pt>
                      <c:pt idx="148">
                        <c:v>-9796.5</c:v>
                      </c:pt>
                      <c:pt idx="149">
                        <c:v>-9447</c:v>
                      </c:pt>
                      <c:pt idx="150">
                        <c:v>-9390.5</c:v>
                      </c:pt>
                      <c:pt idx="151">
                        <c:v>-9375.5</c:v>
                      </c:pt>
                      <c:pt idx="152">
                        <c:v>-9334</c:v>
                      </c:pt>
                      <c:pt idx="153">
                        <c:v>-9310.5</c:v>
                      </c:pt>
                      <c:pt idx="154">
                        <c:v>-9057</c:v>
                      </c:pt>
                      <c:pt idx="155">
                        <c:v>-9016.5</c:v>
                      </c:pt>
                      <c:pt idx="156">
                        <c:v>-8960</c:v>
                      </c:pt>
                      <c:pt idx="157">
                        <c:v>-8880</c:v>
                      </c:pt>
                      <c:pt idx="158">
                        <c:v>-8623.5</c:v>
                      </c:pt>
                      <c:pt idx="159">
                        <c:v>-8599</c:v>
                      </c:pt>
                      <c:pt idx="160">
                        <c:v>-8313.5</c:v>
                      </c:pt>
                      <c:pt idx="161">
                        <c:v>-8262.5</c:v>
                      </c:pt>
                      <c:pt idx="162">
                        <c:v>-7878</c:v>
                      </c:pt>
                      <c:pt idx="163">
                        <c:v>-7783</c:v>
                      </c:pt>
                      <c:pt idx="164">
                        <c:v>-7431.5</c:v>
                      </c:pt>
                      <c:pt idx="165">
                        <c:v>-7152.5</c:v>
                      </c:pt>
                      <c:pt idx="166">
                        <c:v>-6712.5</c:v>
                      </c:pt>
                      <c:pt idx="167">
                        <c:v>-6647.5</c:v>
                      </c:pt>
                      <c:pt idx="168">
                        <c:v>-6288.5</c:v>
                      </c:pt>
                      <c:pt idx="169">
                        <c:v>-5890</c:v>
                      </c:pt>
                      <c:pt idx="170">
                        <c:v>-5586.5</c:v>
                      </c:pt>
                      <c:pt idx="171">
                        <c:v>-5538.5</c:v>
                      </c:pt>
                      <c:pt idx="172">
                        <c:v>-5170</c:v>
                      </c:pt>
                      <c:pt idx="173">
                        <c:v>-2399.5</c:v>
                      </c:pt>
                      <c:pt idx="174">
                        <c:v>-2394</c:v>
                      </c:pt>
                      <c:pt idx="175">
                        <c:v>-2394</c:v>
                      </c:pt>
                      <c:pt idx="176">
                        <c:v>-2387.5</c:v>
                      </c:pt>
                      <c:pt idx="177">
                        <c:v>-2385.5</c:v>
                      </c:pt>
                      <c:pt idx="178">
                        <c:v>-2360</c:v>
                      </c:pt>
                      <c:pt idx="179">
                        <c:v>0</c:v>
                      </c:pt>
                      <c:pt idx="180">
                        <c:v>2798.5</c:v>
                      </c:pt>
                      <c:pt idx="181">
                        <c:v>2926.5</c:v>
                      </c:pt>
                      <c:pt idx="182">
                        <c:v>2966</c:v>
                      </c:pt>
                      <c:pt idx="183">
                        <c:v>3004.5</c:v>
                      </c:pt>
                      <c:pt idx="184">
                        <c:v>3011</c:v>
                      </c:pt>
                      <c:pt idx="185">
                        <c:v>3013</c:v>
                      </c:pt>
                      <c:pt idx="186">
                        <c:v>3020.5</c:v>
                      </c:pt>
                      <c:pt idx="187">
                        <c:v>3076</c:v>
                      </c:pt>
                      <c:pt idx="188">
                        <c:v>3083.5</c:v>
                      </c:pt>
                      <c:pt idx="189">
                        <c:v>3092</c:v>
                      </c:pt>
                      <c:pt idx="190">
                        <c:v>3099.5</c:v>
                      </c:pt>
                      <c:pt idx="191">
                        <c:v>3108</c:v>
                      </c:pt>
                      <c:pt idx="192">
                        <c:v>3114.5</c:v>
                      </c:pt>
                      <c:pt idx="193">
                        <c:v>3474</c:v>
                      </c:pt>
                      <c:pt idx="194">
                        <c:v>3960.5</c:v>
                      </c:pt>
                      <c:pt idx="195">
                        <c:v>4000</c:v>
                      </c:pt>
                      <c:pt idx="196">
                        <c:v>4014</c:v>
                      </c:pt>
                      <c:pt idx="197">
                        <c:v>4015</c:v>
                      </c:pt>
                      <c:pt idx="198">
                        <c:v>4216</c:v>
                      </c:pt>
                      <c:pt idx="199">
                        <c:v>4263</c:v>
                      </c:pt>
                      <c:pt idx="200">
                        <c:v>4388</c:v>
                      </c:pt>
                      <c:pt idx="201">
                        <c:v>4546</c:v>
                      </c:pt>
                      <c:pt idx="202">
                        <c:v>4553.5</c:v>
                      </c:pt>
                      <c:pt idx="203">
                        <c:v>4554.5</c:v>
                      </c:pt>
                      <c:pt idx="204">
                        <c:v>4617.5</c:v>
                      </c:pt>
                      <c:pt idx="205">
                        <c:v>4672</c:v>
                      </c:pt>
                      <c:pt idx="206">
                        <c:v>4673</c:v>
                      </c:pt>
                      <c:pt idx="207">
                        <c:v>4695.5</c:v>
                      </c:pt>
                      <c:pt idx="208">
                        <c:v>4704</c:v>
                      </c:pt>
                      <c:pt idx="209">
                        <c:v>4705</c:v>
                      </c:pt>
                      <c:pt idx="210">
                        <c:v>4705</c:v>
                      </c:pt>
                      <c:pt idx="211">
                        <c:v>4706</c:v>
                      </c:pt>
                      <c:pt idx="212">
                        <c:v>4712.5</c:v>
                      </c:pt>
                      <c:pt idx="213">
                        <c:v>4713.5</c:v>
                      </c:pt>
                      <c:pt idx="214">
                        <c:v>4769</c:v>
                      </c:pt>
                      <c:pt idx="215">
                        <c:v>4784</c:v>
                      </c:pt>
                      <c:pt idx="216">
                        <c:v>4860</c:v>
                      </c:pt>
                      <c:pt idx="217">
                        <c:v>4985</c:v>
                      </c:pt>
                      <c:pt idx="218">
                        <c:v>4993.5</c:v>
                      </c:pt>
                      <c:pt idx="219">
                        <c:v>5009.5</c:v>
                      </c:pt>
                      <c:pt idx="220">
                        <c:v>5018</c:v>
                      </c:pt>
                      <c:pt idx="221">
                        <c:v>5025.5</c:v>
                      </c:pt>
                      <c:pt idx="222">
                        <c:v>5095</c:v>
                      </c:pt>
                      <c:pt idx="223">
                        <c:v>5120.5</c:v>
                      </c:pt>
                      <c:pt idx="224">
                        <c:v>5151.5</c:v>
                      </c:pt>
                      <c:pt idx="225">
                        <c:v>5228.5</c:v>
                      </c:pt>
                      <c:pt idx="226">
                        <c:v>5229.5</c:v>
                      </c:pt>
                      <c:pt idx="227">
                        <c:v>5237</c:v>
                      </c:pt>
                      <c:pt idx="228">
                        <c:v>5393</c:v>
                      </c:pt>
                      <c:pt idx="229">
                        <c:v>5410</c:v>
                      </c:pt>
                      <c:pt idx="230">
                        <c:v>5424</c:v>
                      </c:pt>
                      <c:pt idx="231">
                        <c:v>5534</c:v>
                      </c:pt>
                      <c:pt idx="232">
                        <c:v>5535</c:v>
                      </c:pt>
                      <c:pt idx="233">
                        <c:v>5806.5</c:v>
                      </c:pt>
                      <c:pt idx="234">
                        <c:v>5823.5</c:v>
                      </c:pt>
                      <c:pt idx="235">
                        <c:v>6607.5</c:v>
                      </c:pt>
                      <c:pt idx="236">
                        <c:v>6668.5</c:v>
                      </c:pt>
                      <c:pt idx="237">
                        <c:v>7415</c:v>
                      </c:pt>
                      <c:pt idx="238">
                        <c:v>7452.5</c:v>
                      </c:pt>
                      <c:pt idx="239">
                        <c:v>7461</c:v>
                      </c:pt>
                      <c:pt idx="240">
                        <c:v>7686.5</c:v>
                      </c:pt>
                      <c:pt idx="241">
                        <c:v>7922.5</c:v>
                      </c:pt>
                      <c:pt idx="242">
                        <c:v>7923.5</c:v>
                      </c:pt>
                      <c:pt idx="243">
                        <c:v>7924.5</c:v>
                      </c:pt>
                      <c:pt idx="244">
                        <c:v>7977</c:v>
                      </c:pt>
                      <c:pt idx="245">
                        <c:v>7977</c:v>
                      </c:pt>
                      <c:pt idx="246">
                        <c:v>8056</c:v>
                      </c:pt>
                      <c:pt idx="247">
                        <c:v>8102</c:v>
                      </c:pt>
                      <c:pt idx="248">
                        <c:v>8110.5</c:v>
                      </c:pt>
                      <c:pt idx="249">
                        <c:v>8136</c:v>
                      </c:pt>
                      <c:pt idx="250">
                        <c:v>8143.5</c:v>
                      </c:pt>
                      <c:pt idx="251">
                        <c:v>8151</c:v>
                      </c:pt>
                      <c:pt idx="252">
                        <c:v>8158.5</c:v>
                      </c:pt>
                      <c:pt idx="253">
                        <c:v>8166</c:v>
                      </c:pt>
                      <c:pt idx="254">
                        <c:v>8267.5</c:v>
                      </c:pt>
                      <c:pt idx="255">
                        <c:v>8267.5</c:v>
                      </c:pt>
                      <c:pt idx="256">
                        <c:v>8453</c:v>
                      </c:pt>
                      <c:pt idx="257">
                        <c:v>8453.5</c:v>
                      </c:pt>
                      <c:pt idx="258">
                        <c:v>8486</c:v>
                      </c:pt>
                      <c:pt idx="259">
                        <c:v>8486.5</c:v>
                      </c:pt>
                      <c:pt idx="260">
                        <c:v>8496</c:v>
                      </c:pt>
                      <c:pt idx="261">
                        <c:v>8542</c:v>
                      </c:pt>
                      <c:pt idx="262">
                        <c:v>8550.5</c:v>
                      </c:pt>
                      <c:pt idx="263">
                        <c:v>8605</c:v>
                      </c:pt>
                      <c:pt idx="264">
                        <c:v>8903</c:v>
                      </c:pt>
                      <c:pt idx="265">
                        <c:v>8903.5</c:v>
                      </c:pt>
                      <c:pt idx="266">
                        <c:v>8939.5</c:v>
                      </c:pt>
                      <c:pt idx="267">
                        <c:v>8940.5</c:v>
                      </c:pt>
                      <c:pt idx="268">
                        <c:v>8941.5</c:v>
                      </c:pt>
                      <c:pt idx="269">
                        <c:v>9230</c:v>
                      </c:pt>
                      <c:pt idx="270">
                        <c:v>9245</c:v>
                      </c:pt>
                      <c:pt idx="271">
                        <c:v>9246</c:v>
                      </c:pt>
                      <c:pt idx="272">
                        <c:v>9247</c:v>
                      </c:pt>
                      <c:pt idx="273">
                        <c:v>9260</c:v>
                      </c:pt>
                      <c:pt idx="274">
                        <c:v>9260.5</c:v>
                      </c:pt>
                      <c:pt idx="275">
                        <c:v>9292</c:v>
                      </c:pt>
                      <c:pt idx="276">
                        <c:v>9293</c:v>
                      </c:pt>
                      <c:pt idx="277">
                        <c:v>9294</c:v>
                      </c:pt>
                      <c:pt idx="278">
                        <c:v>9295</c:v>
                      </c:pt>
                      <c:pt idx="279">
                        <c:v>9296</c:v>
                      </c:pt>
                      <c:pt idx="280">
                        <c:v>9301.5</c:v>
                      </c:pt>
                      <c:pt idx="281">
                        <c:v>9316.5</c:v>
                      </c:pt>
                      <c:pt idx="282">
                        <c:v>9316.5</c:v>
                      </c:pt>
                      <c:pt idx="283">
                        <c:v>9317.5</c:v>
                      </c:pt>
                      <c:pt idx="284">
                        <c:v>9352</c:v>
                      </c:pt>
                      <c:pt idx="285">
                        <c:v>9373</c:v>
                      </c:pt>
                      <c:pt idx="286">
                        <c:v>9373</c:v>
                      </c:pt>
                      <c:pt idx="287">
                        <c:v>9374</c:v>
                      </c:pt>
                      <c:pt idx="288">
                        <c:v>9607</c:v>
                      </c:pt>
                      <c:pt idx="289">
                        <c:v>9614.5</c:v>
                      </c:pt>
                      <c:pt idx="290">
                        <c:v>9623</c:v>
                      </c:pt>
                      <c:pt idx="291">
                        <c:v>9731</c:v>
                      </c:pt>
                      <c:pt idx="292">
                        <c:v>9732</c:v>
                      </c:pt>
                      <c:pt idx="293">
                        <c:v>9905</c:v>
                      </c:pt>
                      <c:pt idx="294">
                        <c:v>9981</c:v>
                      </c:pt>
                      <c:pt idx="295">
                        <c:v>10051.5</c:v>
                      </c:pt>
                      <c:pt idx="296">
                        <c:v>10075</c:v>
                      </c:pt>
                      <c:pt idx="297">
                        <c:v>10076</c:v>
                      </c:pt>
                      <c:pt idx="298">
                        <c:v>10076</c:v>
                      </c:pt>
                      <c:pt idx="299">
                        <c:v>10444.5</c:v>
                      </c:pt>
                      <c:pt idx="300">
                        <c:v>10452</c:v>
                      </c:pt>
                      <c:pt idx="301">
                        <c:v>10461.5</c:v>
                      </c:pt>
                      <c:pt idx="302">
                        <c:v>10469</c:v>
                      </c:pt>
                      <c:pt idx="303">
                        <c:v>10477.5</c:v>
                      </c:pt>
                      <c:pt idx="304">
                        <c:v>10482</c:v>
                      </c:pt>
                      <c:pt idx="305">
                        <c:v>10483</c:v>
                      </c:pt>
                      <c:pt idx="306">
                        <c:v>10497</c:v>
                      </c:pt>
                      <c:pt idx="307">
                        <c:v>10502.5</c:v>
                      </c:pt>
                      <c:pt idx="308">
                        <c:v>10828</c:v>
                      </c:pt>
                      <c:pt idx="309">
                        <c:v>10904</c:v>
                      </c:pt>
                      <c:pt idx="310">
                        <c:v>11341</c:v>
                      </c:pt>
                      <c:pt idx="311">
                        <c:v>11341</c:v>
                      </c:pt>
                      <c:pt idx="312">
                        <c:v>11343</c:v>
                      </c:pt>
                      <c:pt idx="313">
                        <c:v>11357</c:v>
                      </c:pt>
                      <c:pt idx="314">
                        <c:v>11374</c:v>
                      </c:pt>
                      <c:pt idx="315">
                        <c:v>11389</c:v>
                      </c:pt>
                      <c:pt idx="316">
                        <c:v>11390</c:v>
                      </c:pt>
                      <c:pt idx="317">
                        <c:v>11863</c:v>
                      </c:pt>
                      <c:pt idx="318">
                        <c:v>11870.5</c:v>
                      </c:pt>
                      <c:pt idx="319">
                        <c:v>12066</c:v>
                      </c:pt>
                      <c:pt idx="320">
                        <c:v>12112</c:v>
                      </c:pt>
                      <c:pt idx="321">
                        <c:v>12112</c:v>
                      </c:pt>
                      <c:pt idx="322">
                        <c:v>12301</c:v>
                      </c:pt>
                      <c:pt idx="323">
                        <c:v>12317</c:v>
                      </c:pt>
                      <c:pt idx="324">
                        <c:v>12798</c:v>
                      </c:pt>
                      <c:pt idx="325">
                        <c:v>13206</c:v>
                      </c:pt>
                      <c:pt idx="326">
                        <c:v>15187</c:v>
                      </c:pt>
                      <c:pt idx="327">
                        <c:v>15194.5</c:v>
                      </c:pt>
                      <c:pt idx="328">
                        <c:v>15554.5</c:v>
                      </c:pt>
                      <c:pt idx="329">
                        <c:v>15557</c:v>
                      </c:pt>
                      <c:pt idx="330">
                        <c:v>15909.5</c:v>
                      </c:pt>
                      <c:pt idx="331">
                        <c:v>15940.5</c:v>
                      </c:pt>
                      <c:pt idx="332">
                        <c:v>15943.5</c:v>
                      </c:pt>
                      <c:pt idx="333">
                        <c:v>16241.5</c:v>
                      </c:pt>
                      <c:pt idx="334">
                        <c:v>16318.5</c:v>
                      </c:pt>
                      <c:pt idx="335">
                        <c:v>16350.5</c:v>
                      </c:pt>
                      <c:pt idx="336">
                        <c:v>16586.5</c:v>
                      </c:pt>
                      <c:pt idx="337">
                        <c:v>16586.5</c:v>
                      </c:pt>
                      <c:pt idx="338">
                        <c:v>16639</c:v>
                      </c:pt>
                      <c:pt idx="339">
                        <c:v>16639</c:v>
                      </c:pt>
                      <c:pt idx="340">
                        <c:v>17078</c:v>
                      </c:pt>
                      <c:pt idx="341">
                        <c:v>17486</c:v>
                      </c:pt>
                      <c:pt idx="342">
                        <c:v>17839.5</c:v>
                      </c:pt>
                      <c:pt idx="343">
                        <c:v>17848</c:v>
                      </c:pt>
                      <c:pt idx="344">
                        <c:v>17853.5</c:v>
                      </c:pt>
                      <c:pt idx="345">
                        <c:v>18270</c:v>
                      </c:pt>
                      <c:pt idx="346">
                        <c:v>18678</c:v>
                      </c:pt>
                      <c:pt idx="347">
                        <c:v>18706</c:v>
                      </c:pt>
                      <c:pt idx="348">
                        <c:v>19366</c:v>
                      </c:pt>
                      <c:pt idx="349">
                        <c:v>19474</c:v>
                      </c:pt>
                      <c:pt idx="350">
                        <c:v>19694</c:v>
                      </c:pt>
                      <c:pt idx="351">
                        <c:v>19817</c:v>
                      </c:pt>
                      <c:pt idx="352">
                        <c:v>20516.5</c:v>
                      </c:pt>
                      <c:pt idx="353">
                        <c:v>20584</c:v>
                      </c:pt>
                      <c:pt idx="354">
                        <c:v>20627.5</c:v>
                      </c:pt>
                      <c:pt idx="355">
                        <c:v>21838</c:v>
                      </c:pt>
                      <c:pt idx="356">
                        <c:v>23029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Active!$U$21:$U$976</c15:sqref>
                        </c15:formulaRef>
                      </c:ext>
                    </c:extLst>
                    <c:numCache>
                      <c:formatCode>General</c:formatCode>
                      <c:ptCount val="956"/>
                      <c:pt idx="328">
                        <c:v>0.16433256999880541</c:v>
                      </c:pt>
                      <c:pt idx="329">
                        <c:v>-9.0738780003448483E-2</c:v>
                      </c:pt>
                      <c:pt idx="330">
                        <c:v>-0.22229912999318913</c:v>
                      </c:pt>
                      <c:pt idx="332">
                        <c:v>-0.10781349000171758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4C6A-4984-8BB2-D87D824354C9}"/>
                  </c:ext>
                </c:extLst>
              </c15:ser>
            </c15:filteredScatterSeries>
          </c:ext>
        </c:extLst>
      </c:scatterChart>
      <c:valAx>
        <c:axId val="91483611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19487458277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4382599188884E-2"/>
              <c:y val="0.38461599162849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3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71503896088711"/>
          <c:y val="0.92000129214617399"/>
          <c:w val="0.528953463222442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4137931034482758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98887652947717E-2"/>
          <c:y val="0.14723926380368099"/>
          <c:w val="0.8642936596218020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-3.5302469996167929E-2</c:v>
                </c:pt>
                <c:pt idx="1">
                  <c:v>-2.8466369998568553E-2</c:v>
                </c:pt>
                <c:pt idx="2">
                  <c:v>5.1838530003806227E-2</c:v>
                </c:pt>
                <c:pt idx="3">
                  <c:v>-8.7933129998418735E-2</c:v>
                </c:pt>
                <c:pt idx="4">
                  <c:v>-0.12853488999826368</c:v>
                </c:pt>
                <c:pt idx="5">
                  <c:v>8.5300570002800669E-2</c:v>
                </c:pt>
                <c:pt idx="6">
                  <c:v>-0.20223703999545251</c:v>
                </c:pt>
                <c:pt idx="7">
                  <c:v>3.5995320002257358E-2</c:v>
                </c:pt>
                <c:pt idx="8">
                  <c:v>4.7293170000557438E-2</c:v>
                </c:pt>
                <c:pt idx="9">
                  <c:v>-9.0206159995432245E-2</c:v>
                </c:pt>
                <c:pt idx="10">
                  <c:v>-0.12113530999704381</c:v>
                </c:pt>
                <c:pt idx="11">
                  <c:v>1.6924120001931442E-2</c:v>
                </c:pt>
                <c:pt idx="12">
                  <c:v>-4.8277359997882741E-2</c:v>
                </c:pt>
                <c:pt idx="13">
                  <c:v>3.229020003345795E-3</c:v>
                </c:pt>
                <c:pt idx="14">
                  <c:v>-2.8135659998952178E-2</c:v>
                </c:pt>
                <c:pt idx="15">
                  <c:v>-7.2400940000079572E-2</c:v>
                </c:pt>
                <c:pt idx="16">
                  <c:v>-9.5470449996355455E-2</c:v>
                </c:pt>
                <c:pt idx="17">
                  <c:v>5.5791800001316005E-2</c:v>
                </c:pt>
                <c:pt idx="18">
                  <c:v>-1.4269319995946717E-2</c:v>
                </c:pt>
                <c:pt idx="19">
                  <c:v>8.3276000077603385E-4</c:v>
                </c:pt>
                <c:pt idx="20">
                  <c:v>-1.4401289998204447E-2</c:v>
                </c:pt>
                <c:pt idx="21">
                  <c:v>-1.8878129998483928E-2</c:v>
                </c:pt>
                <c:pt idx="22">
                  <c:v>-2.7143409995915135E-2</c:v>
                </c:pt>
                <c:pt idx="23">
                  <c:v>5.1825360002112575E-2</c:v>
                </c:pt>
                <c:pt idx="24">
                  <c:v>-2.2367729998222785E-2</c:v>
                </c:pt>
                <c:pt idx="25">
                  <c:v>-4.0245839998533484E-2</c:v>
                </c:pt>
                <c:pt idx="26">
                  <c:v>-8.6478549997991649E-2</c:v>
                </c:pt>
                <c:pt idx="27">
                  <c:v>9.2319899995345622E-3</c:v>
                </c:pt>
                <c:pt idx="28">
                  <c:v>2.1732660003181081E-2</c:v>
                </c:pt>
                <c:pt idx="29">
                  <c:v>4.1225100030715112E-3</c:v>
                </c:pt>
                <c:pt idx="30">
                  <c:v>3.1162130002485355E-2</c:v>
                </c:pt>
                <c:pt idx="31">
                  <c:v>4.4560370002727723E-2</c:v>
                </c:pt>
                <c:pt idx="32">
                  <c:v>5.3061040001921356E-2</c:v>
                </c:pt>
                <c:pt idx="33">
                  <c:v>2.5093610001931665E-2</c:v>
                </c:pt>
                <c:pt idx="34">
                  <c:v>-4.4469519998528995E-2</c:v>
                </c:pt>
                <c:pt idx="35">
                  <c:v>-2.3969199995917734E-2</c:v>
                </c:pt>
                <c:pt idx="36">
                  <c:v>1.4329640001960797E-2</c:v>
                </c:pt>
                <c:pt idx="37">
                  <c:v>-3.6884309996821685E-2</c:v>
                </c:pt>
                <c:pt idx="38">
                  <c:v>-6.3044829999853391E-2</c:v>
                </c:pt>
                <c:pt idx="39">
                  <c:v>2.1095530002639862E-2</c:v>
                </c:pt>
                <c:pt idx="40">
                  <c:v>5.9218410002358723E-2</c:v>
                </c:pt>
                <c:pt idx="41">
                  <c:v>5.1557220001996029E-2</c:v>
                </c:pt>
                <c:pt idx="42">
                  <c:v>-3.5881339998013573E-2</c:v>
                </c:pt>
                <c:pt idx="43">
                  <c:v>-1.6206399996008258E-2</c:v>
                </c:pt>
                <c:pt idx="44">
                  <c:v>-2.2451869997894391E-2</c:v>
                </c:pt>
                <c:pt idx="45">
                  <c:v>3.7251620004099095E-2</c:v>
                </c:pt>
                <c:pt idx="46">
                  <c:v>5.8853030001046136E-2</c:v>
                </c:pt>
                <c:pt idx="47">
                  <c:v>1.8855360001907684E-2</c:v>
                </c:pt>
                <c:pt idx="48">
                  <c:v>-9.0909249996911967E-2</c:v>
                </c:pt>
                <c:pt idx="49">
                  <c:v>1.6652190002787393E-2</c:v>
                </c:pt>
                <c:pt idx="50">
                  <c:v>-0.12638340999910724</c:v>
                </c:pt>
                <c:pt idx="51">
                  <c:v>1.3753920000453945E-2</c:v>
                </c:pt>
                <c:pt idx="52">
                  <c:v>-6.5776639996329322E-2</c:v>
                </c:pt>
                <c:pt idx="53">
                  <c:v>4.6027590000448981E-2</c:v>
                </c:pt>
                <c:pt idx="54">
                  <c:v>3.4486700060369913E-3</c:v>
                </c:pt>
                <c:pt idx="55">
                  <c:v>-1.5284709996194579E-2</c:v>
                </c:pt>
                <c:pt idx="56">
                  <c:v>8.3886880005593412E-2</c:v>
                </c:pt>
                <c:pt idx="57">
                  <c:v>6.0191780001332518E-2</c:v>
                </c:pt>
                <c:pt idx="58">
                  <c:v>-0.13097846999880858</c:v>
                </c:pt>
                <c:pt idx="59">
                  <c:v>6.4051069999550236E-2</c:v>
                </c:pt>
                <c:pt idx="60">
                  <c:v>-3.5651080001116497E-2</c:v>
                </c:pt>
                <c:pt idx="61">
                  <c:v>5.3489199999603443E-3</c:v>
                </c:pt>
                <c:pt idx="62">
                  <c:v>-5.4283720000967151E-2</c:v>
                </c:pt>
                <c:pt idx="63">
                  <c:v>-7.2611460000189254E-2</c:v>
                </c:pt>
                <c:pt idx="64">
                  <c:v>-3.0611459998908686E-2</c:v>
                </c:pt>
                <c:pt idx="65">
                  <c:v>1.1388539998733904E-2</c:v>
                </c:pt>
                <c:pt idx="66">
                  <c:v>-6.0284069997578626E-2</c:v>
                </c:pt>
                <c:pt idx="67">
                  <c:v>-4.4518119997519534E-2</c:v>
                </c:pt>
                <c:pt idx="68">
                  <c:v>-5.1811999946949072E-4</c:v>
                </c:pt>
                <c:pt idx="69">
                  <c:v>-4.6118099999148399E-3</c:v>
                </c:pt>
                <c:pt idx="70">
                  <c:v>-8.8946599997143494E-2</c:v>
                </c:pt>
                <c:pt idx="71">
                  <c:v>-2.1243109997158172E-2</c:v>
                </c:pt>
                <c:pt idx="72">
                  <c:v>-5.1087309995637042E-2</c:v>
                </c:pt>
                <c:pt idx="73">
                  <c:v>-2.4149770000803983E-2</c:v>
                </c:pt>
                <c:pt idx="74">
                  <c:v>-5.2548359999491367E-2</c:v>
                </c:pt>
                <c:pt idx="75">
                  <c:v>-7.5483599975996185E-3</c:v>
                </c:pt>
                <c:pt idx="76">
                  <c:v>2.2990590001427336E-2</c:v>
                </c:pt>
                <c:pt idx="77">
                  <c:v>8.334787000057986E-2</c:v>
                </c:pt>
                <c:pt idx="78">
                  <c:v>-9.9855799962824676E-3</c:v>
                </c:pt>
                <c:pt idx="79">
                  <c:v>-1.1415400000259979E-2</c:v>
                </c:pt>
                <c:pt idx="80">
                  <c:v>-7.258564999938244E-2</c:v>
                </c:pt>
                <c:pt idx="81">
                  <c:v>1.9207300028938334E-3</c:v>
                </c:pt>
                <c:pt idx="82">
                  <c:v>-5.794595999395824E-2</c:v>
                </c:pt>
                <c:pt idx="83">
                  <c:v>-5.8634999732021242E-4</c:v>
                </c:pt>
                <c:pt idx="84">
                  <c:v>3.0351189998327754E-2</c:v>
                </c:pt>
                <c:pt idx="85">
                  <c:v>-0.12408434000099078</c:v>
                </c:pt>
                <c:pt idx="86">
                  <c:v>1.7321300001640338E-2</c:v>
                </c:pt>
                <c:pt idx="87">
                  <c:v>-5.1288849997945363E-2</c:v>
                </c:pt>
                <c:pt idx="88">
                  <c:v>-3.6874399993394036E-3</c:v>
                </c:pt>
                <c:pt idx="89">
                  <c:v>8.9139700030500535E-3</c:v>
                </c:pt>
                <c:pt idx="90">
                  <c:v>7.1515380001073936E-2</c:v>
                </c:pt>
                <c:pt idx="91">
                  <c:v>-3.2554129997151904E-2</c:v>
                </c:pt>
                <c:pt idx="92">
                  <c:v>-1.0585359996184707E-2</c:v>
                </c:pt>
                <c:pt idx="93">
                  <c:v>-3.4616589997312985E-2</c:v>
                </c:pt>
                <c:pt idx="94">
                  <c:v>-0.12911592000091332</c:v>
                </c:pt>
                <c:pt idx="96">
                  <c:v>2.3191660002339631E-2</c:v>
                </c:pt>
                <c:pt idx="97">
                  <c:v>-0.11367939999763621</c:v>
                </c:pt>
                <c:pt idx="98">
                  <c:v>-6.6212989997438854E-2</c:v>
                </c:pt>
                <c:pt idx="99">
                  <c:v>-2.221298999938881E-2</c:v>
                </c:pt>
                <c:pt idx="100">
                  <c:v>-5.2129899959254544E-3</c:v>
                </c:pt>
                <c:pt idx="101">
                  <c:v>5.7870100026775617E-3</c:v>
                </c:pt>
                <c:pt idx="102">
                  <c:v>-2.9377529997873353E-2</c:v>
                </c:pt>
                <c:pt idx="103">
                  <c:v>-9.4527500004915055E-3</c:v>
                </c:pt>
                <c:pt idx="104">
                  <c:v>-1.1275450000539422E-2</c:v>
                </c:pt>
                <c:pt idx="105">
                  <c:v>6.7500700024538673E-3</c:v>
                </c:pt>
                <c:pt idx="106">
                  <c:v>-7.7435500024876092E-3</c:v>
                </c:pt>
                <c:pt idx="107">
                  <c:v>-3.1908090000797529E-2</c:v>
                </c:pt>
                <c:pt idx="108">
                  <c:v>-2.90808999852743E-3</c:v>
                </c:pt>
                <c:pt idx="109">
                  <c:v>1.7091910001909127E-2</c:v>
                </c:pt>
                <c:pt idx="110">
                  <c:v>-2.7787539998826105E-2</c:v>
                </c:pt>
                <c:pt idx="111">
                  <c:v>-4.261024000152247E-2</c:v>
                </c:pt>
                <c:pt idx="112">
                  <c:v>-6.6844289998698514E-2</c:v>
                </c:pt>
                <c:pt idx="113">
                  <c:v>-4.4844290001492482E-2</c:v>
                </c:pt>
                <c:pt idx="114">
                  <c:v>6.8954230002418626E-2</c:v>
                </c:pt>
                <c:pt idx="115">
                  <c:v>-3.0570619997888571E-2</c:v>
                </c:pt>
                <c:pt idx="116">
                  <c:v>-1.5706199992564507E-3</c:v>
                </c:pt>
                <c:pt idx="117">
                  <c:v>3.463220000412548E-2</c:v>
                </c:pt>
                <c:pt idx="118">
                  <c:v>-2.0416159997694194E-2</c:v>
                </c:pt>
                <c:pt idx="119">
                  <c:v>-6.3765399972908199E-3</c:v>
                </c:pt>
                <c:pt idx="120">
                  <c:v>-6.6105899968533777E-3</c:v>
                </c:pt>
                <c:pt idx="121">
                  <c:v>-2.4819120000756811E-2</c:v>
                </c:pt>
                <c:pt idx="122">
                  <c:v>-1.4772799986531027E-3</c:v>
                </c:pt>
                <c:pt idx="123">
                  <c:v>-2.3508509999373928E-2</c:v>
                </c:pt>
                <c:pt idx="124">
                  <c:v>5.8118420001846971E-2</c:v>
                </c:pt>
                <c:pt idx="125">
                  <c:v>1.5623400031472556E-3</c:v>
                </c:pt>
                <c:pt idx="126">
                  <c:v>-3.124759999991511E-2</c:v>
                </c:pt>
                <c:pt idx="127">
                  <c:v>-0.18446183999913046</c:v>
                </c:pt>
                <c:pt idx="128">
                  <c:v>-0.11044907999894349</c:v>
                </c:pt>
                <c:pt idx="129">
                  <c:v>-2.3514919997978723E-2</c:v>
                </c:pt>
                <c:pt idx="130">
                  <c:v>-1.7919220001203939E-2</c:v>
                </c:pt>
                <c:pt idx="131">
                  <c:v>2.0258079999621259E-2</c:v>
                </c:pt>
                <c:pt idx="132">
                  <c:v>-0.15981713999644853</c:v>
                </c:pt>
                <c:pt idx="133">
                  <c:v>7.8920600026322063E-3</c:v>
                </c:pt>
                <c:pt idx="134">
                  <c:v>-2.0047170000907499E-2</c:v>
                </c:pt>
                <c:pt idx="135">
                  <c:v>-1.4413189997867448E-2</c:v>
                </c:pt>
                <c:pt idx="136">
                  <c:v>-7.234939000045415E-2</c:v>
                </c:pt>
                <c:pt idx="137">
                  <c:v>-5.0349389999610139E-2</c:v>
                </c:pt>
                <c:pt idx="138">
                  <c:v>-9.0691580000566319E-2</c:v>
                </c:pt>
                <c:pt idx="139">
                  <c:v>-3.1514279999100836E-2</c:v>
                </c:pt>
                <c:pt idx="140">
                  <c:v>-7.90122699982021E-2</c:v>
                </c:pt>
                <c:pt idx="141">
                  <c:v>2.2009000167599879E-4</c:v>
                </c:pt>
                <c:pt idx="142">
                  <c:v>5.8847020005487138E-2</c:v>
                </c:pt>
                <c:pt idx="143">
                  <c:v>-1.6778299977886491E-3</c:v>
                </c:pt>
                <c:pt idx="144">
                  <c:v>4.9235800033784471E-3</c:v>
                </c:pt>
                <c:pt idx="145">
                  <c:v>3.0923580005037365E-2</c:v>
                </c:pt>
                <c:pt idx="146">
                  <c:v>-1.41771599992353E-2</c:v>
                </c:pt>
                <c:pt idx="147">
                  <c:v>-4.4815509994805325E-2</c:v>
                </c:pt>
                <c:pt idx="148">
                  <c:v>4.4316110001091147E-2</c:v>
                </c:pt>
                <c:pt idx="149">
                  <c:v>1.0809380000864621E-2</c:v>
                </c:pt>
                <c:pt idx="150">
                  <c:v>-1.4487129996268777E-2</c:v>
                </c:pt>
                <c:pt idx="151">
                  <c:v>-0.10195522999856621</c:v>
                </c:pt>
                <c:pt idx="152">
                  <c:v>1.2163600003987085E-3</c:v>
                </c:pt>
                <c:pt idx="153">
                  <c:v>-8.565032999831601E-2</c:v>
                </c:pt>
                <c:pt idx="154">
                  <c:v>-4.4361219996062573E-2</c:v>
                </c:pt>
                <c:pt idx="155">
                  <c:v>-6.6025090000039199E-2</c:v>
                </c:pt>
                <c:pt idx="156">
                  <c:v>-8.9321599996765144E-2</c:v>
                </c:pt>
                <c:pt idx="157">
                  <c:v>-5.3484799998841481E-2</c:v>
                </c:pt>
                <c:pt idx="158">
                  <c:v>1.9310690000565955E-2</c:v>
                </c:pt>
                <c:pt idx="159">
                  <c:v>-5.3720539995993022E-2</c:v>
                </c:pt>
                <c:pt idx="160">
                  <c:v>-8.9696709997951984E-2</c:v>
                </c:pt>
                <c:pt idx="161">
                  <c:v>1.2911750003695488E-2</c:v>
                </c:pt>
                <c:pt idx="162">
                  <c:v>5.5646120003075339E-2</c:v>
                </c:pt>
                <c:pt idx="163">
                  <c:v>-1.3985179997689556E-2</c:v>
                </c:pt>
                <c:pt idx="164">
                  <c:v>6.1790100007783622E-3</c:v>
                </c:pt>
                <c:pt idx="165">
                  <c:v>3.2723500007705297E-3</c:v>
                </c:pt>
                <c:pt idx="166">
                  <c:v>-3.4125250000215601E-2</c:v>
                </c:pt>
                <c:pt idx="167">
                  <c:v>6.1796500012860633E-3</c:v>
                </c:pt>
                <c:pt idx="168">
                  <c:v>5.2109790005488321E-2</c:v>
                </c:pt>
                <c:pt idx="169">
                  <c:v>3.5540600001695566E-2</c:v>
                </c:pt>
                <c:pt idx="170">
                  <c:v>-4.1397289998712949E-2</c:v>
                </c:pt>
                <c:pt idx="171">
                  <c:v>-2.2295209993899334E-2</c:v>
                </c:pt>
                <c:pt idx="172">
                  <c:v>8.1071799999335781E-2</c:v>
                </c:pt>
                <c:pt idx="173">
                  <c:v>1.0213730005489197E-2</c:v>
                </c:pt>
                <c:pt idx="174">
                  <c:v>-0.10669123999832664</c:v>
                </c:pt>
                <c:pt idx="175">
                  <c:v>-6.0691239996231161E-2</c:v>
                </c:pt>
                <c:pt idx="176">
                  <c:v>-0.12376075000065612</c:v>
                </c:pt>
                <c:pt idx="177">
                  <c:v>-6.2089829996693879E-2</c:v>
                </c:pt>
                <c:pt idx="178">
                  <c:v>7.1439999737776816E-4</c:v>
                </c:pt>
                <c:pt idx="179">
                  <c:v>1.269999999931315E-2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1-4F1A-BAF7-0F662C3C36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180">
                  <c:v>-8.065189998887945E-3</c:v>
                </c:pt>
                <c:pt idx="181">
                  <c:v>6.2873690003470983E-2</c:v>
                </c:pt>
                <c:pt idx="182">
                  <c:v>3.137436000542948E-2</c:v>
                </c:pt>
                <c:pt idx="183">
                  <c:v>2.6039570002467372E-2</c:v>
                </c:pt>
                <c:pt idx="184">
                  <c:v>4.9700599993229844E-3</c:v>
                </c:pt>
                <c:pt idx="185">
                  <c:v>7.4640980004915036E-2</c:v>
                </c:pt>
                <c:pt idx="186">
                  <c:v>8.406930006458424E-3</c:v>
                </c:pt>
                <c:pt idx="187">
                  <c:v>3.3274959998379927E-2</c:v>
                </c:pt>
                <c:pt idx="188">
                  <c:v>1.0409099995740689E-3</c:v>
                </c:pt>
                <c:pt idx="189">
                  <c:v>-3.5768000088864937E-4</c:v>
                </c:pt>
                <c:pt idx="190">
                  <c:v>-2.6591729998472147E-2</c:v>
                </c:pt>
                <c:pt idx="191">
                  <c:v>-1.0990319999109488E-2</c:v>
                </c:pt>
                <c:pt idx="192">
                  <c:v>-2.0059829999809153E-2</c:v>
                </c:pt>
                <c:pt idx="194">
                  <c:v>-7.2606699977768585E-3</c:v>
                </c:pt>
                <c:pt idx="195">
                  <c:v>-1.0759999997389968E-2</c:v>
                </c:pt>
                <c:pt idx="196">
                  <c:v>-1.6063559996837284E-2</c:v>
                </c:pt>
                <c:pt idx="197">
                  <c:v>-1.2281000017537735E-3</c:v>
                </c:pt>
                <c:pt idx="200">
                  <c:v>-2.6015199982794002E-3</c:v>
                </c:pt>
                <c:pt idx="201">
                  <c:v>-5.9883999347221106E-4</c:v>
                </c:pt>
                <c:pt idx="202">
                  <c:v>-1.2832889995479491E-2</c:v>
                </c:pt>
                <c:pt idx="203">
                  <c:v>4.6002569994016085E-2</c:v>
                </c:pt>
                <c:pt idx="204">
                  <c:v>8.863654999731807E-2</c:v>
                </c:pt>
                <c:pt idx="205">
                  <c:v>-8.3308799949008971E-3</c:v>
                </c:pt>
                <c:pt idx="206">
                  <c:v>-2.4954199980129488E-3</c:v>
                </c:pt>
                <c:pt idx="207">
                  <c:v>-8.1975699940812774E-3</c:v>
                </c:pt>
                <c:pt idx="208">
                  <c:v>-1.1596159994951449E-2</c:v>
                </c:pt>
                <c:pt idx="209">
                  <c:v>-9.7606999916024506E-3</c:v>
                </c:pt>
                <c:pt idx="210">
                  <c:v>1.1239300001761876E-2</c:v>
                </c:pt>
                <c:pt idx="211">
                  <c:v>-4.9252399985562079E-3</c:v>
                </c:pt>
                <c:pt idx="212">
                  <c:v>-2.9947499933768995E-3</c:v>
                </c:pt>
                <c:pt idx="213">
                  <c:v>-3.159289997711312E-3</c:v>
                </c:pt>
                <c:pt idx="214">
                  <c:v>-1.6291259998979513E-2</c:v>
                </c:pt>
                <c:pt idx="215">
                  <c:v>-2.1759359995485283E-2</c:v>
                </c:pt>
                <c:pt idx="216">
                  <c:v>2.7735600000596605E-2</c:v>
                </c:pt>
                <c:pt idx="217">
                  <c:v>-2.3831900005461648E-2</c:v>
                </c:pt>
                <c:pt idx="218">
                  <c:v>-3.3230490000278223E-2</c:v>
                </c:pt>
                <c:pt idx="219">
                  <c:v>-6.8631300018751062E-3</c:v>
                </c:pt>
                <c:pt idx="220">
                  <c:v>-5.2617199980886653E-3</c:v>
                </c:pt>
                <c:pt idx="221">
                  <c:v>-1.3495769999281038E-2</c:v>
                </c:pt>
                <c:pt idx="222">
                  <c:v>-1.2931299999763723E-2</c:v>
                </c:pt>
                <c:pt idx="223">
                  <c:v>-1.012707000336377E-2</c:v>
                </c:pt>
                <c:pt idx="224">
                  <c:v>-1.8227810003736522E-2</c:v>
                </c:pt>
                <c:pt idx="225">
                  <c:v>-3.0897390002792235E-2</c:v>
                </c:pt>
                <c:pt idx="226">
                  <c:v>-6.0619299983954988E-3</c:v>
                </c:pt>
                <c:pt idx="227">
                  <c:v>2.370402000087779E-2</c:v>
                </c:pt>
                <c:pt idx="228">
                  <c:v>6.0357799957273528E-3</c:v>
                </c:pt>
                <c:pt idx="229">
                  <c:v>1.0238599999865983E-2</c:v>
                </c:pt>
                <c:pt idx="230">
                  <c:v>-2.0649600046453997E-3</c:v>
                </c:pt>
                <c:pt idx="231">
                  <c:v>2.8835640005127061E-2</c:v>
                </c:pt>
                <c:pt idx="232">
                  <c:v>5.6671099999221042E-2</c:v>
                </c:pt>
                <c:pt idx="233">
                  <c:v>2.3998490003577899E-2</c:v>
                </c:pt>
                <c:pt idx="234">
                  <c:v>3.3201309997821227E-2</c:v>
                </c:pt>
                <c:pt idx="235">
                  <c:v>7.2019500003079884E-3</c:v>
                </c:pt>
                <c:pt idx="236">
                  <c:v>9.1650100075639784E-3</c:v>
                </c:pt>
                <c:pt idx="237">
                  <c:v>9.3359000020427629E-3</c:v>
                </c:pt>
                <c:pt idx="238">
                  <c:v>8.165650004229974E-3</c:v>
                </c:pt>
                <c:pt idx="239">
                  <c:v>-2.4232940006186254E-2</c:v>
                </c:pt>
                <c:pt idx="240">
                  <c:v>1.3663290003023576E-2</c:v>
                </c:pt>
                <c:pt idx="241">
                  <c:v>-2.1168150000448804E-2</c:v>
                </c:pt>
                <c:pt idx="242">
                  <c:v>-8.3326899984967895E-3</c:v>
                </c:pt>
                <c:pt idx="243">
                  <c:v>-3.1497229996602982E-2</c:v>
                </c:pt>
                <c:pt idx="246">
                  <c:v>-5.2134239995211829E-2</c:v>
                </c:pt>
                <c:pt idx="247">
                  <c:v>-4.8703079999540932E-2</c:v>
                </c:pt>
                <c:pt idx="256">
                  <c:v>-7.4566199982655235E-3</c:v>
                </c:pt>
                <c:pt idx="257">
                  <c:v>-1.6538889998628292E-2</c:v>
                </c:pt>
                <c:pt idx="258">
                  <c:v>5.1135600006091408E-3</c:v>
                </c:pt>
                <c:pt idx="259">
                  <c:v>6.0312900022836402E-3</c:v>
                </c:pt>
                <c:pt idx="264">
                  <c:v>3.9500380007666536E-2</c:v>
                </c:pt>
                <c:pt idx="265">
                  <c:v>5.7418110001890454E-2</c:v>
                </c:pt>
                <c:pt idx="273">
                  <c:v>3.0759599998418707E-2</c:v>
                </c:pt>
                <c:pt idx="274">
                  <c:v>-2.3322670000197832E-2</c:v>
                </c:pt>
                <c:pt idx="275">
                  <c:v>1.0494319998542778E-2</c:v>
                </c:pt>
                <c:pt idx="280">
                  <c:v>7.931190004455857E-3</c:v>
                </c:pt>
                <c:pt idx="283">
                  <c:v>-2.2701450005115476E-2</c:v>
                </c:pt>
                <c:pt idx="285">
                  <c:v>7.7665799981332384E-3</c:v>
                </c:pt>
                <c:pt idx="286">
                  <c:v>2.7166580002813134E-2</c:v>
                </c:pt>
                <c:pt idx="288">
                  <c:v>7.6642200001515448E-3</c:v>
                </c:pt>
                <c:pt idx="289">
                  <c:v>5.4301700001815334E-3</c:v>
                </c:pt>
                <c:pt idx="290">
                  <c:v>7.0315799966920167E-3</c:v>
                </c:pt>
                <c:pt idx="291">
                  <c:v>-6.6738739995344076E-2</c:v>
                </c:pt>
                <c:pt idx="292">
                  <c:v>-5.9903279994614422E-2</c:v>
                </c:pt>
                <c:pt idx="293">
                  <c:v>5.6313000022782944E-3</c:v>
                </c:pt>
                <c:pt idx="296">
                  <c:v>-0.11734049999358831</c:v>
                </c:pt>
                <c:pt idx="297">
                  <c:v>-0.1285050400038017</c:v>
                </c:pt>
                <c:pt idx="298">
                  <c:v>-8.8505040002928581E-2</c:v>
                </c:pt>
                <c:pt idx="311">
                  <c:v>-1.0648139999830164E-2</c:v>
                </c:pt>
                <c:pt idx="312">
                  <c:v>-3.9772200034349225E-3</c:v>
                </c:pt>
                <c:pt idx="313">
                  <c:v>-3.1280780000088271E-2</c:v>
                </c:pt>
                <c:pt idx="314">
                  <c:v>8.9220400041085668E-3</c:v>
                </c:pt>
                <c:pt idx="315">
                  <c:v>-3.5460599974612705E-3</c:v>
                </c:pt>
                <c:pt idx="316">
                  <c:v>-9.7106000030180439E-3</c:v>
                </c:pt>
                <c:pt idx="324">
                  <c:v>-6.3829200007603504E-3</c:v>
                </c:pt>
                <c:pt idx="325">
                  <c:v>-5.1523999718483537E-4</c:v>
                </c:pt>
                <c:pt idx="349">
                  <c:v>-8.5195977590046823E-4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91-4F1A-BAF7-0F662C3C36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95">
                  <c:v>1.9191660001524724E-2</c:v>
                </c:pt>
                <c:pt idx="193">
                  <c:v>-1.0111960000358522E-2</c:v>
                </c:pt>
                <c:pt idx="198">
                  <c:v>-1.9300640000437852E-2</c:v>
                </c:pt>
                <c:pt idx="199">
                  <c:v>-2.0934020001732279E-2</c:v>
                </c:pt>
                <c:pt idx="244">
                  <c:v>1.41644199975417E-2</c:v>
                </c:pt>
                <c:pt idx="245">
                  <c:v>1.6164419997949153E-2</c:v>
                </c:pt>
                <c:pt idx="248">
                  <c:v>1.5098329997272231E-2</c:v>
                </c:pt>
                <c:pt idx="249">
                  <c:v>1.3002560001041275E-2</c:v>
                </c:pt>
                <c:pt idx="250">
                  <c:v>1.4868509999359958E-2</c:v>
                </c:pt>
                <c:pt idx="251">
                  <c:v>1.3934460002928972E-2</c:v>
                </c:pt>
                <c:pt idx="252">
                  <c:v>1.3700410003366414E-2</c:v>
                </c:pt>
                <c:pt idx="253">
                  <c:v>1.5466359996935353E-2</c:v>
                </c:pt>
                <c:pt idx="254">
                  <c:v>1.4865550001559313E-2</c:v>
                </c:pt>
                <c:pt idx="255">
                  <c:v>1.6465550004795659E-2</c:v>
                </c:pt>
                <c:pt idx="260">
                  <c:v>2.4268159999337513E-2</c:v>
                </c:pt>
                <c:pt idx="261">
                  <c:v>1.529931999539258E-2</c:v>
                </c:pt>
                <c:pt idx="262">
                  <c:v>1.1600730002101045E-2</c:v>
                </c:pt>
                <c:pt idx="263">
                  <c:v>1.363330000458518E-2</c:v>
                </c:pt>
                <c:pt idx="266">
                  <c:v>1.0694670003431384E-2</c:v>
                </c:pt>
                <c:pt idx="267">
                  <c:v>1.0130130001925863E-2</c:v>
                </c:pt>
                <c:pt idx="268">
                  <c:v>1.0465589999512304E-2</c:v>
                </c:pt>
                <c:pt idx="269">
                  <c:v>1.0595799998554867E-2</c:v>
                </c:pt>
                <c:pt idx="270">
                  <c:v>1.0827699996298179E-2</c:v>
                </c:pt>
                <c:pt idx="271">
                  <c:v>1.0263160002068616E-2</c:v>
                </c:pt>
                <c:pt idx="272">
                  <c:v>1.1798619998444337E-2</c:v>
                </c:pt>
                <c:pt idx="276">
                  <c:v>1.3929780005128123E-2</c:v>
                </c:pt>
                <c:pt idx="277">
                  <c:v>1.0765240003820509E-2</c:v>
                </c:pt>
                <c:pt idx="278">
                  <c:v>1.3400699994235765E-2</c:v>
                </c:pt>
                <c:pt idx="279">
                  <c:v>9.036160001414828E-3</c:v>
                </c:pt>
                <c:pt idx="281">
                  <c:v>1.0963090004224796E-2</c:v>
                </c:pt>
                <c:pt idx="282">
                  <c:v>1.1763090005842969E-2</c:v>
                </c:pt>
                <c:pt idx="284">
                  <c:v>-0.15877808000368532</c:v>
                </c:pt>
                <c:pt idx="287">
                  <c:v>4.9002040002960712E-2</c:v>
                </c:pt>
                <c:pt idx="294">
                  <c:v>-4.7374000132549554E-4</c:v>
                </c:pt>
                <c:pt idx="295">
                  <c:v>-2.973810005642008E-3</c:v>
                </c:pt>
                <c:pt idx="299">
                  <c:v>3.5861969998222776E-2</c:v>
                </c:pt>
                <c:pt idx="300">
                  <c:v>-9.872080001514405E-3</c:v>
                </c:pt>
                <c:pt idx="301">
                  <c:v>-4.9352099958923645E-3</c:v>
                </c:pt>
                <c:pt idx="302">
                  <c:v>-5.369259997678455E-3</c:v>
                </c:pt>
                <c:pt idx="303">
                  <c:v>-5.0678499974310398E-3</c:v>
                </c:pt>
                <c:pt idx="304">
                  <c:v>4.6917199942981824E-3</c:v>
                </c:pt>
                <c:pt idx="305">
                  <c:v>8.5271799980546348E-3</c:v>
                </c:pt>
                <c:pt idx="308">
                  <c:v>-8.6391200020443648E-3</c:v>
                </c:pt>
                <c:pt idx="310">
                  <c:v>-1.0648139999830164E-2</c:v>
                </c:pt>
                <c:pt idx="317">
                  <c:v>-1.6538020005100407E-2</c:v>
                </c:pt>
                <c:pt idx="318">
                  <c:v>-1.5772070000821259E-2</c:v>
                </c:pt>
                <c:pt idx="319">
                  <c:v>-1.1939639996853657E-2</c:v>
                </c:pt>
                <c:pt idx="320">
                  <c:v>-1.3708480000786949E-2</c:v>
                </c:pt>
                <c:pt idx="321">
                  <c:v>-1.3008480003918521E-2</c:v>
                </c:pt>
                <c:pt idx="322">
                  <c:v>-2.6065400015795603E-3</c:v>
                </c:pt>
                <c:pt idx="323">
                  <c:v>-3.6391800022101961E-3</c:v>
                </c:pt>
                <c:pt idx="331">
                  <c:v>1.8050130005576648E-2</c:v>
                </c:pt>
                <c:pt idx="346">
                  <c:v>-8.3781200009980239E-3</c:v>
                </c:pt>
                <c:pt idx="347">
                  <c:v>-5.3852400014875457E-3</c:v>
                </c:pt>
                <c:pt idx="348">
                  <c:v>-5.3816400031792E-3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91-4F1A-BAF7-0F662C3C36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06">
                  <c:v>-6.0763800065615214E-3</c:v>
                </c:pt>
                <c:pt idx="307">
                  <c:v>-2.6813500007847324E-3</c:v>
                </c:pt>
                <c:pt idx="309">
                  <c:v>-8.5441599949263036E-3</c:v>
                </c:pt>
                <c:pt idx="326">
                  <c:v>1.2331019999692217E-2</c:v>
                </c:pt>
                <c:pt idx="327">
                  <c:v>1.8796969998220447E-2</c:v>
                </c:pt>
                <c:pt idx="333">
                  <c:v>1.6193590003240388E-2</c:v>
                </c:pt>
                <c:pt idx="334">
                  <c:v>1.8354009996983223E-2</c:v>
                </c:pt>
                <c:pt idx="335">
                  <c:v>1.808873000118183E-2</c:v>
                </c:pt>
                <c:pt idx="336">
                  <c:v>1.095729000371648E-2</c:v>
                </c:pt>
                <c:pt idx="337">
                  <c:v>1.4657290004834067E-2</c:v>
                </c:pt>
                <c:pt idx="338">
                  <c:v>1.6068939999968279E-2</c:v>
                </c:pt>
                <c:pt idx="339">
                  <c:v>1.6668939999362919E-2</c:v>
                </c:pt>
                <c:pt idx="340">
                  <c:v>1.2325880001299083E-2</c:v>
                </c:pt>
                <c:pt idx="341">
                  <c:v>6.0035600035917014E-3</c:v>
                </c:pt>
                <c:pt idx="342">
                  <c:v>1.2886699987575412E-3</c:v>
                </c:pt>
                <c:pt idx="343">
                  <c:v>7.9007999738678336E-4</c:v>
                </c:pt>
                <c:pt idx="344">
                  <c:v>1.1851099989144132E-3</c:v>
                </c:pt>
                <c:pt idx="345">
                  <c:v>-4.2557999986456707E-3</c:v>
                </c:pt>
                <c:pt idx="350">
                  <c:v>-5.8507600042503327E-3</c:v>
                </c:pt>
                <c:pt idx="351">
                  <c:v>-4.7891799986246042E-3</c:v>
                </c:pt>
                <c:pt idx="352">
                  <c:v>-1.284909994865302E-3</c:v>
                </c:pt>
                <c:pt idx="353">
                  <c:v>-8.9135999587597325E-4</c:v>
                </c:pt>
                <c:pt idx="354">
                  <c:v>1.0511499931453727E-3</c:v>
                </c:pt>
                <c:pt idx="355">
                  <c:v>8.4754800045629963E-3</c:v>
                </c:pt>
                <c:pt idx="356">
                  <c:v>1.4608339995902497E-2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91-4F1A-BAF7-0F662C3C36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91-4F1A-BAF7-0F662C3C36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91-4F1A-BAF7-0F662C3C36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91-4F1A-BAF7-0F662C3C36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-0.24805139610729648</c:v>
                </c:pt>
                <c:pt idx="1">
                  <c:v>-0.24380122409139054</c:v>
                </c:pt>
                <c:pt idx="2">
                  <c:v>-0.24344929902000981</c:v>
                </c:pt>
                <c:pt idx="3">
                  <c:v>-0.24329228629585534</c:v>
                </c:pt>
                <c:pt idx="4">
                  <c:v>-0.24142979053347108</c:v>
                </c:pt>
                <c:pt idx="5">
                  <c:v>-0.24142437630160368</c:v>
                </c:pt>
                <c:pt idx="6">
                  <c:v>-0.24130797031645465</c:v>
                </c:pt>
                <c:pt idx="7">
                  <c:v>-0.2398677846397273</c:v>
                </c:pt>
                <c:pt idx="8">
                  <c:v>-0.23974596442271087</c:v>
                </c:pt>
                <c:pt idx="9">
                  <c:v>-0.23953210226394875</c:v>
                </c:pt>
                <c:pt idx="10">
                  <c:v>-0.23913957045356252</c:v>
                </c:pt>
                <c:pt idx="11">
                  <c:v>-0.23835179971685638</c:v>
                </c:pt>
                <c:pt idx="12">
                  <c:v>-0.23801611734107783</c:v>
                </c:pt>
                <c:pt idx="13">
                  <c:v>-0.23799987464547565</c:v>
                </c:pt>
                <c:pt idx="14">
                  <c:v>-0.2372310537203054</c:v>
                </c:pt>
                <c:pt idx="15">
                  <c:v>-0.23705779830054874</c:v>
                </c:pt>
                <c:pt idx="16">
                  <c:v>-0.23702260579341064</c:v>
                </c:pt>
                <c:pt idx="17">
                  <c:v>-0.23614279311495878</c:v>
                </c:pt>
                <c:pt idx="18">
                  <c:v>-0.2354497714359321</c:v>
                </c:pt>
                <c:pt idx="19">
                  <c:v>-0.23518988830629706</c:v>
                </c:pt>
                <c:pt idx="20">
                  <c:v>-0.23514928156729159</c:v>
                </c:pt>
                <c:pt idx="21">
                  <c:v>-0.23381738052791218</c:v>
                </c:pt>
                <c:pt idx="22">
                  <c:v>-0.23364412510815549</c:v>
                </c:pt>
                <c:pt idx="23">
                  <c:v>-0.23351147642740427</c:v>
                </c:pt>
                <c:pt idx="24">
                  <c:v>-0.23251796487973711</c:v>
                </c:pt>
                <c:pt idx="25">
                  <c:v>-0.23199549150453339</c:v>
                </c:pt>
                <c:pt idx="26">
                  <c:v>-0.23152716044800362</c:v>
                </c:pt>
                <c:pt idx="27">
                  <c:v>-0.2309911514931314</c:v>
                </c:pt>
                <c:pt idx="28">
                  <c:v>-0.23077728933436925</c:v>
                </c:pt>
                <c:pt idx="29">
                  <c:v>-0.22957262274387363</c:v>
                </c:pt>
                <c:pt idx="30">
                  <c:v>-0.22904744225273621</c:v>
                </c:pt>
                <c:pt idx="31">
                  <c:v>-0.22718494649035195</c:v>
                </c:pt>
                <c:pt idx="32">
                  <c:v>-0.2269710843315898</c:v>
                </c:pt>
                <c:pt idx="33">
                  <c:v>-0.22667600869481672</c:v>
                </c:pt>
                <c:pt idx="34">
                  <c:v>-0.22662457349207646</c:v>
                </c:pt>
                <c:pt idx="35">
                  <c:v>-0.22450219460005719</c:v>
                </c:pt>
                <c:pt idx="36">
                  <c:v>-0.22204413333225936</c:v>
                </c:pt>
                <c:pt idx="37">
                  <c:v>-0.21558766183038952</c:v>
                </c:pt>
                <c:pt idx="38">
                  <c:v>-0.21429907464594927</c:v>
                </c:pt>
                <c:pt idx="39">
                  <c:v>-0.21394173534270111</c:v>
                </c:pt>
                <c:pt idx="40">
                  <c:v>-0.21108302091671599</c:v>
                </c:pt>
                <c:pt idx="41">
                  <c:v>-0.21000829589103787</c:v>
                </c:pt>
                <c:pt idx="42">
                  <c:v>-0.20857893867804528</c:v>
                </c:pt>
                <c:pt idx="43">
                  <c:v>-0.20728493726173763</c:v>
                </c:pt>
                <c:pt idx="44">
                  <c:v>-0.20684909159641224</c:v>
                </c:pt>
                <c:pt idx="45">
                  <c:v>-0.20654318749590436</c:v>
                </c:pt>
                <c:pt idx="46">
                  <c:v>-0.20649716652503147</c:v>
                </c:pt>
                <c:pt idx="47">
                  <c:v>-0.20373320115672577</c:v>
                </c:pt>
                <c:pt idx="48">
                  <c:v>-0.20334608357820697</c:v>
                </c:pt>
                <c:pt idx="49">
                  <c:v>-0.20191672636521441</c:v>
                </c:pt>
                <c:pt idx="50">
                  <c:v>-0.20115873390377895</c:v>
                </c:pt>
                <c:pt idx="51">
                  <c:v>-0.19974832650232227</c:v>
                </c:pt>
                <c:pt idx="52">
                  <c:v>-0.1994018156628089</c:v>
                </c:pt>
                <c:pt idx="53">
                  <c:v>-0.19926375275019031</c:v>
                </c:pt>
                <c:pt idx="54">
                  <c:v>-0.19819173484044589</c:v>
                </c:pt>
                <c:pt idx="55">
                  <c:v>-0.19793726594267827</c:v>
                </c:pt>
                <c:pt idx="56">
                  <c:v>-0.19771257532018133</c:v>
                </c:pt>
                <c:pt idx="57">
                  <c:v>-0.19736065024880059</c:v>
                </c:pt>
                <c:pt idx="58">
                  <c:v>-0.19715761655377323</c:v>
                </c:pt>
                <c:pt idx="59">
                  <c:v>-0.1958094728187916</c:v>
                </c:pt>
                <c:pt idx="60">
                  <c:v>-0.1956876526017752</c:v>
                </c:pt>
                <c:pt idx="61">
                  <c:v>-0.1956876526017752</c:v>
                </c:pt>
                <c:pt idx="62">
                  <c:v>-0.19560102489189685</c:v>
                </c:pt>
                <c:pt idx="63">
                  <c:v>-0.19516247211063778</c:v>
                </c:pt>
                <c:pt idx="64">
                  <c:v>-0.19516247211063778</c:v>
                </c:pt>
                <c:pt idx="65">
                  <c:v>-0.19516247211063778</c:v>
                </c:pt>
                <c:pt idx="66">
                  <c:v>-0.19369250815863975</c:v>
                </c:pt>
                <c:pt idx="67">
                  <c:v>-0.19365190141963429</c:v>
                </c:pt>
                <c:pt idx="68">
                  <c:v>-0.19365190141963429</c:v>
                </c:pt>
                <c:pt idx="69">
                  <c:v>-0.19325395537738066</c:v>
                </c:pt>
                <c:pt idx="70">
                  <c:v>-0.1930455074504859</c:v>
                </c:pt>
                <c:pt idx="71">
                  <c:v>-0.19273960334997803</c:v>
                </c:pt>
                <c:pt idx="72">
                  <c:v>-0.19149433002047694</c:v>
                </c:pt>
                <c:pt idx="73">
                  <c:v>-0.19122903265897451</c:v>
                </c:pt>
                <c:pt idx="74">
                  <c:v>-0.19118301168810165</c:v>
                </c:pt>
                <c:pt idx="75">
                  <c:v>-0.19118301168810165</c:v>
                </c:pt>
                <c:pt idx="76">
                  <c:v>-0.19087169335572637</c:v>
                </c:pt>
                <c:pt idx="77">
                  <c:v>-0.18996210240200384</c:v>
                </c:pt>
                <c:pt idx="78">
                  <c:v>-0.18932593015758481</c:v>
                </c:pt>
                <c:pt idx="79">
                  <c:v>-0.1891472605059607</c:v>
                </c:pt>
                <c:pt idx="80">
                  <c:v>-0.18894422681093337</c:v>
                </c:pt>
                <c:pt idx="81">
                  <c:v>-0.18892798411533118</c:v>
                </c:pt>
                <c:pt idx="82">
                  <c:v>-0.18880074966644739</c:v>
                </c:pt>
                <c:pt idx="83">
                  <c:v>-0.18512719334441913</c:v>
                </c:pt>
                <c:pt idx="84">
                  <c:v>-0.18486189598291672</c:v>
                </c:pt>
                <c:pt idx="85">
                  <c:v>-0.1844856068681327</c:v>
                </c:pt>
                <c:pt idx="86">
                  <c:v>-0.18430152298464123</c:v>
                </c:pt>
                <c:pt idx="87">
                  <c:v>-0.18309685639414558</c:v>
                </c:pt>
                <c:pt idx="88">
                  <c:v>-0.18305083542327272</c:v>
                </c:pt>
                <c:pt idx="89">
                  <c:v>-0.18300481445239986</c:v>
                </c:pt>
                <c:pt idx="90">
                  <c:v>-0.18295879348152699</c:v>
                </c:pt>
                <c:pt idx="91">
                  <c:v>-0.18292360097438892</c:v>
                </c:pt>
                <c:pt idx="92">
                  <c:v>-0.1827909522936377</c:v>
                </c:pt>
                <c:pt idx="93">
                  <c:v>-0.18265830361288649</c:v>
                </c:pt>
                <c:pt idx="94">
                  <c:v>-0.18244444145412436</c:v>
                </c:pt>
                <c:pt idx="95">
                  <c:v>-0.18123706774769505</c:v>
                </c:pt>
                <c:pt idx="96">
                  <c:v>-0.18123706774769505</c:v>
                </c:pt>
                <c:pt idx="97">
                  <c:v>-0.18048448951812696</c:v>
                </c:pt>
                <c:pt idx="98">
                  <c:v>-0.1790849105804051</c:v>
                </c:pt>
                <c:pt idx="99">
                  <c:v>-0.1790849105804051</c:v>
                </c:pt>
                <c:pt idx="100">
                  <c:v>-0.1790849105804051</c:v>
                </c:pt>
                <c:pt idx="101">
                  <c:v>-0.1790849105804051</c:v>
                </c:pt>
                <c:pt idx="102">
                  <c:v>-0.1790794963485377</c:v>
                </c:pt>
                <c:pt idx="103">
                  <c:v>-0.17884668437823964</c:v>
                </c:pt>
                <c:pt idx="104">
                  <c:v>-0.17881961321890266</c:v>
                </c:pt>
                <c:pt idx="105">
                  <c:v>-0.17875464243649392</c:v>
                </c:pt>
                <c:pt idx="106">
                  <c:v>-0.17873839974089173</c:v>
                </c:pt>
                <c:pt idx="107">
                  <c:v>-0.17873298550902433</c:v>
                </c:pt>
                <c:pt idx="108">
                  <c:v>-0.17873298550902433</c:v>
                </c:pt>
                <c:pt idx="109">
                  <c:v>-0.17873298550902433</c:v>
                </c:pt>
                <c:pt idx="110">
                  <c:v>-0.17863823645134491</c:v>
                </c:pt>
                <c:pt idx="111">
                  <c:v>-0.17861116529200793</c:v>
                </c:pt>
                <c:pt idx="112">
                  <c:v>-0.17857055855300247</c:v>
                </c:pt>
                <c:pt idx="113">
                  <c:v>-0.17857055855300247</c:v>
                </c:pt>
                <c:pt idx="114">
                  <c:v>-0.17823487617722389</c:v>
                </c:pt>
                <c:pt idx="115">
                  <c:v>-0.17808598480087051</c:v>
                </c:pt>
                <c:pt idx="116">
                  <c:v>-0.17808598480087051</c:v>
                </c:pt>
                <c:pt idx="117">
                  <c:v>-0.17799394285912479</c:v>
                </c:pt>
                <c:pt idx="118">
                  <c:v>-0.1772684357888937</c:v>
                </c:pt>
                <c:pt idx="119">
                  <c:v>-0.17674325529775628</c:v>
                </c:pt>
                <c:pt idx="120">
                  <c:v>-0.17670264855875079</c:v>
                </c:pt>
                <c:pt idx="121">
                  <c:v>-0.17659707103733657</c:v>
                </c:pt>
                <c:pt idx="122">
                  <c:v>-0.17657541410986699</c:v>
                </c:pt>
                <c:pt idx="123">
                  <c:v>-0.1764427654291158</c:v>
                </c:pt>
                <c:pt idx="124">
                  <c:v>-0.17633177367583419</c:v>
                </c:pt>
                <c:pt idx="125">
                  <c:v>-0.17605023361872957</c:v>
                </c:pt>
                <c:pt idx="126">
                  <c:v>-0.17599067706818822</c:v>
                </c:pt>
                <c:pt idx="127">
                  <c:v>-0.17568748008361404</c:v>
                </c:pt>
                <c:pt idx="128">
                  <c:v>-0.17565499469240967</c:v>
                </c:pt>
                <c:pt idx="129">
                  <c:v>-0.17242811249944159</c:v>
                </c:pt>
                <c:pt idx="130">
                  <c:v>-0.17218447206540877</c:v>
                </c:pt>
                <c:pt idx="131">
                  <c:v>-0.17215740090607179</c:v>
                </c:pt>
                <c:pt idx="132">
                  <c:v>-0.17192458893577375</c:v>
                </c:pt>
                <c:pt idx="133">
                  <c:v>-0.17181630429842584</c:v>
                </c:pt>
                <c:pt idx="134">
                  <c:v>-0.17060080924419541</c:v>
                </c:pt>
                <c:pt idx="135">
                  <c:v>-0.17025971263654946</c:v>
                </c:pt>
                <c:pt idx="136">
                  <c:v>-0.17009728568052757</c:v>
                </c:pt>
                <c:pt idx="137">
                  <c:v>-0.17009728568052757</c:v>
                </c:pt>
                <c:pt idx="138">
                  <c:v>-0.16821042587474003</c:v>
                </c:pt>
                <c:pt idx="139">
                  <c:v>-0.16818335471540305</c:v>
                </c:pt>
                <c:pt idx="140">
                  <c:v>-0.16754176823911662</c:v>
                </c:pt>
                <c:pt idx="141">
                  <c:v>-0.16610158256238927</c:v>
                </c:pt>
                <c:pt idx="142">
                  <c:v>-0.16599059080910764</c:v>
                </c:pt>
                <c:pt idx="143">
                  <c:v>-0.16584169943275423</c:v>
                </c:pt>
                <c:pt idx="144">
                  <c:v>-0.16579567846188137</c:v>
                </c:pt>
                <c:pt idx="145">
                  <c:v>-0.16579567846188137</c:v>
                </c:pt>
                <c:pt idx="146">
                  <c:v>-0.16562783727399211</c:v>
                </c:pt>
                <c:pt idx="147">
                  <c:v>-0.16534359010095381</c:v>
                </c:pt>
                <c:pt idx="148">
                  <c:v>-0.16373556323633717</c:v>
                </c:pt>
                <c:pt idx="149">
                  <c:v>-0.16184328919868224</c:v>
                </c:pt>
                <c:pt idx="150">
                  <c:v>-0.16153738509817436</c:v>
                </c:pt>
                <c:pt idx="151">
                  <c:v>-0.1614561716201634</c:v>
                </c:pt>
                <c:pt idx="152">
                  <c:v>-0.16123148099766649</c:v>
                </c:pt>
                <c:pt idx="153">
                  <c:v>-0.16110424654878266</c:v>
                </c:pt>
                <c:pt idx="154">
                  <c:v>-0.15973173877039776</c:v>
                </c:pt>
                <c:pt idx="155">
                  <c:v>-0.15951246237976821</c:v>
                </c:pt>
                <c:pt idx="156">
                  <c:v>-0.15920655827926034</c:v>
                </c:pt>
                <c:pt idx="157">
                  <c:v>-0.15877341972986864</c:v>
                </c:pt>
                <c:pt idx="158">
                  <c:v>-0.15738466925588157</c:v>
                </c:pt>
                <c:pt idx="159">
                  <c:v>-0.15725202057513035</c:v>
                </c:pt>
                <c:pt idx="160">
                  <c:v>-0.15570625737698876</c:v>
                </c:pt>
                <c:pt idx="161">
                  <c:v>-0.15543013155175156</c:v>
                </c:pt>
                <c:pt idx="162">
                  <c:v>-0.15334835939873775</c:v>
                </c:pt>
                <c:pt idx="163">
                  <c:v>-0.15283400737133512</c:v>
                </c:pt>
                <c:pt idx="164">
                  <c:v>-0.15093090486994543</c:v>
                </c:pt>
                <c:pt idx="165">
                  <c:v>-0.1494203341789419</c:v>
                </c:pt>
                <c:pt idx="166">
                  <c:v>-0.14703807215728762</c:v>
                </c:pt>
                <c:pt idx="167">
                  <c:v>-0.14668614708590688</c:v>
                </c:pt>
                <c:pt idx="168">
                  <c:v>-0.14474243784551169</c:v>
                </c:pt>
                <c:pt idx="169">
                  <c:v>-0.14258486644635435</c:v>
                </c:pt>
                <c:pt idx="170">
                  <c:v>-0.14094164707459964</c:v>
                </c:pt>
                <c:pt idx="171">
                  <c:v>-0.14068176394496462</c:v>
                </c:pt>
                <c:pt idx="172">
                  <c:v>-0.13868661950182914</c:v>
                </c:pt>
                <c:pt idx="173">
                  <c:v>-0.12368649011320829</c:v>
                </c:pt>
                <c:pt idx="174">
                  <c:v>-0.12365671183793761</c:v>
                </c:pt>
                <c:pt idx="175">
                  <c:v>-0.12365671183793761</c:v>
                </c:pt>
                <c:pt idx="176">
                  <c:v>-0.12362151933079954</c:v>
                </c:pt>
                <c:pt idx="177">
                  <c:v>-0.12361069086706473</c:v>
                </c:pt>
                <c:pt idx="178">
                  <c:v>-0.12347262795444613</c:v>
                </c:pt>
                <c:pt idx="193">
                  <c:v>-9.1885999240057345E-2</c:v>
                </c:pt>
                <c:pt idx="245">
                  <c:v>-6.7505713141172749E-2</c:v>
                </c:pt>
                <c:pt idx="261">
                  <c:v>-6.4446672136093952E-2</c:v>
                </c:pt>
                <c:pt idx="310">
                  <c:v>-4.92922371392523E-2</c:v>
                </c:pt>
                <c:pt idx="311">
                  <c:v>-4.92922371392523E-2</c:v>
                </c:pt>
                <c:pt idx="320">
                  <c:v>-4.5117864369489918E-2</c:v>
                </c:pt>
                <c:pt idx="323">
                  <c:v>-4.4007946836673723E-2</c:v>
                </c:pt>
                <c:pt idx="324">
                  <c:v>-4.1403701308456192E-2</c:v>
                </c:pt>
                <c:pt idx="325">
                  <c:v>-3.9194694706558592E-2</c:v>
                </c:pt>
                <c:pt idx="326">
                  <c:v>-2.8469101377246939E-2</c:v>
                </c:pt>
                <c:pt idx="327">
                  <c:v>-2.8428494638241472E-2</c:v>
                </c:pt>
                <c:pt idx="328">
                  <c:v>-2.6479371165978871E-2</c:v>
                </c:pt>
                <c:pt idx="329">
                  <c:v>-2.6465835586310382E-2</c:v>
                </c:pt>
                <c:pt idx="330">
                  <c:v>-2.4557318853053262E-2</c:v>
                </c:pt>
                <c:pt idx="331">
                  <c:v>-2.4389477665163986E-2</c:v>
                </c:pt>
                <c:pt idx="332">
                  <c:v>-2.4373234969561799E-2</c:v>
                </c:pt>
                <c:pt idx="333">
                  <c:v>-2.2759793873077763E-2</c:v>
                </c:pt>
                <c:pt idx="334">
                  <c:v>-2.2342898019288265E-2</c:v>
                </c:pt>
                <c:pt idx="335">
                  <c:v>-2.216964259953158E-2</c:v>
                </c:pt>
                <c:pt idx="336">
                  <c:v>-2.0891883878826109E-2</c:v>
                </c:pt>
                <c:pt idx="337">
                  <c:v>-2.0891883878826109E-2</c:v>
                </c:pt>
                <c:pt idx="338">
                  <c:v>-2.0607636705787816E-2</c:v>
                </c:pt>
                <c:pt idx="339">
                  <c:v>-2.0607636705787816E-2</c:v>
                </c:pt>
                <c:pt idx="340">
                  <c:v>-1.8230788916000926E-2</c:v>
                </c:pt>
                <c:pt idx="341">
                  <c:v>-1.6021782314103325E-2</c:v>
                </c:pt>
                <c:pt idx="342">
                  <c:v>-1.4107851348978809E-2</c:v>
                </c:pt>
                <c:pt idx="343">
                  <c:v>-1.4061830378105933E-2</c:v>
                </c:pt>
                <c:pt idx="344">
                  <c:v>-1.4032052102835257E-2</c:v>
                </c:pt>
                <c:pt idx="345">
                  <c:v>-1.1777024530064795E-2</c:v>
                </c:pt>
                <c:pt idx="346">
                  <c:v>-9.5680179281671801E-3</c:v>
                </c:pt>
                <c:pt idx="347">
                  <c:v>-9.4164194358800912E-3</c:v>
                </c:pt>
                <c:pt idx="348">
                  <c:v>-5.8430264033986767E-3</c:v>
                </c:pt>
                <c:pt idx="349">
                  <c:v>-5.2582893617198895E-3</c:v>
                </c:pt>
                <c:pt idx="350">
                  <c:v>-4.0671583508927606E-3</c:v>
                </c:pt>
                <c:pt idx="351">
                  <c:v>-3.4012078312030403E-3</c:v>
                </c:pt>
                <c:pt idx="352">
                  <c:v>3.8604736004052564E-4</c:v>
                </c:pt>
                <c:pt idx="353">
                  <c:v>7.5150801108976595E-4</c:v>
                </c:pt>
                <c:pt idx="354">
                  <c:v>9.8702709732149951E-4</c:v>
                </c:pt>
                <c:pt idx="355">
                  <c:v>7.5409547728044618E-3</c:v>
                </c:pt>
                <c:pt idx="356">
                  <c:v>1.3989304926873211E-2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91-4F1A-BAF7-0F662C3C36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328">
                  <c:v>0.16433256999880541</c:v>
                </c:pt>
                <c:pt idx="329">
                  <c:v>-9.0738780003448483E-2</c:v>
                </c:pt>
                <c:pt idx="330">
                  <c:v>-0.22229912999318913</c:v>
                </c:pt>
                <c:pt idx="332">
                  <c:v>-0.10781349000171758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91-4F1A-BAF7-0F662C3C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45472"/>
        <c:axId val="1"/>
      </c:scatterChart>
      <c:valAx>
        <c:axId val="91484547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6073414905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3815350389321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4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18798665183535"/>
          <c:y val="0.92024539877300615"/>
          <c:w val="0.528364849833147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387844008645084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93327077299"/>
          <c:y val="0.14860681114551083"/>
          <c:w val="0.8234448655176385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  <c:pt idx="108">
                  <c:v>9.504741283308249E-3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8-4727-8D1B-BB1EC4DACB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BAAVSS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6">
                  <c:v>-4.2545331161818467E-3</c:v>
                </c:pt>
                <c:pt idx="7">
                  <c:v>-2.1963210238027386E-3</c:v>
                </c:pt>
                <c:pt idx="8">
                  <c:v>-1.4427735011850018E-2</c:v>
                </c:pt>
                <c:pt idx="9">
                  <c:v>4.4408076457330026E-2</c:v>
                </c:pt>
                <c:pt idx="10">
                  <c:v>8.7064198996813502E-2</c:v>
                </c:pt>
                <c:pt idx="11">
                  <c:v>9.6977025241358206E-3</c:v>
                </c:pt>
                <c:pt idx="12">
                  <c:v>2.6248480215144809E-2</c:v>
                </c:pt>
                <c:pt idx="13">
                  <c:v>-2.5275086176407058E-2</c:v>
                </c:pt>
                <c:pt idx="14">
                  <c:v>-8.2977051861234941E-3</c:v>
                </c:pt>
                <c:pt idx="15">
                  <c:v>2.2349403996486217E-2</c:v>
                </c:pt>
                <c:pt idx="16">
                  <c:v>4.7359931413666345E-3</c:v>
                </c:pt>
                <c:pt idx="17">
                  <c:v>8.9447881182422861E-3</c:v>
                </c:pt>
                <c:pt idx="18">
                  <c:v>-3.3538513234816492E-3</c:v>
                </c:pt>
                <c:pt idx="19">
                  <c:v>2.758541026560124E-2</c:v>
                </c:pt>
                <c:pt idx="20">
                  <c:v>5.5421221732103731E-2</c:v>
                </c:pt>
                <c:pt idx="21">
                  <c:v>2.2844035542220809E-2</c:v>
                </c:pt>
                <c:pt idx="22">
                  <c:v>3.2052830516477115E-2</c:v>
                </c:pt>
                <c:pt idx="23">
                  <c:v>6.3290221442002803E-3</c:v>
                </c:pt>
                <c:pt idx="24">
                  <c:v>8.7467832927359268E-3</c:v>
                </c:pt>
                <c:pt idx="25">
                  <c:v>7.5897133792750537E-3</c:v>
                </c:pt>
                <c:pt idx="26">
                  <c:v>-2.4805889144772664E-2</c:v>
                </c:pt>
                <c:pt idx="27">
                  <c:v>-2.1578896230494138E-2</c:v>
                </c:pt>
                <c:pt idx="28">
                  <c:v>-8.7430847634095699E-3</c:v>
                </c:pt>
                <c:pt idx="29">
                  <c:v>-3.1907273289107252E-2</c:v>
                </c:pt>
                <c:pt idx="30">
                  <c:v>1.3772828824585304E-2</c:v>
                </c:pt>
                <c:pt idx="31">
                  <c:v>1.4576060537365265E-2</c:v>
                </c:pt>
                <c:pt idx="32">
                  <c:v>1.6176060540601611E-2</c:v>
                </c:pt>
                <c:pt idx="33">
                  <c:v>-7.6809119709650986E-3</c:v>
                </c:pt>
                <c:pt idx="34">
                  <c:v>-1.6763006235123612E-2</c:v>
                </c:pt>
                <c:pt idx="35">
                  <c:v>4.9008665009750985E-3</c:v>
                </c:pt>
                <c:pt idx="36">
                  <c:v>5.8187722388538532E-3</c:v>
                </c:pt>
                <c:pt idx="37">
                  <c:v>1.3462431306834333E-2</c:v>
                </c:pt>
                <c:pt idx="38">
                  <c:v>3.9434249039913993E-2</c:v>
                </c:pt>
                <c:pt idx="39">
                  <c:v>5.7352154770342167E-2</c:v>
                </c:pt>
                <c:pt idx="40">
                  <c:v>3.0818943443591706E-2</c:v>
                </c:pt>
                <c:pt idx="41">
                  <c:v>-2.3263150826096535E-2</c:v>
                </c:pt>
                <c:pt idx="42">
                  <c:v>1.1842291438370012E-2</c:v>
                </c:pt>
                <c:pt idx="43">
                  <c:v>-2.2621897100179922E-2</c:v>
                </c:pt>
                <c:pt idx="44">
                  <c:v>7.8656394252902828E-3</c:v>
                </c:pt>
                <c:pt idx="45">
                  <c:v>2.7265639429970179E-2</c:v>
                </c:pt>
                <c:pt idx="46">
                  <c:v>4.9101450902526267E-2</c:v>
                </c:pt>
                <c:pt idx="47">
                  <c:v>-8.0286732991226017E-3</c:v>
                </c:pt>
                <c:pt idx="48">
                  <c:v>-1.6098747437354177E-4</c:v>
                </c:pt>
                <c:pt idx="49">
                  <c:v>-2.636278913996648E-3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8-4727-8D1B-BB1EC4DACBA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52">
                  <c:v>3.6337628371256869E-2</c:v>
                </c:pt>
                <c:pt idx="53">
                  <c:v>5.1805584516841918E-3</c:v>
                </c:pt>
                <c:pt idx="54">
                  <c:v>9.0163699278491549E-3</c:v>
                </c:pt>
                <c:pt idx="55">
                  <c:v>-1.5563802975520957E-2</c:v>
                </c:pt>
                <c:pt idx="56">
                  <c:v>-1.4795216950005852E-2</c:v>
                </c:pt>
                <c:pt idx="57">
                  <c:v>-1.0894074781390373E-2</c:v>
                </c:pt>
                <c:pt idx="58">
                  <c:v>-9.0639360714703798E-3</c:v>
                </c:pt>
                <c:pt idx="59">
                  <c:v>-1.027686295856256E-2</c:v>
                </c:pt>
                <c:pt idx="60">
                  <c:v>-1.2549383056466468E-2</c:v>
                </c:pt>
                <c:pt idx="61">
                  <c:v>-1.7848022485850379E-2</c:v>
                </c:pt>
                <c:pt idx="62">
                  <c:v>-3.0122110256343149E-3</c:v>
                </c:pt>
                <c:pt idx="63">
                  <c:v>6.0707005068252329E-2</c:v>
                </c:pt>
                <c:pt idx="64">
                  <c:v>2.9221558092103805E-2</c:v>
                </c:pt>
                <c:pt idx="65">
                  <c:v>-9.8840759383165278E-3</c:v>
                </c:pt>
                <c:pt idx="66">
                  <c:v>-4.0482644762960263E-3</c:v>
                </c:pt>
                <c:pt idx="67">
                  <c:v>-9.7425064232083969E-3</c:v>
                </c:pt>
                <c:pt idx="68">
                  <c:v>-1.3138108937710058E-2</c:v>
                </c:pt>
                <c:pt idx="69">
                  <c:v>-1.1302297469228506E-2</c:v>
                </c:pt>
                <c:pt idx="70">
                  <c:v>-6.466485996497795E-3</c:v>
                </c:pt>
                <c:pt idx="71">
                  <c:v>-4.697899981692899E-3</c:v>
                </c:pt>
                <c:pt idx="72">
                  <c:v>-4.5337114497669972E-3</c:v>
                </c:pt>
                <c:pt idx="73">
                  <c:v>-1.7810363460739609E-2</c:v>
                </c:pt>
                <c:pt idx="74">
                  <c:v>-2.3273191422049422E-2</c:v>
                </c:pt>
                <c:pt idx="75">
                  <c:v>-1.4335824591398705E-2</c:v>
                </c:pt>
                <c:pt idx="76">
                  <c:v>-1.1522632135893218E-2</c:v>
                </c:pt>
                <c:pt idx="77">
                  <c:v>-1.9612476600741502E-2</c:v>
                </c:pt>
                <c:pt idx="78">
                  <c:v>-3.4670688684855122E-2</c:v>
                </c:pt>
                <c:pt idx="79">
                  <c:v>-6.6933076959685422E-3</c:v>
                </c:pt>
                <c:pt idx="80">
                  <c:v>-1.4924721683200914E-2</c:v>
                </c:pt>
                <c:pt idx="81">
                  <c:v>-3.225499349355232E-2</c:v>
                </c:pt>
                <c:pt idx="82">
                  <c:v>-7.41918202402303E-3</c:v>
                </c:pt>
                <c:pt idx="83">
                  <c:v>2.3900299638626166E-2</c:v>
                </c:pt>
                <c:pt idx="84">
                  <c:v>2.8330741843092255E-3</c:v>
                </c:pt>
                <c:pt idx="85">
                  <c:v>7.2504697127442341E-2</c:v>
                </c:pt>
                <c:pt idx="86">
                  <c:v>6.2732831429457292E-3</c:v>
                </c:pt>
                <c:pt idx="87">
                  <c:v>3.1160819664364681E-2</c:v>
                </c:pt>
                <c:pt idx="88">
                  <c:v>-1.0705943132052198E-3</c:v>
                </c:pt>
                <c:pt idx="89">
                  <c:v>-2.4661968345753849E-3</c:v>
                </c:pt>
                <c:pt idx="90">
                  <c:v>-2.8697610810922924E-2</c:v>
                </c:pt>
                <c:pt idx="91">
                  <c:v>-1.3093213325191755E-2</c:v>
                </c:pt>
                <c:pt idx="92">
                  <c:v>-2.2160438777063973E-2</c:v>
                </c:pt>
                <c:pt idx="93">
                  <c:v>1.316959709947696E-2</c:v>
                </c:pt>
                <c:pt idx="94">
                  <c:v>-5.2498065131658223E-2</c:v>
                </c:pt>
                <c:pt idx="95">
                  <c:v>-4.90507375652669E-2</c:v>
                </c:pt>
                <c:pt idx="96">
                  <c:v>5.614109177258797E-3</c:v>
                </c:pt>
                <c:pt idx="97">
                  <c:v>-6.6513854697404895E-2</c:v>
                </c:pt>
                <c:pt idx="98">
                  <c:v>-5.967804322426673E-2</c:v>
                </c:pt>
                <c:pt idx="101">
                  <c:v>-8.8158897924586199E-2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8-4727-8D1B-BB1EC4DACBA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09">
                  <c:v>1.141711278251023E-2</c:v>
                </c:pt>
                <c:pt idx="110">
                  <c:v>-2.2630966726865154E-2</c:v>
                </c:pt>
                <c:pt idx="111">
                  <c:v>-1.2086215705494396E-2</c:v>
                </c:pt>
                <c:pt idx="112">
                  <c:v>1.5772828824992757E-2</c:v>
                </c:pt>
                <c:pt idx="113">
                  <c:v>1.4753659925190732E-2</c:v>
                </c:pt>
                <c:pt idx="114">
                  <c:v>1.2666852380789351E-2</c:v>
                </c:pt>
                <c:pt idx="115">
                  <c:v>1.4535438393068034E-2</c:v>
                </c:pt>
                <c:pt idx="116">
                  <c:v>1.3604024417873006E-2</c:v>
                </c:pt>
                <c:pt idx="117">
                  <c:v>1.3372610432270449E-2</c:v>
                </c:pt>
                <c:pt idx="118">
                  <c:v>1.5141196447075345E-2</c:v>
                </c:pt>
                <c:pt idx="119">
                  <c:v>1.5106308754184283E-2</c:v>
                </c:pt>
                <c:pt idx="120">
                  <c:v>1.0641367654898204E-2</c:v>
                </c:pt>
                <c:pt idx="121">
                  <c:v>1.0077179118525237E-2</c:v>
                </c:pt>
                <c:pt idx="122">
                  <c:v>1.0412990595796145E-2</c:v>
                </c:pt>
                <c:pt idx="123">
                  <c:v>1.064459937333595E-2</c:v>
                </c:pt>
                <c:pt idx="124">
                  <c:v>1.0317582877178211E-2</c:v>
                </c:pt>
                <c:pt idx="125">
                  <c:v>1.1853394345962442E-2</c:v>
                </c:pt>
                <c:pt idx="126">
                  <c:v>1.4000721923366655E-2</c:v>
                </c:pt>
                <c:pt idx="127">
                  <c:v>1.0836533387191594E-2</c:v>
                </c:pt>
                <c:pt idx="128">
                  <c:v>1.3472344850015361E-2</c:v>
                </c:pt>
                <c:pt idx="129">
                  <c:v>9.1081563223269768E-3</c:v>
                </c:pt>
                <c:pt idx="131">
                  <c:v>-1.264674720732728E-2</c:v>
                </c:pt>
                <c:pt idx="132">
                  <c:v>-1.1946747210458852E-2</c:v>
                </c:pt>
                <c:pt idx="133">
                  <c:v>-1.4783795850235038E-3</c:v>
                </c:pt>
                <c:pt idx="134">
                  <c:v>-2.5053960853256285E-3</c:v>
                </c:pt>
                <c:pt idx="135">
                  <c:v>1.4473519702733029E-2</c:v>
                </c:pt>
                <c:pt idx="136">
                  <c:v>2.0942105722497217E-2</c:v>
                </c:pt>
                <c:pt idx="137">
                  <c:v>-5.5822695139795542E-3</c:v>
                </c:pt>
                <c:pt idx="138">
                  <c:v>-2.1853064317838289E-3</c:v>
                </c:pt>
                <c:pt idx="139">
                  <c:v>-7.9070016581681557E-3</c:v>
                </c:pt>
                <c:pt idx="140">
                  <c:v>1.3591670453024562E-2</c:v>
                </c:pt>
                <c:pt idx="141">
                  <c:v>1.729167045414215E-2</c:v>
                </c:pt>
                <c:pt idx="142">
                  <c:v>2.045746153453365E-2</c:v>
                </c:pt>
                <c:pt idx="143">
                  <c:v>2.0894196779408958E-2</c:v>
                </c:pt>
                <c:pt idx="144">
                  <c:v>2.0640163791540544E-2</c:v>
                </c:pt>
                <c:pt idx="145">
                  <c:v>4.3634410030790605E-3</c:v>
                </c:pt>
                <c:pt idx="146">
                  <c:v>3.8678384880768135E-3</c:v>
                </c:pt>
                <c:pt idx="147">
                  <c:v>4.2648015660233796E-3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8-4727-8D1B-BB1EC4DACBA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8-4727-8D1B-BB1EC4DACB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8-4727-8D1B-BB1EC4DACB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  <c:pt idx="0">
                  <c:v>1.088177140627522E-2</c:v>
                </c:pt>
                <c:pt idx="1">
                  <c:v>-9.3937856072443537E-3</c:v>
                </c:pt>
                <c:pt idx="2">
                  <c:v>-4.4535766501212493E-3</c:v>
                </c:pt>
                <c:pt idx="3">
                  <c:v>-4.8849906379473396E-3</c:v>
                </c:pt>
                <c:pt idx="4">
                  <c:v>-4.5805931513314135E-3</c:v>
                </c:pt>
                <c:pt idx="5">
                  <c:v>-2.1014105768699665E-2</c:v>
                </c:pt>
                <c:pt idx="50">
                  <c:v>2.4058981194684748E-2</c:v>
                </c:pt>
                <c:pt idx="51">
                  <c:v>1.141070624726126E-2</c:v>
                </c:pt>
                <c:pt idx="102">
                  <c:v>8.005119401786942E-3</c:v>
                </c:pt>
                <c:pt idx="103">
                  <c:v>1.1042291436751839E-2</c:v>
                </c:pt>
                <c:pt idx="104">
                  <c:v>7.8455231559928507E-3</c:v>
                </c:pt>
                <c:pt idx="105">
                  <c:v>7.2185066528618336E-3</c:v>
                </c:pt>
                <c:pt idx="106">
                  <c:v>5.9173408953938633E-3</c:v>
                </c:pt>
                <c:pt idx="107">
                  <c:v>1.0564910444372799E-2</c:v>
                </c:pt>
                <c:pt idx="148">
                  <c:v>-3.1857668072916567E-3</c:v>
                </c:pt>
                <c:pt idx="149">
                  <c:v>-3.0484406241157558E-2</c:v>
                </c:pt>
                <c:pt idx="150">
                  <c:v>9.7243887285003439E-3</c:v>
                </c:pt>
                <c:pt idx="151">
                  <c:v>-2.7384392378735356E-3</c:v>
                </c:pt>
                <c:pt idx="152">
                  <c:v>-8.9026277710217983E-3</c:v>
                </c:pt>
                <c:pt idx="153">
                  <c:v>-9.8573897485039197E-3</c:v>
                </c:pt>
                <c:pt idx="154">
                  <c:v>-5.0800795361283235E-3</c:v>
                </c:pt>
                <c:pt idx="155">
                  <c:v>9.3099978403188288E-4</c:v>
                </c:pt>
                <c:pt idx="160">
                  <c:v>1.870671367214527E-2</c:v>
                </c:pt>
                <c:pt idx="161">
                  <c:v>1.8721772568824235E-2</c:v>
                </c:pt>
                <c:pt idx="162">
                  <c:v>1.9321772568218876E-2</c:v>
                </c:pt>
                <c:pt idx="163">
                  <c:v>1.51330074222642E-2</c:v>
                </c:pt>
                <c:pt idx="164">
                  <c:v>8.9540867411415093E-3</c:v>
                </c:pt>
                <c:pt idx="165">
                  <c:v>8.3135217500966974E-3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8-4727-8D1B-BB1EC4DACB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0">
                  <c:v>2.776707580889794E-3</c:v>
                </c:pt>
                <c:pt idx="1">
                  <c:v>3.0541979216155328E-3</c:v>
                </c:pt>
                <c:pt idx="2">
                  <c:v>3.0563819798068294E-3</c:v>
                </c:pt>
                <c:pt idx="3">
                  <c:v>3.0581062362736418E-3</c:v>
                </c:pt>
                <c:pt idx="4">
                  <c:v>3.0600603936026967E-3</c:v>
                </c:pt>
                <c:pt idx="5">
                  <c:v>1.6205361446762537E-3</c:v>
                </c:pt>
                <c:pt idx="6">
                  <c:v>1.6600790929818272E-3</c:v>
                </c:pt>
                <c:pt idx="7">
                  <c:v>1.6964034292160169E-3</c:v>
                </c:pt>
                <c:pt idx="8">
                  <c:v>1.6981276856828298E-3</c:v>
                </c:pt>
                <c:pt idx="9">
                  <c:v>1.6983575865450714E-3</c:v>
                </c:pt>
                <c:pt idx="10">
                  <c:v>1.7128413408662988E-3</c:v>
                </c:pt>
                <c:pt idx="11">
                  <c:v>1.7329576663124482E-3</c:v>
                </c:pt>
                <c:pt idx="12">
                  <c:v>1.7685922999599126E-3</c:v>
                </c:pt>
                <c:pt idx="13">
                  <c:v>1.797329907740126E-3</c:v>
                </c:pt>
                <c:pt idx="14">
                  <c:v>1.8029624788650474E-3</c:v>
                </c:pt>
                <c:pt idx="15">
                  <c:v>1.8552649250250359E-3</c:v>
                </c:pt>
                <c:pt idx="16">
                  <c:v>1.8911294595347419E-3</c:v>
                </c:pt>
                <c:pt idx="17">
                  <c:v>1.8950377741928509E-3</c:v>
                </c:pt>
                <c:pt idx="18">
                  <c:v>1.8982563862642346E-3</c:v>
                </c:pt>
                <c:pt idx="19">
                  <c:v>1.9235454811108227E-3</c:v>
                </c:pt>
                <c:pt idx="20">
                  <c:v>1.9237753819730643E-3</c:v>
                </c:pt>
                <c:pt idx="21">
                  <c:v>1.9861934660716876E-3</c:v>
                </c:pt>
                <c:pt idx="22">
                  <c:v>1.9901017807297965E-3</c:v>
                </c:pt>
                <c:pt idx="23">
                  <c:v>2.1703440567272941E-3</c:v>
                </c:pt>
                <c:pt idx="24">
                  <c:v>2.3559890029874716E-3</c:v>
                </c:pt>
                <c:pt idx="25">
                  <c:v>2.3646102853215356E-3</c:v>
                </c:pt>
                <c:pt idx="26">
                  <c:v>2.36656444265059E-3</c:v>
                </c:pt>
                <c:pt idx="27">
                  <c:v>2.4726636905751374E-3</c:v>
                </c:pt>
                <c:pt idx="28">
                  <c:v>2.4728935914373794E-3</c:v>
                </c:pt>
                <c:pt idx="29">
                  <c:v>2.473123492299621E-3</c:v>
                </c:pt>
                <c:pt idx="30">
                  <c:v>2.4851932875673104E-3</c:v>
                </c:pt>
                <c:pt idx="31">
                  <c:v>2.5519794880485263E-3</c:v>
                </c:pt>
                <c:pt idx="32">
                  <c:v>2.5519794880485263E-3</c:v>
                </c:pt>
                <c:pt idx="33">
                  <c:v>2.5946260979943627E-3</c:v>
                </c:pt>
                <c:pt idx="34">
                  <c:v>2.5947410484254835E-3</c:v>
                </c:pt>
                <c:pt idx="35">
                  <c:v>2.602212826448339E-3</c:v>
                </c:pt>
                <c:pt idx="36">
                  <c:v>2.6023277768794598E-3</c:v>
                </c:pt>
                <c:pt idx="37">
                  <c:v>2.6295710290551019E-3</c:v>
                </c:pt>
                <c:pt idx="38">
                  <c:v>2.6980814860031303E-3</c:v>
                </c:pt>
                <c:pt idx="39">
                  <c:v>2.6981964364342511E-3</c:v>
                </c:pt>
                <c:pt idx="40">
                  <c:v>2.7801560938234193E-3</c:v>
                </c:pt>
                <c:pt idx="41">
                  <c:v>2.7802710442545401E-3</c:v>
                </c:pt>
                <c:pt idx="42">
                  <c:v>2.7931454925400759E-3</c:v>
                </c:pt>
                <c:pt idx="43">
                  <c:v>2.7933753934023175E-3</c:v>
                </c:pt>
                <c:pt idx="44">
                  <c:v>2.8061348912567325E-3</c:v>
                </c:pt>
                <c:pt idx="45">
                  <c:v>2.8061348912567325E-3</c:v>
                </c:pt>
                <c:pt idx="46">
                  <c:v>2.8063647921189741E-3</c:v>
                </c:pt>
                <c:pt idx="47">
                  <c:v>3.1406406458184145E-3</c:v>
                </c:pt>
                <c:pt idx="48">
                  <c:v>2.9459146154996894E-3</c:v>
                </c:pt>
                <c:pt idx="49">
                  <c:v>2.9621226262877298E-3</c:v>
                </c:pt>
                <c:pt idx="50">
                  <c:v>2.6045118350707559E-3</c:v>
                </c:pt>
                <c:pt idx="51">
                  <c:v>2.6170414320629289E-3</c:v>
                </c:pt>
                <c:pt idx="52">
                  <c:v>3.0524736651487204E-3</c:v>
                </c:pt>
                <c:pt idx="53">
                  <c:v>3.0610949474827844E-3</c:v>
                </c:pt>
                <c:pt idx="54">
                  <c:v>3.061324848345026E-3</c:v>
                </c:pt>
                <c:pt idx="55">
                  <c:v>3.3785880382385803E-3</c:v>
                </c:pt>
                <c:pt idx="56">
                  <c:v>3.3803122947053932E-3</c:v>
                </c:pt>
                <c:pt idx="57">
                  <c:v>3.4252579132736469E-3</c:v>
                </c:pt>
                <c:pt idx="58">
                  <c:v>1.5617964743734978E-3</c:v>
                </c:pt>
                <c:pt idx="59">
                  <c:v>1.2946516724486354E-3</c:v>
                </c:pt>
                <c:pt idx="60">
                  <c:v>1.5708775584320454E-3</c:v>
                </c:pt>
                <c:pt idx="61">
                  <c:v>1.5740961705034292E-3</c:v>
                </c:pt>
                <c:pt idx="62">
                  <c:v>1.5743260713656708E-3</c:v>
                </c:pt>
                <c:pt idx="63">
                  <c:v>1.324078982815574E-3</c:v>
                </c:pt>
                <c:pt idx="64">
                  <c:v>1.3331600668741212E-3</c:v>
                </c:pt>
                <c:pt idx="65">
                  <c:v>1.7253709378584718E-3</c:v>
                </c:pt>
                <c:pt idx="66">
                  <c:v>1.7256008387207134E-3</c:v>
                </c:pt>
                <c:pt idx="67">
                  <c:v>1.7307736081211521E-3</c:v>
                </c:pt>
                <c:pt idx="68">
                  <c:v>1.7327277654502066E-3</c:v>
                </c:pt>
                <c:pt idx="69">
                  <c:v>1.7329576663124482E-3</c:v>
                </c:pt>
                <c:pt idx="70">
                  <c:v>1.7331875671746898E-3</c:v>
                </c:pt>
                <c:pt idx="71">
                  <c:v>1.7349118236415027E-3</c:v>
                </c:pt>
                <c:pt idx="72">
                  <c:v>1.7346819227792611E-3</c:v>
                </c:pt>
                <c:pt idx="73">
                  <c:v>1.7476713214959172E-3</c:v>
                </c:pt>
                <c:pt idx="74">
                  <c:v>1.751119834429543E-3</c:v>
                </c:pt>
                <c:pt idx="75">
                  <c:v>1.8226190025867135E-3</c:v>
                </c:pt>
                <c:pt idx="76">
                  <c:v>1.828481474573877E-3</c:v>
                </c:pt>
                <c:pt idx="77">
                  <c:v>1.8356084013033697E-3</c:v>
                </c:pt>
                <c:pt idx="78">
                  <c:v>1.7992840650691805E-3</c:v>
                </c:pt>
                <c:pt idx="79">
                  <c:v>1.8049166361941023E-3</c:v>
                </c:pt>
                <c:pt idx="80">
                  <c:v>1.8066408926609148E-3</c:v>
                </c:pt>
                <c:pt idx="81">
                  <c:v>1.8533107676959814E-3</c:v>
                </c:pt>
                <c:pt idx="82">
                  <c:v>1.853540668558223E-3</c:v>
                </c:pt>
                <c:pt idx="83">
                  <c:v>1.3420112500704268E-3</c:v>
                </c:pt>
                <c:pt idx="84">
                  <c:v>1.343505605674998E-3</c:v>
                </c:pt>
                <c:pt idx="85">
                  <c:v>1.3439654073994813E-3</c:v>
                </c:pt>
                <c:pt idx="86">
                  <c:v>1.3456896638662941E-3</c:v>
                </c:pt>
                <c:pt idx="87">
                  <c:v>1.3584491617207087E-3</c:v>
                </c:pt>
                <c:pt idx="88">
                  <c:v>1.3601734181875216E-3</c:v>
                </c:pt>
                <c:pt idx="89">
                  <c:v>1.3621275755165761E-3</c:v>
                </c:pt>
                <c:pt idx="90">
                  <c:v>1.363851831983389E-3</c:v>
                </c:pt>
                <c:pt idx="91">
                  <c:v>1.3658059893124435E-3</c:v>
                </c:pt>
                <c:pt idx="92">
                  <c:v>1.3673003449170143E-3</c:v>
                </c:pt>
                <c:pt idx="93">
                  <c:v>2.4184070870860949E-3</c:v>
                </c:pt>
                <c:pt idx="94">
                  <c:v>2.5033554556844052E-3</c:v>
                </c:pt>
                <c:pt idx="95">
                  <c:v>2.5139308953475237E-3</c:v>
                </c:pt>
                <c:pt idx="96">
                  <c:v>2.8616559494881043E-3</c:v>
                </c:pt>
                <c:pt idx="97">
                  <c:v>2.8884393999392627E-3</c:v>
                </c:pt>
                <c:pt idx="98">
                  <c:v>2.8886693008015048E-3</c:v>
                </c:pt>
                <c:pt idx="99">
                  <c:v>2.9677551974126516E-3</c:v>
                </c:pt>
                <c:pt idx="100">
                  <c:v>2.9675252965504096E-3</c:v>
                </c:pt>
                <c:pt idx="101">
                  <c:v>2.9677551974126516E-3</c:v>
                </c:pt>
                <c:pt idx="102">
                  <c:v>2.7896969796064501E-3</c:v>
                </c:pt>
                <c:pt idx="103">
                  <c:v>2.7931454925400759E-3</c:v>
                </c:pt>
                <c:pt idx="104">
                  <c:v>2.8599316930212914E-3</c:v>
                </c:pt>
                <c:pt idx="105">
                  <c:v>2.8636101068171588E-3</c:v>
                </c:pt>
                <c:pt idx="106">
                  <c:v>2.9284421499693198E-3</c:v>
                </c:pt>
                <c:pt idx="107">
                  <c:v>2.787512921415154E-3</c:v>
                </c:pt>
                <c:pt idx="108">
                  <c:v>6.5127410946522104E-4</c:v>
                </c:pt>
                <c:pt idx="109">
                  <c:v>-2.344104224681968E-3</c:v>
                </c:pt>
                <c:pt idx="110">
                  <c:v>1.6313414852016138E-3</c:v>
                </c:pt>
                <c:pt idx="111">
                  <c:v>1.4499497048929078E-3</c:v>
                </c:pt>
                <c:pt idx="112">
                  <c:v>2.4851932875673104E-3</c:v>
                </c:pt>
                <c:pt idx="113">
                  <c:v>2.5158850526765782E-3</c:v>
                </c:pt>
                <c:pt idx="114">
                  <c:v>2.5217475246637417E-3</c:v>
                </c:pt>
                <c:pt idx="115">
                  <c:v>2.5234717811305546E-3</c:v>
                </c:pt>
                <c:pt idx="116">
                  <c:v>2.5251960375973674E-3</c:v>
                </c:pt>
                <c:pt idx="117">
                  <c:v>2.5269202940641803E-3</c:v>
                </c:pt>
                <c:pt idx="118">
                  <c:v>2.5286445505309928E-3</c:v>
                </c:pt>
                <c:pt idx="119">
                  <c:v>2.6150872747338744E-3</c:v>
                </c:pt>
                <c:pt idx="120">
                  <c:v>2.7064728674749527E-3</c:v>
                </c:pt>
                <c:pt idx="121">
                  <c:v>2.7067027683371943E-3</c:v>
                </c:pt>
                <c:pt idx="122">
                  <c:v>2.7069326691994359E-3</c:v>
                </c:pt>
                <c:pt idx="123">
                  <c:v>2.7732590679561682E-3</c:v>
                </c:pt>
                <c:pt idx="124">
                  <c:v>2.7769374817520356E-3</c:v>
                </c:pt>
                <c:pt idx="125">
                  <c:v>2.7771673826142772E-3</c:v>
                </c:pt>
                <c:pt idx="126">
                  <c:v>2.7877428222773957E-3</c:v>
                </c:pt>
                <c:pt idx="127">
                  <c:v>2.7879727231396373E-3</c:v>
                </c:pt>
                <c:pt idx="128">
                  <c:v>2.7882026240018793E-3</c:v>
                </c:pt>
                <c:pt idx="129">
                  <c:v>2.7884325248641209E-3</c:v>
                </c:pt>
                <c:pt idx="130">
                  <c:v>2.8013069731496563E-3</c:v>
                </c:pt>
                <c:pt idx="131">
                  <c:v>3.435833352936765E-3</c:v>
                </c:pt>
                <c:pt idx="132">
                  <c:v>3.435833352936765E-3</c:v>
                </c:pt>
                <c:pt idx="133">
                  <c:v>3.4792846159004479E-3</c:v>
                </c:pt>
                <c:pt idx="134">
                  <c:v>3.4829630296963152E-3</c:v>
                </c:pt>
                <c:pt idx="135">
                  <c:v>4.1427785043300115E-3</c:v>
                </c:pt>
                <c:pt idx="136">
                  <c:v>4.1445027607968244E-3</c:v>
                </c:pt>
                <c:pt idx="137">
                  <c:v>3.0645434604164102E-3</c:v>
                </c:pt>
                <c:pt idx="138">
                  <c:v>3.065807915158739E-3</c:v>
                </c:pt>
                <c:pt idx="139">
                  <c:v>3.1581131113487841E-3</c:v>
                </c:pt>
                <c:pt idx="140">
                  <c:v>4.4645247610372793E-3</c:v>
                </c:pt>
                <c:pt idx="141">
                  <c:v>4.4645247610372793E-3</c:v>
                </c:pt>
                <c:pt idx="142">
                  <c:v>4.3160088040291372E-3</c:v>
                </c:pt>
                <c:pt idx="143">
                  <c:v>4.402911329956502E-3</c:v>
                </c:pt>
                <c:pt idx="144">
                  <c:v>4.4102681575482368E-3</c:v>
                </c:pt>
                <c:pt idx="145">
                  <c:v>4.7525905414261367E-3</c:v>
                </c:pt>
                <c:pt idx="146">
                  <c:v>4.7545446987551912E-3</c:v>
                </c:pt>
                <c:pt idx="147">
                  <c:v>4.7558091534975208E-3</c:v>
                </c:pt>
                <c:pt idx="148">
                  <c:v>3.2590395898728932E-3</c:v>
                </c:pt>
                <c:pt idx="149">
                  <c:v>3.2622582019442769E-3</c:v>
                </c:pt>
                <c:pt idx="150">
                  <c:v>3.2661665166023859E-3</c:v>
                </c:pt>
                <c:pt idx="151">
                  <c:v>3.2696150295360117E-3</c:v>
                </c:pt>
                <c:pt idx="152">
                  <c:v>3.2698449303982533E-3</c:v>
                </c:pt>
                <c:pt idx="153">
                  <c:v>3.2585797881484095E-3</c:v>
                </c:pt>
                <c:pt idx="154">
                  <c:v>3.5935453444345756E-3</c:v>
                </c:pt>
                <c:pt idx="155">
                  <c:v>3.6873448962291919E-3</c:v>
                </c:pt>
                <c:pt idx="156">
                  <c:v>4.2272670712038387E-3</c:v>
                </c:pt>
                <c:pt idx="157">
                  <c:v>4.2278418233594427E-3</c:v>
                </c:pt>
                <c:pt idx="158">
                  <c:v>4.308881877299644E-3</c:v>
                </c:pt>
                <c:pt idx="159">
                  <c:v>4.316698506615862E-3</c:v>
                </c:pt>
                <c:pt idx="160">
                  <c:v>4.3852089635638908E-3</c:v>
                </c:pt>
                <c:pt idx="161">
                  <c:v>4.4765945563049686E-3</c:v>
                </c:pt>
                <c:pt idx="162">
                  <c:v>4.4765945563049686E-3</c:v>
                </c:pt>
                <c:pt idx="163">
                  <c:v>4.5775210348290782E-3</c:v>
                </c:pt>
                <c:pt idx="164">
                  <c:v>4.6713205866236937E-3</c:v>
                </c:pt>
                <c:pt idx="165">
                  <c:v>2.184368009324038E-3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8-4727-8D1B-BB1EC4DACBA7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(2)'!$R$21:$R$979</c:f>
              <c:numCache>
                <c:formatCode>General</c:formatCode>
                <c:ptCount val="959"/>
                <c:pt idx="99">
                  <c:v>-0.12815889792545931</c:v>
                </c:pt>
                <c:pt idx="100">
                  <c:v>-0.11699470938765444</c:v>
                </c:pt>
                <c:pt idx="130">
                  <c:v>-0.15868640141707147</c:v>
                </c:pt>
                <c:pt idx="156">
                  <c:v>0.16660423453140538</c:v>
                </c:pt>
                <c:pt idx="157">
                  <c:v>-8.8466236797103193E-2</c:v>
                </c:pt>
                <c:pt idx="158">
                  <c:v>-0.21990269399975659</c:v>
                </c:pt>
                <c:pt idx="159">
                  <c:v>-0.10540510406281101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C8-4727-8D1B-BB1EC4DACBA7}"/>
            </c:ext>
          </c:extLst>
        </c:ser>
        <c:ser>
          <c:idx val="9"/>
          <c:order val="9"/>
          <c:tx>
            <c:strRef>
              <c:f>'A (2)'!$X$1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(2)'!$W$2:$W$33</c:f>
              <c:numCache>
                <c:formatCode>General</c:formatCode>
                <c:ptCount val="32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</c:numCache>
            </c:numRef>
          </c:xVal>
          <c:yVal>
            <c:numRef>
              <c:f>'A (2)'!$X$2:$X$33</c:f>
              <c:numCache>
                <c:formatCode>0.00E+00</c:formatCode>
                <c:ptCount val="32"/>
                <c:pt idx="0">
                  <c:v>-9.7404028665133841E-3</c:v>
                </c:pt>
                <c:pt idx="1">
                  <c:v>-2.134367709133576E-2</c:v>
                </c:pt>
                <c:pt idx="2">
                  <c:v>-2.067588092598335E-2</c:v>
                </c:pt>
                <c:pt idx="3">
                  <c:v>-8.1127471163399759E-3</c:v>
                </c:pt>
                <c:pt idx="4">
                  <c:v>8.0983852846641252E-3</c:v>
                </c:pt>
                <c:pt idx="5">
                  <c:v>1.7296155060244161E-2</c:v>
                </c:pt>
                <c:pt idx="6">
                  <c:v>1.3460215072134435E-2</c:v>
                </c:pt>
                <c:pt idx="7">
                  <c:v>-8.0487052511748667E-4</c:v>
                </c:pt>
                <c:pt idx="8">
                  <c:v>-1.5993167409179956E-2</c:v>
                </c:pt>
                <c:pt idx="9">
                  <c:v>-2.1987816540381913E-2</c:v>
                </c:pt>
                <c:pt idx="10">
                  <c:v>-1.4755752193730794E-2</c:v>
                </c:pt>
                <c:pt idx="11">
                  <c:v>9.8346201920132287E-4</c:v>
                </c:pt>
                <c:pt idx="12">
                  <c:v>1.4880751451100835E-2</c:v>
                </c:pt>
                <c:pt idx="13">
                  <c:v>1.7805914525519932E-2</c:v>
                </c:pt>
                <c:pt idx="14">
                  <c:v>7.8894312557178051E-3</c:v>
                </c:pt>
                <c:pt idx="15">
                  <c:v>-8.240402866513374E-3</c:v>
                </c:pt>
                <c:pt idx="16">
                  <c:v>-1.9843677091335745E-2</c:v>
                </c:pt>
                <c:pt idx="17">
                  <c:v>-1.9175880925983338E-2</c:v>
                </c:pt>
                <c:pt idx="18">
                  <c:v>-6.6127471163399867E-3</c:v>
                </c:pt>
                <c:pt idx="19">
                  <c:v>9.5983852846641005E-3</c:v>
                </c:pt>
                <c:pt idx="20">
                  <c:v>1.8796155060244162E-2</c:v>
                </c:pt>
                <c:pt idx="21">
                  <c:v>1.4960215072134441E-2</c:v>
                </c:pt>
                <c:pt idx="22">
                  <c:v>6.9512947488250556E-4</c:v>
                </c:pt>
                <c:pt idx="23">
                  <c:v>-1.4493167409179943E-2</c:v>
                </c:pt>
                <c:pt idx="24">
                  <c:v>-2.0487816540381915E-2</c:v>
                </c:pt>
                <c:pt idx="25">
                  <c:v>-1.3255752193730784E-2</c:v>
                </c:pt>
                <c:pt idx="26">
                  <c:v>2.483462019201309E-3</c:v>
                </c:pt>
                <c:pt idx="27">
                  <c:v>1.6380751451100836E-2</c:v>
                </c:pt>
                <c:pt idx="28">
                  <c:v>1.930591452551993E-2</c:v>
                </c:pt>
                <c:pt idx="29">
                  <c:v>9.3894312557178134E-3</c:v>
                </c:pt>
                <c:pt idx="30">
                  <c:v>-6.7404028665133727E-3</c:v>
                </c:pt>
                <c:pt idx="31">
                  <c:v>-1.8343677091335747E-2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CC8-4727-8D1B-BB1EC4DA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34312"/>
        <c:axId val="1"/>
      </c:scatterChart>
      <c:valAx>
        <c:axId val="914834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3156291425941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687409551374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3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60926193921854E-2"/>
          <c:y val="0.91950464396284826"/>
          <c:w val="0.891461649782923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3872832369942196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1271676300579"/>
          <c:y val="0.14814859468012961"/>
          <c:w val="0.82369942196531787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  <c:pt idx="108">
                  <c:v>9.504741283308249E-3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C-4F37-9AD1-9DEE64BE1B5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BAAVSS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6">
                  <c:v>-4.2545331161818467E-3</c:v>
                </c:pt>
                <c:pt idx="7">
                  <c:v>-2.1963210238027386E-3</c:v>
                </c:pt>
                <c:pt idx="8">
                  <c:v>-1.4427735011850018E-2</c:v>
                </c:pt>
                <c:pt idx="9">
                  <c:v>4.4408076457330026E-2</c:v>
                </c:pt>
                <c:pt idx="10">
                  <c:v>8.7064198996813502E-2</c:v>
                </c:pt>
                <c:pt idx="11">
                  <c:v>9.6977025241358206E-3</c:v>
                </c:pt>
                <c:pt idx="12">
                  <c:v>2.6248480215144809E-2</c:v>
                </c:pt>
                <c:pt idx="13">
                  <c:v>-2.5275086176407058E-2</c:v>
                </c:pt>
                <c:pt idx="14">
                  <c:v>-8.2977051861234941E-3</c:v>
                </c:pt>
                <c:pt idx="15">
                  <c:v>2.2349403996486217E-2</c:v>
                </c:pt>
                <c:pt idx="16">
                  <c:v>4.7359931413666345E-3</c:v>
                </c:pt>
                <c:pt idx="17">
                  <c:v>8.9447881182422861E-3</c:v>
                </c:pt>
                <c:pt idx="18">
                  <c:v>-3.3538513234816492E-3</c:v>
                </c:pt>
                <c:pt idx="19">
                  <c:v>2.758541026560124E-2</c:v>
                </c:pt>
                <c:pt idx="20">
                  <c:v>5.5421221732103731E-2</c:v>
                </c:pt>
                <c:pt idx="21">
                  <c:v>2.2844035542220809E-2</c:v>
                </c:pt>
                <c:pt idx="22">
                  <c:v>3.2052830516477115E-2</c:v>
                </c:pt>
                <c:pt idx="23">
                  <c:v>6.3290221442002803E-3</c:v>
                </c:pt>
                <c:pt idx="24">
                  <c:v>8.7467832927359268E-3</c:v>
                </c:pt>
                <c:pt idx="25">
                  <c:v>7.5897133792750537E-3</c:v>
                </c:pt>
                <c:pt idx="26">
                  <c:v>-2.4805889144772664E-2</c:v>
                </c:pt>
                <c:pt idx="27">
                  <c:v>-2.1578896230494138E-2</c:v>
                </c:pt>
                <c:pt idx="28">
                  <c:v>-8.7430847634095699E-3</c:v>
                </c:pt>
                <c:pt idx="29">
                  <c:v>-3.1907273289107252E-2</c:v>
                </c:pt>
                <c:pt idx="30">
                  <c:v>1.3772828824585304E-2</c:v>
                </c:pt>
                <c:pt idx="31">
                  <c:v>1.4576060537365265E-2</c:v>
                </c:pt>
                <c:pt idx="32">
                  <c:v>1.6176060540601611E-2</c:v>
                </c:pt>
                <c:pt idx="33">
                  <c:v>-7.6809119709650986E-3</c:v>
                </c:pt>
                <c:pt idx="34">
                  <c:v>-1.6763006235123612E-2</c:v>
                </c:pt>
                <c:pt idx="35">
                  <c:v>4.9008665009750985E-3</c:v>
                </c:pt>
                <c:pt idx="36">
                  <c:v>5.8187722388538532E-3</c:v>
                </c:pt>
                <c:pt idx="37">
                  <c:v>1.3462431306834333E-2</c:v>
                </c:pt>
                <c:pt idx="38">
                  <c:v>3.9434249039913993E-2</c:v>
                </c:pt>
                <c:pt idx="39">
                  <c:v>5.7352154770342167E-2</c:v>
                </c:pt>
                <c:pt idx="40">
                  <c:v>3.0818943443591706E-2</c:v>
                </c:pt>
                <c:pt idx="41">
                  <c:v>-2.3263150826096535E-2</c:v>
                </c:pt>
                <c:pt idx="42">
                  <c:v>1.1842291438370012E-2</c:v>
                </c:pt>
                <c:pt idx="43">
                  <c:v>-2.2621897100179922E-2</c:v>
                </c:pt>
                <c:pt idx="44">
                  <c:v>7.8656394252902828E-3</c:v>
                </c:pt>
                <c:pt idx="45">
                  <c:v>2.7265639429970179E-2</c:v>
                </c:pt>
                <c:pt idx="46">
                  <c:v>4.9101450902526267E-2</c:v>
                </c:pt>
                <c:pt idx="47">
                  <c:v>-8.0286732991226017E-3</c:v>
                </c:pt>
                <c:pt idx="48">
                  <c:v>-1.6098747437354177E-4</c:v>
                </c:pt>
                <c:pt idx="49">
                  <c:v>-2.636278913996648E-3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C-4F37-9AD1-9DEE64BE1B5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52">
                  <c:v>3.6337628371256869E-2</c:v>
                </c:pt>
                <c:pt idx="53">
                  <c:v>5.1805584516841918E-3</c:v>
                </c:pt>
                <c:pt idx="54">
                  <c:v>9.0163699278491549E-3</c:v>
                </c:pt>
                <c:pt idx="55">
                  <c:v>-1.5563802975520957E-2</c:v>
                </c:pt>
                <c:pt idx="56">
                  <c:v>-1.4795216950005852E-2</c:v>
                </c:pt>
                <c:pt idx="57">
                  <c:v>-1.0894074781390373E-2</c:v>
                </c:pt>
                <c:pt idx="58">
                  <c:v>-9.0639360714703798E-3</c:v>
                </c:pt>
                <c:pt idx="59">
                  <c:v>-1.027686295856256E-2</c:v>
                </c:pt>
                <c:pt idx="60">
                  <c:v>-1.2549383056466468E-2</c:v>
                </c:pt>
                <c:pt idx="61">
                  <c:v>-1.7848022485850379E-2</c:v>
                </c:pt>
                <c:pt idx="62">
                  <c:v>-3.0122110256343149E-3</c:v>
                </c:pt>
                <c:pt idx="63">
                  <c:v>6.0707005068252329E-2</c:v>
                </c:pt>
                <c:pt idx="64">
                  <c:v>2.9221558092103805E-2</c:v>
                </c:pt>
                <c:pt idx="65">
                  <c:v>-9.8840759383165278E-3</c:v>
                </c:pt>
                <c:pt idx="66">
                  <c:v>-4.0482644762960263E-3</c:v>
                </c:pt>
                <c:pt idx="67">
                  <c:v>-9.7425064232083969E-3</c:v>
                </c:pt>
                <c:pt idx="68">
                  <c:v>-1.3138108937710058E-2</c:v>
                </c:pt>
                <c:pt idx="69">
                  <c:v>-1.1302297469228506E-2</c:v>
                </c:pt>
                <c:pt idx="70">
                  <c:v>-6.466485996497795E-3</c:v>
                </c:pt>
                <c:pt idx="71">
                  <c:v>-4.697899981692899E-3</c:v>
                </c:pt>
                <c:pt idx="72">
                  <c:v>-4.5337114497669972E-3</c:v>
                </c:pt>
                <c:pt idx="73">
                  <c:v>-1.7810363460739609E-2</c:v>
                </c:pt>
                <c:pt idx="74">
                  <c:v>-2.3273191422049422E-2</c:v>
                </c:pt>
                <c:pt idx="75">
                  <c:v>-1.4335824591398705E-2</c:v>
                </c:pt>
                <c:pt idx="76">
                  <c:v>-1.1522632135893218E-2</c:v>
                </c:pt>
                <c:pt idx="77">
                  <c:v>-1.9612476600741502E-2</c:v>
                </c:pt>
                <c:pt idx="78">
                  <c:v>-3.4670688684855122E-2</c:v>
                </c:pt>
                <c:pt idx="79">
                  <c:v>-6.6933076959685422E-3</c:v>
                </c:pt>
                <c:pt idx="80">
                  <c:v>-1.4924721683200914E-2</c:v>
                </c:pt>
                <c:pt idx="81">
                  <c:v>-3.225499349355232E-2</c:v>
                </c:pt>
                <c:pt idx="82">
                  <c:v>-7.41918202402303E-3</c:v>
                </c:pt>
                <c:pt idx="83">
                  <c:v>2.3900299638626166E-2</c:v>
                </c:pt>
                <c:pt idx="84">
                  <c:v>2.8330741843092255E-3</c:v>
                </c:pt>
                <c:pt idx="85">
                  <c:v>7.2504697127442341E-2</c:v>
                </c:pt>
                <c:pt idx="86">
                  <c:v>6.2732831429457292E-3</c:v>
                </c:pt>
                <c:pt idx="87">
                  <c:v>3.1160819664364681E-2</c:v>
                </c:pt>
                <c:pt idx="88">
                  <c:v>-1.0705943132052198E-3</c:v>
                </c:pt>
                <c:pt idx="89">
                  <c:v>-2.4661968345753849E-3</c:v>
                </c:pt>
                <c:pt idx="90">
                  <c:v>-2.8697610810922924E-2</c:v>
                </c:pt>
                <c:pt idx="91">
                  <c:v>-1.3093213325191755E-2</c:v>
                </c:pt>
                <c:pt idx="92">
                  <c:v>-2.2160438777063973E-2</c:v>
                </c:pt>
                <c:pt idx="93">
                  <c:v>1.316959709947696E-2</c:v>
                </c:pt>
                <c:pt idx="94">
                  <c:v>-5.2498065131658223E-2</c:v>
                </c:pt>
                <c:pt idx="95">
                  <c:v>-4.90507375652669E-2</c:v>
                </c:pt>
                <c:pt idx="96">
                  <c:v>5.614109177258797E-3</c:v>
                </c:pt>
                <c:pt idx="97">
                  <c:v>-6.6513854697404895E-2</c:v>
                </c:pt>
                <c:pt idx="98">
                  <c:v>-5.967804322426673E-2</c:v>
                </c:pt>
                <c:pt idx="101">
                  <c:v>-8.8158897924586199E-2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0C-4F37-9AD1-9DEE64BE1B5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09">
                  <c:v>1.141711278251023E-2</c:v>
                </c:pt>
                <c:pt idx="110">
                  <c:v>-2.2630966726865154E-2</c:v>
                </c:pt>
                <c:pt idx="111">
                  <c:v>-1.2086215705494396E-2</c:v>
                </c:pt>
                <c:pt idx="112">
                  <c:v>1.5772828824992757E-2</c:v>
                </c:pt>
                <c:pt idx="113">
                  <c:v>1.4753659925190732E-2</c:v>
                </c:pt>
                <c:pt idx="114">
                  <c:v>1.2666852380789351E-2</c:v>
                </c:pt>
                <c:pt idx="115">
                  <c:v>1.4535438393068034E-2</c:v>
                </c:pt>
                <c:pt idx="116">
                  <c:v>1.3604024417873006E-2</c:v>
                </c:pt>
                <c:pt idx="117">
                  <c:v>1.3372610432270449E-2</c:v>
                </c:pt>
                <c:pt idx="118">
                  <c:v>1.5141196447075345E-2</c:v>
                </c:pt>
                <c:pt idx="119">
                  <c:v>1.5106308754184283E-2</c:v>
                </c:pt>
                <c:pt idx="120">
                  <c:v>1.0641367654898204E-2</c:v>
                </c:pt>
                <c:pt idx="121">
                  <c:v>1.0077179118525237E-2</c:v>
                </c:pt>
                <c:pt idx="122">
                  <c:v>1.0412990595796145E-2</c:v>
                </c:pt>
                <c:pt idx="123">
                  <c:v>1.064459937333595E-2</c:v>
                </c:pt>
                <c:pt idx="124">
                  <c:v>1.0317582877178211E-2</c:v>
                </c:pt>
                <c:pt idx="125">
                  <c:v>1.1853394345962442E-2</c:v>
                </c:pt>
                <c:pt idx="126">
                  <c:v>1.4000721923366655E-2</c:v>
                </c:pt>
                <c:pt idx="127">
                  <c:v>1.0836533387191594E-2</c:v>
                </c:pt>
                <c:pt idx="128">
                  <c:v>1.3472344850015361E-2</c:v>
                </c:pt>
                <c:pt idx="129">
                  <c:v>9.1081563223269768E-3</c:v>
                </c:pt>
                <c:pt idx="131">
                  <c:v>-1.264674720732728E-2</c:v>
                </c:pt>
                <c:pt idx="132">
                  <c:v>-1.1946747210458852E-2</c:v>
                </c:pt>
                <c:pt idx="133">
                  <c:v>-1.4783795850235038E-3</c:v>
                </c:pt>
                <c:pt idx="134">
                  <c:v>-2.5053960853256285E-3</c:v>
                </c:pt>
                <c:pt idx="135">
                  <c:v>1.4473519702733029E-2</c:v>
                </c:pt>
                <c:pt idx="136">
                  <c:v>2.0942105722497217E-2</c:v>
                </c:pt>
                <c:pt idx="137">
                  <c:v>-5.5822695139795542E-3</c:v>
                </c:pt>
                <c:pt idx="138">
                  <c:v>-2.1853064317838289E-3</c:v>
                </c:pt>
                <c:pt idx="139">
                  <c:v>-7.9070016581681557E-3</c:v>
                </c:pt>
                <c:pt idx="140">
                  <c:v>1.3591670453024562E-2</c:v>
                </c:pt>
                <c:pt idx="141">
                  <c:v>1.729167045414215E-2</c:v>
                </c:pt>
                <c:pt idx="142">
                  <c:v>2.045746153453365E-2</c:v>
                </c:pt>
                <c:pt idx="143">
                  <c:v>2.0894196779408958E-2</c:v>
                </c:pt>
                <c:pt idx="144">
                  <c:v>2.0640163791540544E-2</c:v>
                </c:pt>
                <c:pt idx="145">
                  <c:v>4.3634410030790605E-3</c:v>
                </c:pt>
                <c:pt idx="146">
                  <c:v>3.8678384880768135E-3</c:v>
                </c:pt>
                <c:pt idx="147">
                  <c:v>4.2648015660233796E-3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0C-4F37-9AD1-9DEE64BE1B5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0C-4F37-9AD1-9DEE64BE1B5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0C-4F37-9AD1-9DEE64BE1B5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  <c:pt idx="0">
                  <c:v>1.088177140627522E-2</c:v>
                </c:pt>
                <c:pt idx="1">
                  <c:v>-9.3937856072443537E-3</c:v>
                </c:pt>
                <c:pt idx="2">
                  <c:v>-4.4535766501212493E-3</c:v>
                </c:pt>
                <c:pt idx="3">
                  <c:v>-4.8849906379473396E-3</c:v>
                </c:pt>
                <c:pt idx="4">
                  <c:v>-4.5805931513314135E-3</c:v>
                </c:pt>
                <c:pt idx="5">
                  <c:v>-2.1014105768699665E-2</c:v>
                </c:pt>
                <c:pt idx="50">
                  <c:v>2.4058981194684748E-2</c:v>
                </c:pt>
                <c:pt idx="51">
                  <c:v>1.141070624726126E-2</c:v>
                </c:pt>
                <c:pt idx="102">
                  <c:v>8.005119401786942E-3</c:v>
                </c:pt>
                <c:pt idx="103">
                  <c:v>1.1042291436751839E-2</c:v>
                </c:pt>
                <c:pt idx="104">
                  <c:v>7.8455231559928507E-3</c:v>
                </c:pt>
                <c:pt idx="105">
                  <c:v>7.2185066528618336E-3</c:v>
                </c:pt>
                <c:pt idx="106">
                  <c:v>5.9173408953938633E-3</c:v>
                </c:pt>
                <c:pt idx="107">
                  <c:v>1.0564910444372799E-2</c:v>
                </c:pt>
                <c:pt idx="148">
                  <c:v>-3.1857668072916567E-3</c:v>
                </c:pt>
                <c:pt idx="149">
                  <c:v>-3.0484406241157558E-2</c:v>
                </c:pt>
                <c:pt idx="150">
                  <c:v>9.7243887285003439E-3</c:v>
                </c:pt>
                <c:pt idx="151">
                  <c:v>-2.7384392378735356E-3</c:v>
                </c:pt>
                <c:pt idx="152">
                  <c:v>-8.9026277710217983E-3</c:v>
                </c:pt>
                <c:pt idx="153">
                  <c:v>-9.8573897485039197E-3</c:v>
                </c:pt>
                <c:pt idx="154">
                  <c:v>-5.0800795361283235E-3</c:v>
                </c:pt>
                <c:pt idx="155">
                  <c:v>9.3099978403188288E-4</c:v>
                </c:pt>
                <c:pt idx="160">
                  <c:v>1.870671367214527E-2</c:v>
                </c:pt>
                <c:pt idx="161">
                  <c:v>1.8721772568824235E-2</c:v>
                </c:pt>
                <c:pt idx="162">
                  <c:v>1.9321772568218876E-2</c:v>
                </c:pt>
                <c:pt idx="163">
                  <c:v>1.51330074222642E-2</c:v>
                </c:pt>
                <c:pt idx="164">
                  <c:v>8.9540867411415093E-3</c:v>
                </c:pt>
                <c:pt idx="165">
                  <c:v>8.3135217500966974E-3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0C-4F37-9AD1-9DEE64BE1B5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0">
                  <c:v>2.776707580889794E-3</c:v>
                </c:pt>
                <c:pt idx="1">
                  <c:v>3.0541979216155328E-3</c:v>
                </c:pt>
                <c:pt idx="2">
                  <c:v>3.0563819798068294E-3</c:v>
                </c:pt>
                <c:pt idx="3">
                  <c:v>3.0581062362736418E-3</c:v>
                </c:pt>
                <c:pt idx="4">
                  <c:v>3.0600603936026967E-3</c:v>
                </c:pt>
                <c:pt idx="5">
                  <c:v>1.6205361446762537E-3</c:v>
                </c:pt>
                <c:pt idx="6">
                  <c:v>1.6600790929818272E-3</c:v>
                </c:pt>
                <c:pt idx="7">
                  <c:v>1.6964034292160169E-3</c:v>
                </c:pt>
                <c:pt idx="8">
                  <c:v>1.6981276856828298E-3</c:v>
                </c:pt>
                <c:pt idx="9">
                  <c:v>1.6983575865450714E-3</c:v>
                </c:pt>
                <c:pt idx="10">
                  <c:v>1.7128413408662988E-3</c:v>
                </c:pt>
                <c:pt idx="11">
                  <c:v>1.7329576663124482E-3</c:v>
                </c:pt>
                <c:pt idx="12">
                  <c:v>1.7685922999599126E-3</c:v>
                </c:pt>
                <c:pt idx="13">
                  <c:v>1.797329907740126E-3</c:v>
                </c:pt>
                <c:pt idx="14">
                  <c:v>1.8029624788650474E-3</c:v>
                </c:pt>
                <c:pt idx="15">
                  <c:v>1.8552649250250359E-3</c:v>
                </c:pt>
                <c:pt idx="16">
                  <c:v>1.8911294595347419E-3</c:v>
                </c:pt>
                <c:pt idx="17">
                  <c:v>1.8950377741928509E-3</c:v>
                </c:pt>
                <c:pt idx="18">
                  <c:v>1.8982563862642346E-3</c:v>
                </c:pt>
                <c:pt idx="19">
                  <c:v>1.9235454811108227E-3</c:v>
                </c:pt>
                <c:pt idx="20">
                  <c:v>1.9237753819730643E-3</c:v>
                </c:pt>
                <c:pt idx="21">
                  <c:v>1.9861934660716876E-3</c:v>
                </c:pt>
                <c:pt idx="22">
                  <c:v>1.9901017807297965E-3</c:v>
                </c:pt>
                <c:pt idx="23">
                  <c:v>2.1703440567272941E-3</c:v>
                </c:pt>
                <c:pt idx="24">
                  <c:v>2.3559890029874716E-3</c:v>
                </c:pt>
                <c:pt idx="25">
                  <c:v>2.3646102853215356E-3</c:v>
                </c:pt>
                <c:pt idx="26">
                  <c:v>2.36656444265059E-3</c:v>
                </c:pt>
                <c:pt idx="27">
                  <c:v>2.4726636905751374E-3</c:v>
                </c:pt>
                <c:pt idx="28">
                  <c:v>2.4728935914373794E-3</c:v>
                </c:pt>
                <c:pt idx="29">
                  <c:v>2.473123492299621E-3</c:v>
                </c:pt>
                <c:pt idx="30">
                  <c:v>2.4851932875673104E-3</c:v>
                </c:pt>
                <c:pt idx="31">
                  <c:v>2.5519794880485263E-3</c:v>
                </c:pt>
                <c:pt idx="32">
                  <c:v>2.5519794880485263E-3</c:v>
                </c:pt>
                <c:pt idx="33">
                  <c:v>2.5946260979943627E-3</c:v>
                </c:pt>
                <c:pt idx="34">
                  <c:v>2.5947410484254835E-3</c:v>
                </c:pt>
                <c:pt idx="35">
                  <c:v>2.602212826448339E-3</c:v>
                </c:pt>
                <c:pt idx="36">
                  <c:v>2.6023277768794598E-3</c:v>
                </c:pt>
                <c:pt idx="37">
                  <c:v>2.6295710290551019E-3</c:v>
                </c:pt>
                <c:pt idx="38">
                  <c:v>2.6980814860031303E-3</c:v>
                </c:pt>
                <c:pt idx="39">
                  <c:v>2.6981964364342511E-3</c:v>
                </c:pt>
                <c:pt idx="40">
                  <c:v>2.7801560938234193E-3</c:v>
                </c:pt>
                <c:pt idx="41">
                  <c:v>2.7802710442545401E-3</c:v>
                </c:pt>
                <c:pt idx="42">
                  <c:v>2.7931454925400759E-3</c:v>
                </c:pt>
                <c:pt idx="43">
                  <c:v>2.7933753934023175E-3</c:v>
                </c:pt>
                <c:pt idx="44">
                  <c:v>2.8061348912567325E-3</c:v>
                </c:pt>
                <c:pt idx="45">
                  <c:v>2.8061348912567325E-3</c:v>
                </c:pt>
                <c:pt idx="46">
                  <c:v>2.8063647921189741E-3</c:v>
                </c:pt>
                <c:pt idx="47">
                  <c:v>3.1406406458184145E-3</c:v>
                </c:pt>
                <c:pt idx="48">
                  <c:v>2.9459146154996894E-3</c:v>
                </c:pt>
                <c:pt idx="49">
                  <c:v>2.9621226262877298E-3</c:v>
                </c:pt>
                <c:pt idx="50">
                  <c:v>2.6045118350707559E-3</c:v>
                </c:pt>
                <c:pt idx="51">
                  <c:v>2.6170414320629289E-3</c:v>
                </c:pt>
                <c:pt idx="52">
                  <c:v>3.0524736651487204E-3</c:v>
                </c:pt>
                <c:pt idx="53">
                  <c:v>3.0610949474827844E-3</c:v>
                </c:pt>
                <c:pt idx="54">
                  <c:v>3.061324848345026E-3</c:v>
                </c:pt>
                <c:pt idx="55">
                  <c:v>3.3785880382385803E-3</c:v>
                </c:pt>
                <c:pt idx="56">
                  <c:v>3.3803122947053932E-3</c:v>
                </c:pt>
                <c:pt idx="57">
                  <c:v>3.4252579132736469E-3</c:v>
                </c:pt>
                <c:pt idx="58">
                  <c:v>1.5617964743734978E-3</c:v>
                </c:pt>
                <c:pt idx="59">
                  <c:v>1.2946516724486354E-3</c:v>
                </c:pt>
                <c:pt idx="60">
                  <c:v>1.5708775584320454E-3</c:v>
                </c:pt>
                <c:pt idx="61">
                  <c:v>1.5740961705034292E-3</c:v>
                </c:pt>
                <c:pt idx="62">
                  <c:v>1.5743260713656708E-3</c:v>
                </c:pt>
                <c:pt idx="63">
                  <c:v>1.324078982815574E-3</c:v>
                </c:pt>
                <c:pt idx="64">
                  <c:v>1.3331600668741212E-3</c:v>
                </c:pt>
                <c:pt idx="65">
                  <c:v>1.7253709378584718E-3</c:v>
                </c:pt>
                <c:pt idx="66">
                  <c:v>1.7256008387207134E-3</c:v>
                </c:pt>
                <c:pt idx="67">
                  <c:v>1.7307736081211521E-3</c:v>
                </c:pt>
                <c:pt idx="68">
                  <c:v>1.7327277654502066E-3</c:v>
                </c:pt>
                <c:pt idx="69">
                  <c:v>1.7329576663124482E-3</c:v>
                </c:pt>
                <c:pt idx="70">
                  <c:v>1.7331875671746898E-3</c:v>
                </c:pt>
                <c:pt idx="71">
                  <c:v>1.7349118236415027E-3</c:v>
                </c:pt>
                <c:pt idx="72">
                  <c:v>1.7346819227792611E-3</c:v>
                </c:pt>
                <c:pt idx="73">
                  <c:v>1.7476713214959172E-3</c:v>
                </c:pt>
                <c:pt idx="74">
                  <c:v>1.751119834429543E-3</c:v>
                </c:pt>
                <c:pt idx="75">
                  <c:v>1.8226190025867135E-3</c:v>
                </c:pt>
                <c:pt idx="76">
                  <c:v>1.828481474573877E-3</c:v>
                </c:pt>
                <c:pt idx="77">
                  <c:v>1.8356084013033697E-3</c:v>
                </c:pt>
                <c:pt idx="78">
                  <c:v>1.7992840650691805E-3</c:v>
                </c:pt>
                <c:pt idx="79">
                  <c:v>1.8049166361941023E-3</c:v>
                </c:pt>
                <c:pt idx="80">
                  <c:v>1.8066408926609148E-3</c:v>
                </c:pt>
                <c:pt idx="81">
                  <c:v>1.8533107676959814E-3</c:v>
                </c:pt>
                <c:pt idx="82">
                  <c:v>1.853540668558223E-3</c:v>
                </c:pt>
                <c:pt idx="83">
                  <c:v>1.3420112500704268E-3</c:v>
                </c:pt>
                <c:pt idx="84">
                  <c:v>1.343505605674998E-3</c:v>
                </c:pt>
                <c:pt idx="85">
                  <c:v>1.3439654073994813E-3</c:v>
                </c:pt>
                <c:pt idx="86">
                  <c:v>1.3456896638662941E-3</c:v>
                </c:pt>
                <c:pt idx="87">
                  <c:v>1.3584491617207087E-3</c:v>
                </c:pt>
                <c:pt idx="88">
                  <c:v>1.3601734181875216E-3</c:v>
                </c:pt>
                <c:pt idx="89">
                  <c:v>1.3621275755165761E-3</c:v>
                </c:pt>
                <c:pt idx="90">
                  <c:v>1.363851831983389E-3</c:v>
                </c:pt>
                <c:pt idx="91">
                  <c:v>1.3658059893124435E-3</c:v>
                </c:pt>
                <c:pt idx="92">
                  <c:v>1.3673003449170143E-3</c:v>
                </c:pt>
                <c:pt idx="93">
                  <c:v>2.4184070870860949E-3</c:v>
                </c:pt>
                <c:pt idx="94">
                  <c:v>2.5033554556844052E-3</c:v>
                </c:pt>
                <c:pt idx="95">
                  <c:v>2.5139308953475237E-3</c:v>
                </c:pt>
                <c:pt idx="96">
                  <c:v>2.8616559494881043E-3</c:v>
                </c:pt>
                <c:pt idx="97">
                  <c:v>2.8884393999392627E-3</c:v>
                </c:pt>
                <c:pt idx="98">
                  <c:v>2.8886693008015048E-3</c:v>
                </c:pt>
                <c:pt idx="99">
                  <c:v>2.9677551974126516E-3</c:v>
                </c:pt>
                <c:pt idx="100">
                  <c:v>2.9675252965504096E-3</c:v>
                </c:pt>
                <c:pt idx="101">
                  <c:v>2.9677551974126516E-3</c:v>
                </c:pt>
                <c:pt idx="102">
                  <c:v>2.7896969796064501E-3</c:v>
                </c:pt>
                <c:pt idx="103">
                  <c:v>2.7931454925400759E-3</c:v>
                </c:pt>
                <c:pt idx="104">
                  <c:v>2.8599316930212914E-3</c:v>
                </c:pt>
                <c:pt idx="105">
                  <c:v>2.8636101068171588E-3</c:v>
                </c:pt>
                <c:pt idx="106">
                  <c:v>2.9284421499693198E-3</c:v>
                </c:pt>
                <c:pt idx="107">
                  <c:v>2.787512921415154E-3</c:v>
                </c:pt>
                <c:pt idx="108">
                  <c:v>6.5127410946522104E-4</c:v>
                </c:pt>
                <c:pt idx="109">
                  <c:v>-2.344104224681968E-3</c:v>
                </c:pt>
                <c:pt idx="110">
                  <c:v>1.6313414852016138E-3</c:v>
                </c:pt>
                <c:pt idx="111">
                  <c:v>1.4499497048929078E-3</c:v>
                </c:pt>
                <c:pt idx="112">
                  <c:v>2.4851932875673104E-3</c:v>
                </c:pt>
                <c:pt idx="113">
                  <c:v>2.5158850526765782E-3</c:v>
                </c:pt>
                <c:pt idx="114">
                  <c:v>2.5217475246637417E-3</c:v>
                </c:pt>
                <c:pt idx="115">
                  <c:v>2.5234717811305546E-3</c:v>
                </c:pt>
                <c:pt idx="116">
                  <c:v>2.5251960375973674E-3</c:v>
                </c:pt>
                <c:pt idx="117">
                  <c:v>2.5269202940641803E-3</c:v>
                </c:pt>
                <c:pt idx="118">
                  <c:v>2.5286445505309928E-3</c:v>
                </c:pt>
                <c:pt idx="119">
                  <c:v>2.6150872747338744E-3</c:v>
                </c:pt>
                <c:pt idx="120">
                  <c:v>2.7064728674749527E-3</c:v>
                </c:pt>
                <c:pt idx="121">
                  <c:v>2.7067027683371943E-3</c:v>
                </c:pt>
                <c:pt idx="122">
                  <c:v>2.7069326691994359E-3</c:v>
                </c:pt>
                <c:pt idx="123">
                  <c:v>2.7732590679561682E-3</c:v>
                </c:pt>
                <c:pt idx="124">
                  <c:v>2.7769374817520356E-3</c:v>
                </c:pt>
                <c:pt idx="125">
                  <c:v>2.7771673826142772E-3</c:v>
                </c:pt>
                <c:pt idx="126">
                  <c:v>2.7877428222773957E-3</c:v>
                </c:pt>
                <c:pt idx="127">
                  <c:v>2.7879727231396373E-3</c:v>
                </c:pt>
                <c:pt idx="128">
                  <c:v>2.7882026240018793E-3</c:v>
                </c:pt>
                <c:pt idx="129">
                  <c:v>2.7884325248641209E-3</c:v>
                </c:pt>
                <c:pt idx="130">
                  <c:v>2.8013069731496563E-3</c:v>
                </c:pt>
                <c:pt idx="131">
                  <c:v>3.435833352936765E-3</c:v>
                </c:pt>
                <c:pt idx="132">
                  <c:v>3.435833352936765E-3</c:v>
                </c:pt>
                <c:pt idx="133">
                  <c:v>3.4792846159004479E-3</c:v>
                </c:pt>
                <c:pt idx="134">
                  <c:v>3.4829630296963152E-3</c:v>
                </c:pt>
                <c:pt idx="135">
                  <c:v>4.1427785043300115E-3</c:v>
                </c:pt>
                <c:pt idx="136">
                  <c:v>4.1445027607968244E-3</c:v>
                </c:pt>
                <c:pt idx="137">
                  <c:v>3.0645434604164102E-3</c:v>
                </c:pt>
                <c:pt idx="138">
                  <c:v>3.065807915158739E-3</c:v>
                </c:pt>
                <c:pt idx="139">
                  <c:v>3.1581131113487841E-3</c:v>
                </c:pt>
                <c:pt idx="140">
                  <c:v>4.4645247610372793E-3</c:v>
                </c:pt>
                <c:pt idx="141">
                  <c:v>4.4645247610372793E-3</c:v>
                </c:pt>
                <c:pt idx="142">
                  <c:v>4.3160088040291372E-3</c:v>
                </c:pt>
                <c:pt idx="143">
                  <c:v>4.402911329956502E-3</c:v>
                </c:pt>
                <c:pt idx="144">
                  <c:v>4.4102681575482368E-3</c:v>
                </c:pt>
                <c:pt idx="145">
                  <c:v>4.7525905414261367E-3</c:v>
                </c:pt>
                <c:pt idx="146">
                  <c:v>4.7545446987551912E-3</c:v>
                </c:pt>
                <c:pt idx="147">
                  <c:v>4.7558091534975208E-3</c:v>
                </c:pt>
                <c:pt idx="148">
                  <c:v>3.2590395898728932E-3</c:v>
                </c:pt>
                <c:pt idx="149">
                  <c:v>3.2622582019442769E-3</c:v>
                </c:pt>
                <c:pt idx="150">
                  <c:v>3.2661665166023859E-3</c:v>
                </c:pt>
                <c:pt idx="151">
                  <c:v>3.2696150295360117E-3</c:v>
                </c:pt>
                <c:pt idx="152">
                  <c:v>3.2698449303982533E-3</c:v>
                </c:pt>
                <c:pt idx="153">
                  <c:v>3.2585797881484095E-3</c:v>
                </c:pt>
                <c:pt idx="154">
                  <c:v>3.5935453444345756E-3</c:v>
                </c:pt>
                <c:pt idx="155">
                  <c:v>3.6873448962291919E-3</c:v>
                </c:pt>
                <c:pt idx="156">
                  <c:v>4.2272670712038387E-3</c:v>
                </c:pt>
                <c:pt idx="157">
                  <c:v>4.2278418233594427E-3</c:v>
                </c:pt>
                <c:pt idx="158">
                  <c:v>4.308881877299644E-3</c:v>
                </c:pt>
                <c:pt idx="159">
                  <c:v>4.316698506615862E-3</c:v>
                </c:pt>
                <c:pt idx="160">
                  <c:v>4.3852089635638908E-3</c:v>
                </c:pt>
                <c:pt idx="161">
                  <c:v>4.4765945563049686E-3</c:v>
                </c:pt>
                <c:pt idx="162">
                  <c:v>4.4765945563049686E-3</c:v>
                </c:pt>
                <c:pt idx="163">
                  <c:v>4.5775210348290782E-3</c:v>
                </c:pt>
                <c:pt idx="164">
                  <c:v>4.6713205866236937E-3</c:v>
                </c:pt>
                <c:pt idx="165">
                  <c:v>2.184368009324038E-3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0C-4F37-9AD1-9DEE64BE1B5A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(2)'!$R$21:$R$979</c:f>
              <c:numCache>
                <c:formatCode>General</c:formatCode>
                <c:ptCount val="959"/>
                <c:pt idx="99">
                  <c:v>-0.12815889792545931</c:v>
                </c:pt>
                <c:pt idx="100">
                  <c:v>-0.11699470938765444</c:v>
                </c:pt>
                <c:pt idx="130">
                  <c:v>-0.15868640141707147</c:v>
                </c:pt>
                <c:pt idx="156">
                  <c:v>0.16660423453140538</c:v>
                </c:pt>
                <c:pt idx="157">
                  <c:v>-8.8466236797103193E-2</c:v>
                </c:pt>
                <c:pt idx="158">
                  <c:v>-0.21990269399975659</c:v>
                </c:pt>
                <c:pt idx="159">
                  <c:v>-0.10540510406281101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0C-4F37-9AD1-9DEE64BE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29272"/>
        <c:axId val="1"/>
      </c:scatterChart>
      <c:valAx>
        <c:axId val="91482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13872832369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7861271676298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2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28323699421965"/>
          <c:y val="0.91975308641975306"/>
          <c:w val="0.81069364161849711"/>
          <c:h val="6.17283950617283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47625</xdr:colOff>
      <xdr:row>17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3B1C1C0-10DF-363E-BA0B-8DF9C9D5F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38100</xdr:rowOff>
    </xdr:from>
    <xdr:to>
      <xdr:col>27</xdr:col>
      <xdr:colOff>257175</xdr:colOff>
      <xdr:row>17</xdr:row>
      <xdr:rowOff>9525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99F5EE74-CF76-73D1-B1EA-B69823C9B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152400</xdr:rowOff>
    </xdr:from>
    <xdr:to>
      <xdr:col>16</xdr:col>
      <xdr:colOff>428625</xdr:colOff>
      <xdr:row>19</xdr:row>
      <xdr:rowOff>0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C43913CE-3667-E316-7FC1-EDE380E9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676275</xdr:colOff>
      <xdr:row>0</xdr:row>
      <xdr:rowOff>0</xdr:rowOff>
    </xdr:from>
    <xdr:to>
      <xdr:col>34</xdr:col>
      <xdr:colOff>409575</xdr:colOff>
      <xdr:row>18</xdr:row>
      <xdr:rowOff>28575</xdr:rowOff>
    </xdr:to>
    <xdr:graphicFrame macro="">
      <xdr:nvGraphicFramePr>
        <xdr:cNvPr id="50186" name="Chart 2">
          <a:extLst>
            <a:ext uri="{FF2B5EF4-FFF2-40B4-BE49-F238E27FC236}">
              <a16:creationId xmlns:a16="http://schemas.microsoft.com/office/drawing/2014/main" id="{9C4FB442-E764-C7A0-5F5D-997EE5315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7"/>
  <sheetViews>
    <sheetView tabSelected="1" workbookViewId="0">
      <pane xSplit="14" ySplit="22" topLeftCell="O36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99</v>
      </c>
    </row>
    <row r="2" spans="1:6" x14ac:dyDescent="0.2">
      <c r="A2" t="s">
        <v>27</v>
      </c>
      <c r="B2" s="9" t="s">
        <v>98</v>
      </c>
    </row>
    <row r="4" spans="1:6" ht="14.25" thickTop="1" thickBot="1" x14ac:dyDescent="0.25">
      <c r="A4" s="6" t="s">
        <v>3</v>
      </c>
      <c r="C4" s="3">
        <v>38694.706299999998</v>
      </c>
      <c r="D4" s="4">
        <v>0.93615700000000002</v>
      </c>
    </row>
    <row r="5" spans="1:6" ht="13.5" thickTop="1" x14ac:dyDescent="0.2">
      <c r="A5" s="10" t="s">
        <v>102</v>
      </c>
      <c r="B5" s="11"/>
      <c r="C5" s="12">
        <v>-9.5</v>
      </c>
      <c r="D5" s="11" t="s">
        <v>103</v>
      </c>
    </row>
    <row r="6" spans="1:6" x14ac:dyDescent="0.2">
      <c r="A6" s="6" t="s">
        <v>4</v>
      </c>
    </row>
    <row r="7" spans="1:6" x14ac:dyDescent="0.2">
      <c r="A7" t="s">
        <v>5</v>
      </c>
      <c r="C7">
        <v>38694.693599999999</v>
      </c>
      <c r="D7" s="95" t="s">
        <v>643</v>
      </c>
    </row>
    <row r="8" spans="1:6" x14ac:dyDescent="0.2">
      <c r="A8" t="s">
        <v>6</v>
      </c>
      <c r="C8">
        <v>0.93616454000000004</v>
      </c>
      <c r="D8" s="95" t="s">
        <v>643</v>
      </c>
    </row>
    <row r="9" spans="1:6" x14ac:dyDescent="0.2">
      <c r="A9" s="28" t="s">
        <v>110</v>
      </c>
      <c r="B9" s="29">
        <v>369</v>
      </c>
      <c r="C9" s="26" t="str">
        <f>"F"&amp;B9</f>
        <v>F369</v>
      </c>
      <c r="D9" s="27" t="str">
        <f>"G"&amp;B9</f>
        <v>G369</v>
      </c>
    </row>
    <row r="10" spans="1:6" ht="13.5" thickBot="1" x14ac:dyDescent="0.25">
      <c r="A10" s="11"/>
      <c r="B10" s="11"/>
      <c r="C10" s="5" t="s">
        <v>23</v>
      </c>
      <c r="D10" s="5" t="s">
        <v>24</v>
      </c>
      <c r="E10" s="11"/>
    </row>
    <row r="11" spans="1:6" x14ac:dyDescent="0.2">
      <c r="A11" s="11" t="s">
        <v>19</v>
      </c>
      <c r="B11" s="11"/>
      <c r="C11" s="25">
        <f ca="1">INTERCEPT(INDIRECT($D$9):G988,INDIRECT($C$9):F988)</f>
        <v>-0.11069504074739137</v>
      </c>
      <c r="D11" s="13"/>
      <c r="E11" s="11"/>
    </row>
    <row r="12" spans="1:6" x14ac:dyDescent="0.2">
      <c r="A12" s="11" t="s">
        <v>20</v>
      </c>
      <c r="B12" s="11"/>
      <c r="C12" s="25">
        <f ca="1">SLOPE(INDIRECT($D$9):G988,INDIRECT($C$9):F988)</f>
        <v>5.4142318673960907E-6</v>
      </c>
      <c r="D12" s="13"/>
      <c r="E12" s="89" t="s">
        <v>639</v>
      </c>
      <c r="F12" s="90" t="s">
        <v>642</v>
      </c>
    </row>
    <row r="13" spans="1:6" x14ac:dyDescent="0.2">
      <c r="A13" s="11" t="s">
        <v>22</v>
      </c>
      <c r="B13" s="11"/>
      <c r="C13" s="13" t="s">
        <v>17</v>
      </c>
      <c r="E13" s="87" t="s">
        <v>116</v>
      </c>
      <c r="F13" s="91">
        <v>1</v>
      </c>
    </row>
    <row r="14" spans="1:6" x14ac:dyDescent="0.2">
      <c r="A14" s="11"/>
      <c r="B14" s="11"/>
      <c r="C14" s="11"/>
      <c r="E14" s="87" t="s">
        <v>104</v>
      </c>
      <c r="F14" s="92">
        <f ca="1">NOW()+15018.5+$C$5/24</f>
        <v>60574.828854050924</v>
      </c>
    </row>
    <row r="15" spans="1:6" x14ac:dyDescent="0.2">
      <c r="A15" s="14" t="s">
        <v>21</v>
      </c>
      <c r="B15" s="11"/>
      <c r="C15" s="15">
        <f ca="1">(C7+C11)+(C8+C12)*INT(MAX(F21:F3529))</f>
        <v>60253.640780964924</v>
      </c>
      <c r="E15" s="87" t="s">
        <v>117</v>
      </c>
      <c r="F15" s="92">
        <f ca="1">ROUND(2*($F$14-$C$7)/$C$8,0)/2+$F$13</f>
        <v>23373</v>
      </c>
    </row>
    <row r="16" spans="1:6" x14ac:dyDescent="0.2">
      <c r="A16" s="18" t="s">
        <v>7</v>
      </c>
      <c r="B16" s="11"/>
      <c r="C16" s="19">
        <f ca="1">+C8+C12</f>
        <v>0.93616995423186744</v>
      </c>
      <c r="E16" s="87" t="s">
        <v>105</v>
      </c>
      <c r="F16" s="92">
        <f ca="1">ROUND(2*($F$14-$C$15)/$C$16,0)/2+$F$13</f>
        <v>344</v>
      </c>
    </row>
    <row r="17" spans="1:21" ht="13.5" thickBot="1" x14ac:dyDescent="0.25">
      <c r="A17" s="16" t="s">
        <v>106</v>
      </c>
      <c r="B17" s="11"/>
      <c r="C17" s="11">
        <f>COUNT(C21:C2187)</f>
        <v>357</v>
      </c>
      <c r="E17" s="87" t="s">
        <v>640</v>
      </c>
      <c r="F17" s="93">
        <f ca="1">+$C$15+$C$16*$F$16-15018.5-$C$5/24</f>
        <v>45557.579078554023</v>
      </c>
    </row>
    <row r="18" spans="1:21" ht="14.25" thickTop="1" thickBot="1" x14ac:dyDescent="0.25">
      <c r="A18" s="18" t="s">
        <v>8</v>
      </c>
      <c r="B18" s="11"/>
      <c r="C18" s="21">
        <f ca="1">+C15</f>
        <v>60253.640780964924</v>
      </c>
      <c r="D18" s="86">
        <f ca="1">+C16</f>
        <v>0.93616995423186744</v>
      </c>
      <c r="E18" s="88" t="s">
        <v>641</v>
      </c>
      <c r="F18" s="94">
        <f ca="1">+($C$15+$C$16*$F$16)-($C$16/2)-15018.5-$C$5/24</f>
        <v>45557.110993576905</v>
      </c>
    </row>
    <row r="19" spans="1:21" ht="13.5" thickTop="1" x14ac:dyDescent="0.2">
      <c r="E19" s="16"/>
      <c r="F19" s="20"/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144</v>
      </c>
      <c r="I20" s="8" t="s">
        <v>147</v>
      </c>
      <c r="J20" s="8" t="s">
        <v>121</v>
      </c>
      <c r="K20" s="8" t="s">
        <v>140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5"/>
      <c r="S20" s="5"/>
      <c r="T20" s="5"/>
      <c r="U20" s="7" t="s">
        <v>125</v>
      </c>
    </row>
    <row r="21" spans="1:21" x14ac:dyDescent="0.2">
      <c r="A21" s="70" t="s">
        <v>153</v>
      </c>
      <c r="B21" s="71" t="s">
        <v>95</v>
      </c>
      <c r="C21" s="70">
        <v>14944.632</v>
      </c>
      <c r="D21" s="70" t="s">
        <v>147</v>
      </c>
      <c r="E21">
        <f t="shared" ref="E21:E84" si="0">+(C21-C$7)/C$8</f>
        <v>-25369.537709685093</v>
      </c>
      <c r="F21">
        <f t="shared" ref="F21:F84" si="1">ROUND(2*E21,0)/2</f>
        <v>-25369.5</v>
      </c>
      <c r="G21">
        <f t="shared" ref="G21:G84" si="2">+C21-(C$7+F21*C$8)</f>
        <v>-3.5302469996167929E-2</v>
      </c>
      <c r="H21">
        <f t="shared" ref="H21:H52" si="3">+G21</f>
        <v>-3.5302469996167929E-2</v>
      </c>
      <c r="O21">
        <f t="shared" ref="O21:O52" ca="1" si="4">+C$11+C$12*F21</f>
        <v>-0.24805139610729648</v>
      </c>
      <c r="Q21" s="96" t="s">
        <v>644</v>
      </c>
      <c r="R21" s="2"/>
      <c r="S21" s="2"/>
      <c r="T21" s="2"/>
    </row>
    <row r="22" spans="1:21" x14ac:dyDescent="0.2">
      <c r="A22" s="70" t="s">
        <v>153</v>
      </c>
      <c r="B22" s="71" t="s">
        <v>95</v>
      </c>
      <c r="C22" s="70">
        <v>15679.528</v>
      </c>
      <c r="D22" s="70" t="s">
        <v>147</v>
      </c>
      <c r="E22">
        <f t="shared" si="0"/>
        <v>-24584.530407443119</v>
      </c>
      <c r="F22">
        <f t="shared" si="1"/>
        <v>-24584.5</v>
      </c>
      <c r="G22">
        <f t="shared" si="2"/>
        <v>-2.8466369998568553E-2</v>
      </c>
      <c r="H22">
        <f t="shared" si="3"/>
        <v>-2.8466369998568553E-2</v>
      </c>
      <c r="O22">
        <f t="shared" ca="1" si="4"/>
        <v>-0.24380122409139054</v>
      </c>
      <c r="Q22" s="2">
        <f t="shared" ref="Q21:Q84" si="5">+C22-15018.5</f>
        <v>661.02800000000025</v>
      </c>
      <c r="R22" s="2"/>
      <c r="S22" s="2"/>
      <c r="T22" s="2"/>
    </row>
    <row r="23" spans="1:21" x14ac:dyDescent="0.2">
      <c r="A23" s="70" t="s">
        <v>153</v>
      </c>
      <c r="B23" s="71" t="s">
        <v>95</v>
      </c>
      <c r="C23" s="70">
        <v>15740.459000000001</v>
      </c>
      <c r="D23" s="70" t="s">
        <v>147</v>
      </c>
      <c r="E23">
        <f t="shared" si="0"/>
        <v>-24519.44462668923</v>
      </c>
      <c r="F23">
        <f t="shared" si="1"/>
        <v>-24519.5</v>
      </c>
      <c r="G23">
        <f t="shared" si="2"/>
        <v>5.1838530003806227E-2</v>
      </c>
      <c r="H23">
        <f t="shared" si="3"/>
        <v>5.1838530003806227E-2</v>
      </c>
      <c r="O23">
        <f t="shared" ca="1" si="4"/>
        <v>-0.24344929902000981</v>
      </c>
      <c r="Q23" s="2">
        <f t="shared" si="5"/>
        <v>721.95900000000074</v>
      </c>
      <c r="R23" s="2"/>
      <c r="S23" s="2"/>
      <c r="T23" s="2"/>
    </row>
    <row r="24" spans="1:21" x14ac:dyDescent="0.2">
      <c r="A24" s="70" t="s">
        <v>153</v>
      </c>
      <c r="B24" s="71" t="s">
        <v>95</v>
      </c>
      <c r="C24" s="70">
        <v>15767.468000000001</v>
      </c>
      <c r="D24" s="70" t="s">
        <v>147</v>
      </c>
      <c r="E24">
        <f t="shared" si="0"/>
        <v>-24490.593929139846</v>
      </c>
      <c r="F24">
        <f t="shared" si="1"/>
        <v>-24490.5</v>
      </c>
      <c r="G24">
        <f t="shared" si="2"/>
        <v>-8.7933129998418735E-2</v>
      </c>
      <c r="H24">
        <f t="shared" si="3"/>
        <v>-8.7933129998418735E-2</v>
      </c>
      <c r="O24">
        <f t="shared" ca="1" si="4"/>
        <v>-0.24329228629585534</v>
      </c>
      <c r="Q24" s="2">
        <f t="shared" si="5"/>
        <v>748.96800000000076</v>
      </c>
      <c r="R24" s="2"/>
      <c r="S24" s="2"/>
      <c r="T24" s="2"/>
    </row>
    <row r="25" spans="1:21" x14ac:dyDescent="0.2">
      <c r="A25" s="70" t="s">
        <v>153</v>
      </c>
      <c r="B25" s="71" t="s">
        <v>101</v>
      </c>
      <c r="C25" s="70">
        <v>16089.468000000001</v>
      </c>
      <c r="D25" s="70" t="s">
        <v>147</v>
      </c>
      <c r="E25">
        <f t="shared" si="0"/>
        <v>-24146.63729946447</v>
      </c>
      <c r="F25">
        <f t="shared" si="1"/>
        <v>-24146.5</v>
      </c>
      <c r="G25">
        <f t="shared" si="2"/>
        <v>-0.12853488999826368</v>
      </c>
      <c r="H25">
        <f t="shared" si="3"/>
        <v>-0.12853488999826368</v>
      </c>
      <c r="O25">
        <f t="shared" ca="1" si="4"/>
        <v>-0.24142979053347108</v>
      </c>
      <c r="Q25" s="2">
        <f t="shared" si="5"/>
        <v>1070.9680000000008</v>
      </c>
      <c r="R25" s="2"/>
      <c r="S25" s="2"/>
      <c r="T25" s="2"/>
    </row>
    <row r="26" spans="1:21" x14ac:dyDescent="0.2">
      <c r="A26" s="70" t="s">
        <v>153</v>
      </c>
      <c r="B26" s="71" t="s">
        <v>95</v>
      </c>
      <c r="C26" s="70">
        <v>16090.618</v>
      </c>
      <c r="D26" s="70" t="s">
        <v>147</v>
      </c>
      <c r="E26">
        <f t="shared" si="0"/>
        <v>-24145.408882929911</v>
      </c>
      <c r="F26">
        <f t="shared" si="1"/>
        <v>-24145.5</v>
      </c>
      <c r="G26">
        <f t="shared" si="2"/>
        <v>8.5300570002800669E-2</v>
      </c>
      <c r="H26">
        <f t="shared" si="3"/>
        <v>8.5300570002800669E-2</v>
      </c>
      <c r="O26">
        <f t="shared" ca="1" si="4"/>
        <v>-0.24142437630160368</v>
      </c>
      <c r="Q26" s="2">
        <f t="shared" si="5"/>
        <v>1072.1180000000004</v>
      </c>
      <c r="R26" s="2"/>
      <c r="S26" s="2"/>
      <c r="T26" s="2"/>
    </row>
    <row r="27" spans="1:21" x14ac:dyDescent="0.2">
      <c r="A27" s="70" t="s">
        <v>153</v>
      </c>
      <c r="B27" s="71" t="s">
        <v>101</v>
      </c>
      <c r="C27" s="70">
        <v>16110.458000000001</v>
      </c>
      <c r="D27" s="70" t="s">
        <v>147</v>
      </c>
      <c r="E27">
        <f t="shared" si="0"/>
        <v>-24124.216027238115</v>
      </c>
      <c r="F27">
        <f t="shared" si="1"/>
        <v>-24124</v>
      </c>
      <c r="G27">
        <f t="shared" si="2"/>
        <v>-0.20223703999545251</v>
      </c>
      <c r="H27">
        <f t="shared" si="3"/>
        <v>-0.20223703999545251</v>
      </c>
      <c r="O27">
        <f t="shared" ca="1" si="4"/>
        <v>-0.24130797031645465</v>
      </c>
      <c r="Q27" s="2">
        <f t="shared" si="5"/>
        <v>1091.9580000000005</v>
      </c>
      <c r="R27" s="2"/>
      <c r="S27" s="2"/>
      <c r="T27" s="2"/>
    </row>
    <row r="28" spans="1:21" x14ac:dyDescent="0.2">
      <c r="A28" s="70" t="s">
        <v>153</v>
      </c>
      <c r="B28" s="71" t="s">
        <v>101</v>
      </c>
      <c r="C28" s="70">
        <v>16359.716</v>
      </c>
      <c r="D28" s="70" t="s">
        <v>147</v>
      </c>
      <c r="E28">
        <f t="shared" si="0"/>
        <v>-23857.961550220647</v>
      </c>
      <c r="F28">
        <f t="shared" si="1"/>
        <v>-23858</v>
      </c>
      <c r="G28">
        <f t="shared" si="2"/>
        <v>3.5995320002257358E-2</v>
      </c>
      <c r="H28">
        <f t="shared" si="3"/>
        <v>3.5995320002257358E-2</v>
      </c>
      <c r="O28">
        <f t="shared" ca="1" si="4"/>
        <v>-0.2398677846397273</v>
      </c>
      <c r="Q28" s="2">
        <f t="shared" si="5"/>
        <v>1341.2160000000003</v>
      </c>
      <c r="R28" s="2"/>
      <c r="S28" s="2"/>
      <c r="T28" s="2"/>
    </row>
    <row r="29" spans="1:21" x14ac:dyDescent="0.2">
      <c r="A29" s="70" t="s">
        <v>153</v>
      </c>
      <c r="B29" s="71" t="s">
        <v>95</v>
      </c>
      <c r="C29" s="70">
        <v>16380.790999999999</v>
      </c>
      <c r="D29" s="70" t="s">
        <v>147</v>
      </c>
      <c r="E29">
        <f t="shared" si="0"/>
        <v>-23835.449481989566</v>
      </c>
      <c r="F29">
        <f t="shared" si="1"/>
        <v>-23835.5</v>
      </c>
      <c r="G29">
        <f t="shared" si="2"/>
        <v>4.7293170000557438E-2</v>
      </c>
      <c r="H29">
        <f t="shared" si="3"/>
        <v>4.7293170000557438E-2</v>
      </c>
      <c r="O29">
        <f t="shared" ca="1" si="4"/>
        <v>-0.23974596442271087</v>
      </c>
      <c r="Q29" s="2">
        <f t="shared" si="5"/>
        <v>1362.2909999999993</v>
      </c>
      <c r="R29" s="2"/>
      <c r="S29" s="2"/>
      <c r="T29" s="2"/>
    </row>
    <row r="30" spans="1:21" x14ac:dyDescent="0.2">
      <c r="A30" s="70" t="s">
        <v>153</v>
      </c>
      <c r="B30" s="71" t="s">
        <v>101</v>
      </c>
      <c r="C30" s="70">
        <v>16417.632000000001</v>
      </c>
      <c r="D30" s="70" t="s">
        <v>147</v>
      </c>
      <c r="E30">
        <f t="shared" si="0"/>
        <v>-23796.096357163875</v>
      </c>
      <c r="F30">
        <f t="shared" si="1"/>
        <v>-23796</v>
      </c>
      <c r="G30">
        <f t="shared" si="2"/>
        <v>-9.0206159995432245E-2</v>
      </c>
      <c r="H30">
        <f t="shared" si="3"/>
        <v>-9.0206159995432245E-2</v>
      </c>
      <c r="O30">
        <f t="shared" ca="1" si="4"/>
        <v>-0.23953210226394875</v>
      </c>
      <c r="Q30" s="2">
        <f t="shared" si="5"/>
        <v>1399.1320000000014</v>
      </c>
      <c r="R30" s="2"/>
      <c r="S30" s="2"/>
      <c r="T30" s="2"/>
    </row>
    <row r="31" spans="1:21" x14ac:dyDescent="0.2">
      <c r="A31" s="70" t="s">
        <v>153</v>
      </c>
      <c r="B31" s="71" t="s">
        <v>95</v>
      </c>
      <c r="C31" s="70">
        <v>16485.473000000002</v>
      </c>
      <c r="D31" s="70" t="s">
        <v>147</v>
      </c>
      <c r="E31">
        <f t="shared" si="0"/>
        <v>-23723.629395319753</v>
      </c>
      <c r="F31">
        <f t="shared" si="1"/>
        <v>-23723.5</v>
      </c>
      <c r="G31">
        <f t="shared" si="2"/>
        <v>-0.12113530999704381</v>
      </c>
      <c r="H31">
        <f t="shared" si="3"/>
        <v>-0.12113530999704381</v>
      </c>
      <c r="O31">
        <f t="shared" ca="1" si="4"/>
        <v>-0.23913957045356252</v>
      </c>
      <c r="Q31" s="2">
        <f t="shared" si="5"/>
        <v>1466.9730000000018</v>
      </c>
      <c r="R31" s="2"/>
      <c r="S31" s="2"/>
      <c r="T31" s="2"/>
    </row>
    <row r="32" spans="1:21" x14ac:dyDescent="0.2">
      <c r="A32" s="70" t="s">
        <v>153</v>
      </c>
      <c r="B32" s="71" t="s">
        <v>101</v>
      </c>
      <c r="C32" s="70">
        <v>16621.823</v>
      </c>
      <c r="D32" s="70" t="s">
        <v>147</v>
      </c>
      <c r="E32">
        <f t="shared" si="0"/>
        <v>-23577.981921853177</v>
      </c>
      <c r="F32">
        <f t="shared" si="1"/>
        <v>-23578</v>
      </c>
      <c r="G32">
        <f t="shared" si="2"/>
        <v>1.6924120001931442E-2</v>
      </c>
      <c r="H32">
        <f t="shared" si="3"/>
        <v>1.6924120001931442E-2</v>
      </c>
      <c r="O32">
        <f t="shared" ca="1" si="4"/>
        <v>-0.23835179971685638</v>
      </c>
      <c r="Q32" s="2">
        <f t="shared" si="5"/>
        <v>1603.3230000000003</v>
      </c>
      <c r="R32" s="2"/>
      <c r="S32" s="2"/>
      <c r="T32" s="2"/>
    </row>
    <row r="33" spans="1:20" x14ac:dyDescent="0.2">
      <c r="A33" s="70" t="s">
        <v>153</v>
      </c>
      <c r="B33" s="71" t="s">
        <v>101</v>
      </c>
      <c r="C33" s="70">
        <v>16679.8</v>
      </c>
      <c r="D33" s="70" t="s">
        <v>147</v>
      </c>
      <c r="E33">
        <f t="shared" si="0"/>
        <v>-23516.051569310668</v>
      </c>
      <c r="F33">
        <f t="shared" si="1"/>
        <v>-23516</v>
      </c>
      <c r="G33">
        <f t="shared" si="2"/>
        <v>-4.8277359997882741E-2</v>
      </c>
      <c r="H33">
        <f t="shared" si="3"/>
        <v>-4.8277359997882741E-2</v>
      </c>
      <c r="O33">
        <f t="shared" ca="1" si="4"/>
        <v>-0.23801611734107783</v>
      </c>
      <c r="Q33" s="2">
        <f t="shared" si="5"/>
        <v>1661.2999999999993</v>
      </c>
      <c r="R33" s="2"/>
      <c r="S33" s="2"/>
      <c r="T33" s="2"/>
    </row>
    <row r="34" spans="1:20" x14ac:dyDescent="0.2">
      <c r="A34" s="70" t="s">
        <v>153</v>
      </c>
      <c r="B34" s="71" t="s">
        <v>101</v>
      </c>
      <c r="C34" s="70">
        <v>16682.66</v>
      </c>
      <c r="D34" s="70" t="s">
        <v>147</v>
      </c>
      <c r="E34">
        <f t="shared" si="0"/>
        <v>-23512.996550798642</v>
      </c>
      <c r="F34">
        <f t="shared" si="1"/>
        <v>-23513</v>
      </c>
      <c r="G34">
        <f t="shared" si="2"/>
        <v>3.229020003345795E-3</v>
      </c>
      <c r="H34">
        <f t="shared" si="3"/>
        <v>3.229020003345795E-3</v>
      </c>
      <c r="O34">
        <f t="shared" ca="1" si="4"/>
        <v>-0.23799987464547565</v>
      </c>
      <c r="Q34" s="2">
        <f t="shared" si="5"/>
        <v>1664.1599999999999</v>
      </c>
      <c r="R34" s="2"/>
      <c r="S34" s="2"/>
      <c r="T34" s="2"/>
    </row>
    <row r="35" spans="1:20" x14ac:dyDescent="0.2">
      <c r="A35" s="70" t="s">
        <v>153</v>
      </c>
      <c r="B35" s="71" t="s">
        <v>101</v>
      </c>
      <c r="C35" s="70">
        <v>16815.563999999998</v>
      </c>
      <c r="D35" s="70" t="s">
        <v>147</v>
      </c>
      <c r="E35">
        <f t="shared" si="0"/>
        <v>-23371.030054182567</v>
      </c>
      <c r="F35">
        <f t="shared" si="1"/>
        <v>-23371</v>
      </c>
      <c r="G35">
        <f t="shared" si="2"/>
        <v>-2.8135659998952178E-2</v>
      </c>
      <c r="H35">
        <f t="shared" si="3"/>
        <v>-2.8135659998952178E-2</v>
      </c>
      <c r="O35">
        <f t="shared" ca="1" si="4"/>
        <v>-0.2372310537203054</v>
      </c>
      <c r="Q35" s="2">
        <f t="shared" si="5"/>
        <v>1797.0639999999985</v>
      </c>
      <c r="R35" s="2"/>
      <c r="S35" s="2"/>
      <c r="T35" s="2"/>
    </row>
    <row r="36" spans="1:20" x14ac:dyDescent="0.2">
      <c r="A36" s="70" t="s">
        <v>153</v>
      </c>
      <c r="B36" s="71" t="s">
        <v>101</v>
      </c>
      <c r="C36" s="70">
        <v>16845.476999999999</v>
      </c>
      <c r="D36" s="70" t="s">
        <v>147</v>
      </c>
      <c r="E36">
        <f t="shared" si="0"/>
        <v>-23339.077337836359</v>
      </c>
      <c r="F36">
        <f t="shared" si="1"/>
        <v>-23339</v>
      </c>
      <c r="G36">
        <f t="shared" si="2"/>
        <v>-7.2400940000079572E-2</v>
      </c>
      <c r="H36">
        <f t="shared" si="3"/>
        <v>-7.2400940000079572E-2</v>
      </c>
      <c r="O36">
        <f t="shared" ca="1" si="4"/>
        <v>-0.23705779830054874</v>
      </c>
      <c r="Q36" s="2">
        <f t="shared" si="5"/>
        <v>1826.976999999999</v>
      </c>
      <c r="R36" s="2"/>
      <c r="S36" s="2"/>
      <c r="T36" s="2"/>
    </row>
    <row r="37" spans="1:20" x14ac:dyDescent="0.2">
      <c r="A37" s="70" t="s">
        <v>153</v>
      </c>
      <c r="B37" s="71" t="s">
        <v>95</v>
      </c>
      <c r="C37" s="70">
        <v>16851.539000000001</v>
      </c>
      <c r="D37" s="70" t="s">
        <v>147</v>
      </c>
      <c r="E37">
        <f t="shared" si="0"/>
        <v>-23332.601980416814</v>
      </c>
      <c r="F37">
        <f t="shared" si="1"/>
        <v>-23332.5</v>
      </c>
      <c r="G37">
        <f t="shared" si="2"/>
        <v>-9.5470449996355455E-2</v>
      </c>
      <c r="H37">
        <f t="shared" si="3"/>
        <v>-9.5470449996355455E-2</v>
      </c>
      <c r="O37">
        <f t="shared" ca="1" si="4"/>
        <v>-0.23702260579341064</v>
      </c>
      <c r="Q37" s="2">
        <f t="shared" si="5"/>
        <v>1833.0390000000007</v>
      </c>
      <c r="R37" s="2"/>
      <c r="S37" s="2"/>
      <c r="T37" s="2"/>
    </row>
    <row r="38" spans="1:20" x14ac:dyDescent="0.2">
      <c r="A38" s="70" t="s">
        <v>153</v>
      </c>
      <c r="B38" s="71" t="s">
        <v>101</v>
      </c>
      <c r="C38" s="70">
        <v>17003.816999999999</v>
      </c>
      <c r="D38" s="70" t="s">
        <v>147</v>
      </c>
      <c r="E38">
        <f t="shared" si="0"/>
        <v>-23169.94040385251</v>
      </c>
      <c r="F38">
        <f t="shared" si="1"/>
        <v>-23170</v>
      </c>
      <c r="G38">
        <f t="shared" si="2"/>
        <v>5.5791800001316005E-2</v>
      </c>
      <c r="H38">
        <f t="shared" si="3"/>
        <v>5.5791800001316005E-2</v>
      </c>
      <c r="O38">
        <f t="shared" ca="1" si="4"/>
        <v>-0.23614279311495878</v>
      </c>
      <c r="Q38" s="2">
        <f t="shared" si="5"/>
        <v>1985.3169999999991</v>
      </c>
      <c r="R38" s="2"/>
      <c r="S38" s="2"/>
      <c r="T38" s="2"/>
    </row>
    <row r="39" spans="1:20" x14ac:dyDescent="0.2">
      <c r="A39" s="70" t="s">
        <v>153</v>
      </c>
      <c r="B39" s="71" t="s">
        <v>101</v>
      </c>
      <c r="C39" s="70">
        <v>17123.576000000001</v>
      </c>
      <c r="D39" s="70" t="s">
        <v>147</v>
      </c>
      <c r="E39">
        <f t="shared" si="0"/>
        <v>-23042.01524232054</v>
      </c>
      <c r="F39">
        <f t="shared" si="1"/>
        <v>-23042</v>
      </c>
      <c r="G39">
        <f t="shared" si="2"/>
        <v>-1.4269319995946717E-2</v>
      </c>
      <c r="H39">
        <f t="shared" si="3"/>
        <v>-1.4269319995946717E-2</v>
      </c>
      <c r="O39">
        <f t="shared" ca="1" si="4"/>
        <v>-0.2354497714359321</v>
      </c>
      <c r="Q39" s="2">
        <f t="shared" si="5"/>
        <v>2105.0760000000009</v>
      </c>
      <c r="R39" s="2"/>
      <c r="S39" s="2"/>
      <c r="T39" s="2"/>
    </row>
    <row r="40" spans="1:20" x14ac:dyDescent="0.2">
      <c r="A40" s="70" t="s">
        <v>153</v>
      </c>
      <c r="B40" s="71" t="s">
        <v>101</v>
      </c>
      <c r="C40" s="70">
        <v>17168.526999999998</v>
      </c>
      <c r="D40" s="70" t="s">
        <v>147</v>
      </c>
      <c r="E40">
        <f t="shared" si="0"/>
        <v>-22993.999110455519</v>
      </c>
      <c r="F40">
        <f t="shared" si="1"/>
        <v>-22994</v>
      </c>
      <c r="G40">
        <f t="shared" si="2"/>
        <v>8.3276000077603385E-4</v>
      </c>
      <c r="H40">
        <f t="shared" si="3"/>
        <v>8.3276000077603385E-4</v>
      </c>
      <c r="O40">
        <f t="shared" ca="1" si="4"/>
        <v>-0.23518988830629706</v>
      </c>
      <c r="Q40" s="2">
        <f t="shared" si="5"/>
        <v>2150.0269999999982</v>
      </c>
      <c r="R40" s="2"/>
      <c r="S40" s="2"/>
      <c r="T40" s="2"/>
    </row>
    <row r="41" spans="1:20" x14ac:dyDescent="0.2">
      <c r="A41" s="70" t="s">
        <v>153</v>
      </c>
      <c r="B41" s="71" t="s">
        <v>95</v>
      </c>
      <c r="C41" s="70">
        <v>17175.532999999999</v>
      </c>
      <c r="D41" s="70" t="s">
        <v>147</v>
      </c>
      <c r="E41">
        <f t="shared" si="0"/>
        <v>-22986.515383289348</v>
      </c>
      <c r="F41">
        <f t="shared" si="1"/>
        <v>-22986.5</v>
      </c>
      <c r="G41">
        <f t="shared" si="2"/>
        <v>-1.4401289998204447E-2</v>
      </c>
      <c r="H41">
        <f t="shared" si="3"/>
        <v>-1.4401289998204447E-2</v>
      </c>
      <c r="O41">
        <f t="shared" ca="1" si="4"/>
        <v>-0.23514928156729159</v>
      </c>
      <c r="Q41" s="2">
        <f t="shared" si="5"/>
        <v>2157.0329999999994</v>
      </c>
      <c r="R41" s="2"/>
      <c r="S41" s="2"/>
      <c r="T41" s="2"/>
    </row>
    <row r="42" spans="1:20" x14ac:dyDescent="0.2">
      <c r="A42" s="70" t="s">
        <v>153</v>
      </c>
      <c r="B42" s="71" t="s">
        <v>95</v>
      </c>
      <c r="C42" s="70">
        <v>17405.825000000001</v>
      </c>
      <c r="D42" s="70" t="s">
        <v>147</v>
      </c>
      <c r="E42">
        <f t="shared" si="0"/>
        <v>-22740.520165397418</v>
      </c>
      <c r="F42">
        <f t="shared" si="1"/>
        <v>-22740.5</v>
      </c>
      <c r="G42">
        <f t="shared" si="2"/>
        <v>-1.8878129998483928E-2</v>
      </c>
      <c r="H42">
        <f t="shared" si="3"/>
        <v>-1.8878129998483928E-2</v>
      </c>
      <c r="O42">
        <f t="shared" ca="1" si="4"/>
        <v>-0.23381738052791218</v>
      </c>
      <c r="Q42" s="2">
        <f t="shared" si="5"/>
        <v>2387.3250000000007</v>
      </c>
      <c r="R42" s="2"/>
      <c r="S42" s="2"/>
      <c r="T42" s="2"/>
    </row>
    <row r="43" spans="1:20" x14ac:dyDescent="0.2">
      <c r="A43" s="70" t="s">
        <v>153</v>
      </c>
      <c r="B43" s="71" t="s">
        <v>95</v>
      </c>
      <c r="C43" s="70">
        <v>17435.774000000001</v>
      </c>
      <c r="D43" s="70" t="s">
        <v>147</v>
      </c>
      <c r="E43">
        <f t="shared" si="0"/>
        <v>-22708.528994272732</v>
      </c>
      <c r="F43">
        <f t="shared" si="1"/>
        <v>-22708.5</v>
      </c>
      <c r="G43">
        <f t="shared" si="2"/>
        <v>-2.7143409995915135E-2</v>
      </c>
      <c r="H43">
        <f t="shared" si="3"/>
        <v>-2.7143409995915135E-2</v>
      </c>
      <c r="O43">
        <f t="shared" ca="1" si="4"/>
        <v>-0.23364412510815549</v>
      </c>
      <c r="Q43" s="2">
        <f t="shared" si="5"/>
        <v>2417.2740000000013</v>
      </c>
      <c r="R43" s="2"/>
      <c r="S43" s="2"/>
      <c r="T43" s="2"/>
    </row>
    <row r="44" spans="1:20" x14ac:dyDescent="0.2">
      <c r="A44" s="70" t="s">
        <v>153</v>
      </c>
      <c r="B44" s="71" t="s">
        <v>101</v>
      </c>
      <c r="C44" s="70">
        <v>17458.789000000001</v>
      </c>
      <c r="D44" s="70" t="s">
        <v>147</v>
      </c>
      <c r="E44">
        <f t="shared" si="0"/>
        <v>-22683.944640757272</v>
      </c>
      <c r="F44">
        <f t="shared" si="1"/>
        <v>-22684</v>
      </c>
      <c r="G44">
        <f t="shared" si="2"/>
        <v>5.1825360002112575E-2</v>
      </c>
      <c r="H44">
        <f t="shared" si="3"/>
        <v>5.1825360002112575E-2</v>
      </c>
      <c r="O44">
        <f t="shared" ca="1" si="4"/>
        <v>-0.23351147642740427</v>
      </c>
      <c r="Q44" s="2">
        <f t="shared" si="5"/>
        <v>2440.2890000000007</v>
      </c>
      <c r="R44" s="2"/>
      <c r="S44" s="2"/>
      <c r="T44" s="2"/>
    </row>
    <row r="45" spans="1:20" x14ac:dyDescent="0.2">
      <c r="A45" s="70" t="s">
        <v>153</v>
      </c>
      <c r="B45" s="71" t="s">
        <v>95</v>
      </c>
      <c r="C45" s="70">
        <v>17630.501</v>
      </c>
      <c r="D45" s="70" t="s">
        <v>147</v>
      </c>
      <c r="E45">
        <f t="shared" si="0"/>
        <v>-22500.523892947276</v>
      </c>
      <c r="F45">
        <f t="shared" si="1"/>
        <v>-22500.5</v>
      </c>
      <c r="G45">
        <f t="shared" si="2"/>
        <v>-2.2367729998222785E-2</v>
      </c>
      <c r="H45">
        <f t="shared" si="3"/>
        <v>-2.2367729998222785E-2</v>
      </c>
      <c r="O45">
        <f t="shared" ca="1" si="4"/>
        <v>-0.23251796487973711</v>
      </c>
      <c r="Q45" s="2">
        <f t="shared" si="5"/>
        <v>2612.0010000000002</v>
      </c>
      <c r="R45" s="2"/>
      <c r="S45" s="2"/>
      <c r="T45" s="2"/>
    </row>
    <row r="46" spans="1:20" x14ac:dyDescent="0.2">
      <c r="A46" s="70" t="s">
        <v>153</v>
      </c>
      <c r="B46" s="71" t="s">
        <v>101</v>
      </c>
      <c r="C46" s="70">
        <v>17720.823</v>
      </c>
      <c r="D46" s="70" t="s">
        <v>147</v>
      </c>
      <c r="E46">
        <f t="shared" si="0"/>
        <v>-22404.042990135044</v>
      </c>
      <c r="F46">
        <f t="shared" si="1"/>
        <v>-22404</v>
      </c>
      <c r="G46">
        <f t="shared" si="2"/>
        <v>-4.0245839998533484E-2</v>
      </c>
      <c r="H46">
        <f t="shared" si="3"/>
        <v>-4.0245839998533484E-2</v>
      </c>
      <c r="O46">
        <f t="shared" ca="1" si="4"/>
        <v>-0.23199549150453339</v>
      </c>
      <c r="Q46" s="2">
        <f t="shared" si="5"/>
        <v>2702.3230000000003</v>
      </c>
      <c r="R46" s="2"/>
      <c r="S46" s="2"/>
      <c r="T46" s="2"/>
    </row>
    <row r="47" spans="1:20" x14ac:dyDescent="0.2">
      <c r="A47" s="70" t="s">
        <v>153</v>
      </c>
      <c r="B47" s="71" t="s">
        <v>95</v>
      </c>
      <c r="C47" s="70">
        <v>17801.755000000001</v>
      </c>
      <c r="D47" s="70" t="s">
        <v>147</v>
      </c>
      <c r="E47">
        <f t="shared" si="0"/>
        <v>-22317.592375374523</v>
      </c>
      <c r="F47">
        <f t="shared" si="1"/>
        <v>-22317.5</v>
      </c>
      <c r="G47">
        <f t="shared" si="2"/>
        <v>-8.6478549997991649E-2</v>
      </c>
      <c r="H47">
        <f t="shared" si="3"/>
        <v>-8.6478549997991649E-2</v>
      </c>
      <c r="O47">
        <f t="shared" ca="1" si="4"/>
        <v>-0.23152716044800362</v>
      </c>
      <c r="Q47" s="2">
        <f t="shared" si="5"/>
        <v>2783.255000000001</v>
      </c>
      <c r="R47" s="2"/>
      <c r="S47" s="2"/>
      <c r="T47" s="2"/>
    </row>
    <row r="48" spans="1:20" x14ac:dyDescent="0.2">
      <c r="A48" s="70" t="s">
        <v>153</v>
      </c>
      <c r="B48" s="71" t="s">
        <v>95</v>
      </c>
      <c r="C48" s="70">
        <v>17894.530999999999</v>
      </c>
      <c r="D48" s="70" t="s">
        <v>147</v>
      </c>
      <c r="E48">
        <f t="shared" si="0"/>
        <v>-22218.490138496378</v>
      </c>
      <c r="F48">
        <f t="shared" si="1"/>
        <v>-22218.5</v>
      </c>
      <c r="G48">
        <f t="shared" si="2"/>
        <v>9.2319899995345622E-3</v>
      </c>
      <c r="H48">
        <f t="shared" si="3"/>
        <v>9.2319899995345622E-3</v>
      </c>
      <c r="O48">
        <f t="shared" ca="1" si="4"/>
        <v>-0.2309911514931314</v>
      </c>
      <c r="Q48" s="2">
        <f t="shared" si="5"/>
        <v>2876.030999999999</v>
      </c>
      <c r="R48" s="2"/>
      <c r="S48" s="2"/>
      <c r="T48" s="2"/>
    </row>
    <row r="49" spans="1:20" x14ac:dyDescent="0.2">
      <c r="A49" s="70" t="s">
        <v>153</v>
      </c>
      <c r="B49" s="71" t="s">
        <v>101</v>
      </c>
      <c r="C49" s="70">
        <v>17931.522000000001</v>
      </c>
      <c r="D49" s="70" t="s">
        <v>147</v>
      </c>
      <c r="E49">
        <f t="shared" si="0"/>
        <v>-22178.976785427054</v>
      </c>
      <c r="F49">
        <f t="shared" si="1"/>
        <v>-22179</v>
      </c>
      <c r="G49">
        <f t="shared" si="2"/>
        <v>2.1732660003181081E-2</v>
      </c>
      <c r="H49">
        <f t="shared" si="3"/>
        <v>2.1732660003181081E-2</v>
      </c>
      <c r="O49">
        <f t="shared" ca="1" si="4"/>
        <v>-0.23077728933436925</v>
      </c>
      <c r="Q49" s="2">
        <f t="shared" si="5"/>
        <v>2913.0220000000008</v>
      </c>
      <c r="R49" s="2"/>
      <c r="S49" s="2"/>
      <c r="T49" s="2"/>
    </row>
    <row r="50" spans="1:20" x14ac:dyDescent="0.2">
      <c r="A50" s="70" t="s">
        <v>153</v>
      </c>
      <c r="B50" s="71" t="s">
        <v>95</v>
      </c>
      <c r="C50" s="70">
        <v>18139.800999999999</v>
      </c>
      <c r="D50" s="70" t="s">
        <v>147</v>
      </c>
      <c r="E50">
        <f t="shared" si="0"/>
        <v>-21956.495596383087</v>
      </c>
      <c r="F50">
        <f t="shared" si="1"/>
        <v>-21956.5</v>
      </c>
      <c r="G50">
        <f t="shared" si="2"/>
        <v>4.1225100030715112E-3</v>
      </c>
      <c r="H50">
        <f t="shared" si="3"/>
        <v>4.1225100030715112E-3</v>
      </c>
      <c r="O50">
        <f t="shared" ca="1" si="4"/>
        <v>-0.22957262274387363</v>
      </c>
      <c r="Q50" s="2">
        <f t="shared" si="5"/>
        <v>3121.3009999999995</v>
      </c>
      <c r="R50" s="2"/>
      <c r="S50" s="2"/>
      <c r="T50" s="2"/>
    </row>
    <row r="51" spans="1:20" x14ac:dyDescent="0.2">
      <c r="A51" s="70" t="s">
        <v>153</v>
      </c>
      <c r="B51" s="71" t="s">
        <v>95</v>
      </c>
      <c r="C51" s="70">
        <v>18230.635999999999</v>
      </c>
      <c r="D51" s="70" t="s">
        <v>147</v>
      </c>
      <c r="E51">
        <f t="shared" si="0"/>
        <v>-21859.466712977613</v>
      </c>
      <c r="F51">
        <f t="shared" si="1"/>
        <v>-21859.5</v>
      </c>
      <c r="G51">
        <f t="shared" si="2"/>
        <v>3.1162130002485355E-2</v>
      </c>
      <c r="H51">
        <f t="shared" si="3"/>
        <v>3.1162130002485355E-2</v>
      </c>
      <c r="O51">
        <f t="shared" ca="1" si="4"/>
        <v>-0.22904744225273621</v>
      </c>
      <c r="Q51" s="2">
        <f t="shared" si="5"/>
        <v>3212.1359999999986</v>
      </c>
      <c r="R51" s="2"/>
      <c r="S51" s="2"/>
      <c r="T51" s="2"/>
    </row>
    <row r="52" spans="1:20" x14ac:dyDescent="0.2">
      <c r="A52" s="70" t="s">
        <v>153</v>
      </c>
      <c r="B52" s="71" t="s">
        <v>95</v>
      </c>
      <c r="C52" s="70">
        <v>18552.689999999999</v>
      </c>
      <c r="D52" s="70" t="s">
        <v>147</v>
      </c>
      <c r="E52">
        <f t="shared" si="0"/>
        <v>-21515.452401134527</v>
      </c>
      <c r="F52">
        <f t="shared" si="1"/>
        <v>-21515.5</v>
      </c>
      <c r="G52">
        <f t="shared" si="2"/>
        <v>4.4560370002727723E-2</v>
      </c>
      <c r="H52">
        <f t="shared" si="3"/>
        <v>4.4560370002727723E-2</v>
      </c>
      <c r="O52">
        <f t="shared" ca="1" si="4"/>
        <v>-0.22718494649035195</v>
      </c>
      <c r="Q52" s="2">
        <f t="shared" si="5"/>
        <v>3534.1899999999987</v>
      </c>
      <c r="R52" s="2"/>
      <c r="S52" s="2"/>
      <c r="T52" s="2"/>
    </row>
    <row r="53" spans="1:20" x14ac:dyDescent="0.2">
      <c r="A53" s="70" t="s">
        <v>153</v>
      </c>
      <c r="B53" s="71" t="s">
        <v>101</v>
      </c>
      <c r="C53" s="70">
        <v>18589.677</v>
      </c>
      <c r="D53" s="70" t="s">
        <v>147</v>
      </c>
      <c r="E53">
        <f t="shared" si="0"/>
        <v>-21475.943320818365</v>
      </c>
      <c r="F53">
        <f t="shared" si="1"/>
        <v>-21476</v>
      </c>
      <c r="G53">
        <f t="shared" si="2"/>
        <v>5.3061040001921356E-2</v>
      </c>
      <c r="H53">
        <f t="shared" ref="H53:H84" si="6">+G53</f>
        <v>5.3061040001921356E-2</v>
      </c>
      <c r="O53">
        <f t="shared" ref="O53:O84" ca="1" si="7">+C$11+C$12*F53</f>
        <v>-0.2269710843315898</v>
      </c>
      <c r="Q53" s="2">
        <f t="shared" si="5"/>
        <v>3571.1769999999997</v>
      </c>
      <c r="R53" s="2"/>
      <c r="S53" s="2"/>
      <c r="T53" s="2"/>
    </row>
    <row r="54" spans="1:20" x14ac:dyDescent="0.2">
      <c r="A54" s="70" t="s">
        <v>153</v>
      </c>
      <c r="B54" s="71" t="s">
        <v>95</v>
      </c>
      <c r="C54" s="70">
        <v>18640.669999999998</v>
      </c>
      <c r="D54" s="70" t="s">
        <v>147</v>
      </c>
      <c r="E54">
        <f t="shared" si="0"/>
        <v>-21421.473195299619</v>
      </c>
      <c r="F54">
        <f t="shared" si="1"/>
        <v>-21421.5</v>
      </c>
      <c r="G54">
        <f t="shared" si="2"/>
        <v>2.5093610001931665E-2</v>
      </c>
      <c r="H54">
        <f t="shared" si="6"/>
        <v>2.5093610001931665E-2</v>
      </c>
      <c r="O54">
        <f t="shared" ca="1" si="7"/>
        <v>-0.22667600869481672</v>
      </c>
      <c r="Q54" s="2">
        <f t="shared" si="5"/>
        <v>3622.1699999999983</v>
      </c>
      <c r="R54" s="2"/>
      <c r="S54" s="2"/>
      <c r="T54" s="2"/>
    </row>
    <row r="55" spans="1:20" x14ac:dyDescent="0.2">
      <c r="A55" s="70" t="s">
        <v>153</v>
      </c>
      <c r="B55" s="71" t="s">
        <v>101</v>
      </c>
      <c r="C55" s="70">
        <v>18649.493999999999</v>
      </c>
      <c r="D55" s="70" t="s">
        <v>147</v>
      </c>
      <c r="E55">
        <f t="shared" si="0"/>
        <v>-21412.047501820565</v>
      </c>
      <c r="F55">
        <f t="shared" si="1"/>
        <v>-21412</v>
      </c>
      <c r="G55">
        <f t="shared" si="2"/>
        <v>-4.4469519998528995E-2</v>
      </c>
      <c r="H55">
        <f t="shared" si="6"/>
        <v>-4.4469519998528995E-2</v>
      </c>
      <c r="O55">
        <f t="shared" ca="1" si="7"/>
        <v>-0.22662457349207646</v>
      </c>
      <c r="Q55" s="2">
        <f t="shared" si="5"/>
        <v>3630.9939999999988</v>
      </c>
      <c r="R55" s="2"/>
      <c r="S55" s="2"/>
      <c r="T55" s="2"/>
    </row>
    <row r="56" spans="1:20" x14ac:dyDescent="0.2">
      <c r="A56" s="70" t="s">
        <v>153</v>
      </c>
      <c r="B56" s="71" t="s">
        <v>101</v>
      </c>
      <c r="C56" s="70">
        <v>19016.491000000002</v>
      </c>
      <c r="D56" s="70" t="s">
        <v>147</v>
      </c>
      <c r="E56">
        <f t="shared" si="0"/>
        <v>-21020.025603618778</v>
      </c>
      <c r="F56">
        <f t="shared" si="1"/>
        <v>-21020</v>
      </c>
      <c r="G56">
        <f t="shared" si="2"/>
        <v>-2.3969199995917734E-2</v>
      </c>
      <c r="H56">
        <f t="shared" si="6"/>
        <v>-2.3969199995917734E-2</v>
      </c>
      <c r="O56">
        <f t="shared" ca="1" si="7"/>
        <v>-0.22450219460005719</v>
      </c>
      <c r="Q56" s="2">
        <f t="shared" si="5"/>
        <v>3997.9910000000018</v>
      </c>
      <c r="R56" s="2"/>
      <c r="S56" s="2"/>
      <c r="T56" s="2"/>
    </row>
    <row r="57" spans="1:20" x14ac:dyDescent="0.2">
      <c r="A57" s="70" t="s">
        <v>153</v>
      </c>
      <c r="B57" s="71" t="s">
        <v>101</v>
      </c>
      <c r="C57" s="70">
        <v>19441.547999999999</v>
      </c>
      <c r="D57" s="70" t="s">
        <v>147</v>
      </c>
      <c r="E57">
        <f t="shared" si="0"/>
        <v>-20565.984693246337</v>
      </c>
      <c r="F57">
        <f t="shared" si="1"/>
        <v>-20566</v>
      </c>
      <c r="G57">
        <f t="shared" si="2"/>
        <v>1.4329640001960797E-2</v>
      </c>
      <c r="H57">
        <f t="shared" si="6"/>
        <v>1.4329640001960797E-2</v>
      </c>
      <c r="O57">
        <f t="shared" ca="1" si="7"/>
        <v>-0.22204413333225936</v>
      </c>
      <c r="Q57" s="2">
        <f t="shared" si="5"/>
        <v>4423.0479999999989</v>
      </c>
      <c r="R57" s="2"/>
      <c r="S57" s="2"/>
      <c r="T57" s="2"/>
    </row>
    <row r="58" spans="1:20" x14ac:dyDescent="0.2">
      <c r="A58" s="70" t="s">
        <v>153</v>
      </c>
      <c r="B58" s="71" t="s">
        <v>95</v>
      </c>
      <c r="C58" s="70">
        <v>20557.873</v>
      </c>
      <c r="D58" s="70" t="s">
        <v>147</v>
      </c>
      <c r="E58">
        <f t="shared" si="0"/>
        <v>-19373.539399388057</v>
      </c>
      <c r="F58">
        <f t="shared" si="1"/>
        <v>-19373.5</v>
      </c>
      <c r="G58">
        <f t="shared" si="2"/>
        <v>-3.6884309996821685E-2</v>
      </c>
      <c r="H58">
        <f t="shared" si="6"/>
        <v>-3.6884309996821685E-2</v>
      </c>
      <c r="O58">
        <f t="shared" ca="1" si="7"/>
        <v>-0.21558766183038952</v>
      </c>
      <c r="Q58" s="2">
        <f t="shared" si="5"/>
        <v>5539.3729999999996</v>
      </c>
      <c r="R58" s="2"/>
      <c r="S58" s="2"/>
      <c r="T58" s="2"/>
    </row>
    <row r="59" spans="1:20" x14ac:dyDescent="0.2">
      <c r="A59" s="70" t="s">
        <v>153</v>
      </c>
      <c r="B59" s="71" t="s">
        <v>95</v>
      </c>
      <c r="C59" s="70">
        <v>20780.653999999999</v>
      </c>
      <c r="D59" s="70" t="s">
        <v>147</v>
      </c>
      <c r="E59">
        <f t="shared" si="0"/>
        <v>-19135.567343749208</v>
      </c>
      <c r="F59">
        <f t="shared" si="1"/>
        <v>-19135.5</v>
      </c>
      <c r="G59">
        <f t="shared" si="2"/>
        <v>-6.3044829999853391E-2</v>
      </c>
      <c r="H59">
        <f t="shared" si="6"/>
        <v>-6.3044829999853391E-2</v>
      </c>
      <c r="O59">
        <f t="shared" ca="1" si="7"/>
        <v>-0.21429907464594927</v>
      </c>
      <c r="Q59" s="2">
        <f t="shared" si="5"/>
        <v>5762.1539999999986</v>
      </c>
      <c r="R59" s="2"/>
      <c r="S59" s="2"/>
      <c r="T59" s="2"/>
    </row>
    <row r="60" spans="1:20" x14ac:dyDescent="0.2">
      <c r="A60" s="70" t="s">
        <v>153</v>
      </c>
      <c r="B60" s="71" t="s">
        <v>95</v>
      </c>
      <c r="C60" s="70">
        <v>20842.525000000001</v>
      </c>
      <c r="D60" s="70" t="s">
        <v>147</v>
      </c>
      <c r="E60">
        <f t="shared" si="0"/>
        <v>-19069.477466001859</v>
      </c>
      <c r="F60">
        <f t="shared" si="1"/>
        <v>-19069.5</v>
      </c>
      <c r="G60">
        <f t="shared" si="2"/>
        <v>2.1095530002639862E-2</v>
      </c>
      <c r="H60">
        <f t="shared" si="6"/>
        <v>2.1095530002639862E-2</v>
      </c>
      <c r="O60">
        <f t="shared" ca="1" si="7"/>
        <v>-0.21394173534270111</v>
      </c>
      <c r="Q60" s="2">
        <f t="shared" si="5"/>
        <v>5824.0250000000015</v>
      </c>
      <c r="R60" s="2"/>
      <c r="S60" s="2"/>
      <c r="T60" s="2"/>
    </row>
    <row r="61" spans="1:20" x14ac:dyDescent="0.2">
      <c r="A61" s="70" t="s">
        <v>153</v>
      </c>
      <c r="B61" s="71" t="s">
        <v>95</v>
      </c>
      <c r="C61" s="70">
        <v>21336.858</v>
      </c>
      <c r="D61" s="70" t="s">
        <v>147</v>
      </c>
      <c r="E61">
        <f t="shared" si="0"/>
        <v>-18541.43674358783</v>
      </c>
      <c r="F61">
        <f t="shared" si="1"/>
        <v>-18541.5</v>
      </c>
      <c r="G61">
        <f t="shared" si="2"/>
        <v>5.9218410002358723E-2</v>
      </c>
      <c r="H61">
        <f t="shared" si="6"/>
        <v>5.9218410002358723E-2</v>
      </c>
      <c r="O61">
        <f t="shared" ca="1" si="7"/>
        <v>-0.21108302091671599</v>
      </c>
      <c r="Q61" s="2">
        <f t="shared" si="5"/>
        <v>6318.3580000000002</v>
      </c>
      <c r="R61" s="2"/>
      <c r="S61" s="2"/>
      <c r="T61" s="2"/>
    </row>
    <row r="62" spans="1:20" x14ac:dyDescent="0.2">
      <c r="A62" s="70" t="s">
        <v>153</v>
      </c>
      <c r="B62" s="71" t="s">
        <v>101</v>
      </c>
      <c r="C62" s="70">
        <v>21522.679</v>
      </c>
      <c r="D62" s="70" t="s">
        <v>147</v>
      </c>
      <c r="E62">
        <f t="shared" si="0"/>
        <v>-18342.944927181281</v>
      </c>
      <c r="F62">
        <f t="shared" si="1"/>
        <v>-18343</v>
      </c>
      <c r="G62">
        <f t="shared" si="2"/>
        <v>5.1557220001996029E-2</v>
      </c>
      <c r="H62">
        <f t="shared" si="6"/>
        <v>5.1557220001996029E-2</v>
      </c>
      <c r="O62">
        <f t="shared" ca="1" si="7"/>
        <v>-0.21000829589103787</v>
      </c>
      <c r="Q62" s="2">
        <f t="shared" si="5"/>
        <v>6504.1790000000001</v>
      </c>
      <c r="R62" s="2"/>
      <c r="S62" s="2"/>
      <c r="T62" s="2"/>
    </row>
    <row r="63" spans="1:20" x14ac:dyDescent="0.2">
      <c r="A63" s="70" t="s">
        <v>153</v>
      </c>
      <c r="B63" s="71" t="s">
        <v>101</v>
      </c>
      <c r="C63" s="70">
        <v>21769.739000000001</v>
      </c>
      <c r="D63" s="70" t="s">
        <v>147</v>
      </c>
      <c r="E63">
        <f t="shared" si="0"/>
        <v>-18079.038328027247</v>
      </c>
      <c r="F63">
        <f t="shared" si="1"/>
        <v>-18079</v>
      </c>
      <c r="G63">
        <f t="shared" si="2"/>
        <v>-3.5881339998013573E-2</v>
      </c>
      <c r="H63">
        <f t="shared" si="6"/>
        <v>-3.5881339998013573E-2</v>
      </c>
      <c r="O63">
        <f t="shared" ca="1" si="7"/>
        <v>-0.20857893867804528</v>
      </c>
      <c r="Q63" s="2">
        <f t="shared" si="5"/>
        <v>6751.2390000000014</v>
      </c>
      <c r="R63" s="2"/>
      <c r="S63" s="2"/>
      <c r="T63" s="2"/>
    </row>
    <row r="64" spans="1:20" x14ac:dyDescent="0.2">
      <c r="A64" s="70" t="s">
        <v>153</v>
      </c>
      <c r="B64" s="71" t="s">
        <v>101</v>
      </c>
      <c r="C64" s="70">
        <v>21993.502</v>
      </c>
      <c r="D64" s="70" t="s">
        <v>147</v>
      </c>
      <c r="E64">
        <f t="shared" si="0"/>
        <v>-17840.017311486714</v>
      </c>
      <c r="F64">
        <f t="shared" si="1"/>
        <v>-17840</v>
      </c>
      <c r="G64">
        <f t="shared" si="2"/>
        <v>-1.6206399996008258E-2</v>
      </c>
      <c r="H64">
        <f t="shared" si="6"/>
        <v>-1.6206399996008258E-2</v>
      </c>
      <c r="O64">
        <f t="shared" ca="1" si="7"/>
        <v>-0.20728493726173763</v>
      </c>
      <c r="Q64" s="2">
        <f t="shared" si="5"/>
        <v>6975.0020000000004</v>
      </c>
      <c r="R64" s="2"/>
      <c r="S64" s="2"/>
      <c r="T64" s="2"/>
    </row>
    <row r="65" spans="1:20" x14ac:dyDescent="0.2">
      <c r="A65" s="70" t="s">
        <v>153</v>
      </c>
      <c r="B65" s="71" t="s">
        <v>95</v>
      </c>
      <c r="C65" s="70">
        <v>22068.857</v>
      </c>
      <c r="D65" s="70" t="s">
        <v>147</v>
      </c>
      <c r="E65">
        <f t="shared" si="0"/>
        <v>-17759.523982824641</v>
      </c>
      <c r="F65">
        <f t="shared" si="1"/>
        <v>-17759.5</v>
      </c>
      <c r="G65">
        <f t="shared" si="2"/>
        <v>-2.2451869997894391E-2</v>
      </c>
      <c r="H65">
        <f t="shared" si="6"/>
        <v>-2.2451869997894391E-2</v>
      </c>
      <c r="O65">
        <f t="shared" ca="1" si="7"/>
        <v>-0.20684909159641224</v>
      </c>
      <c r="Q65" s="2">
        <f t="shared" si="5"/>
        <v>7050.357</v>
      </c>
      <c r="R65" s="2"/>
      <c r="S65" s="2"/>
      <c r="T65" s="2"/>
    </row>
    <row r="66" spans="1:20" x14ac:dyDescent="0.2">
      <c r="A66" s="70" t="s">
        <v>153</v>
      </c>
      <c r="B66" s="71" t="s">
        <v>101</v>
      </c>
      <c r="C66" s="70">
        <v>22121.81</v>
      </c>
      <c r="D66" s="70" t="s">
        <v>147</v>
      </c>
      <c r="E66">
        <f t="shared" si="0"/>
        <v>-17702.960208255696</v>
      </c>
      <c r="F66">
        <f t="shared" si="1"/>
        <v>-17703</v>
      </c>
      <c r="G66">
        <f t="shared" si="2"/>
        <v>3.7251620004099095E-2</v>
      </c>
      <c r="H66">
        <f t="shared" si="6"/>
        <v>3.7251620004099095E-2</v>
      </c>
      <c r="O66">
        <f t="shared" ca="1" si="7"/>
        <v>-0.20654318749590436</v>
      </c>
      <c r="Q66" s="2">
        <f t="shared" si="5"/>
        <v>7103.3100000000013</v>
      </c>
      <c r="R66" s="2"/>
      <c r="S66" s="2"/>
      <c r="T66" s="2"/>
    </row>
    <row r="67" spans="1:20" x14ac:dyDescent="0.2">
      <c r="A67" s="70" t="s">
        <v>153</v>
      </c>
      <c r="B67" s="71" t="s">
        <v>95</v>
      </c>
      <c r="C67" s="70">
        <v>22129.789000000001</v>
      </c>
      <c r="D67" s="70" t="s">
        <v>147</v>
      </c>
      <c r="E67">
        <f t="shared" si="0"/>
        <v>-17694.437133882468</v>
      </c>
      <c r="F67">
        <f t="shared" si="1"/>
        <v>-17694.5</v>
      </c>
      <c r="G67">
        <f t="shared" si="2"/>
        <v>5.8853030001046136E-2</v>
      </c>
      <c r="H67">
        <f t="shared" si="6"/>
        <v>5.8853030001046136E-2</v>
      </c>
      <c r="O67">
        <f t="shared" ca="1" si="7"/>
        <v>-0.20649716652503147</v>
      </c>
      <c r="Q67" s="2">
        <f t="shared" si="5"/>
        <v>7111.2890000000007</v>
      </c>
      <c r="R67" s="2"/>
      <c r="S67" s="2"/>
      <c r="T67" s="2"/>
    </row>
    <row r="68" spans="1:20" x14ac:dyDescent="0.2">
      <c r="A68" s="70" t="s">
        <v>153</v>
      </c>
      <c r="B68" s="71" t="s">
        <v>101</v>
      </c>
      <c r="C68" s="70">
        <v>22607.661</v>
      </c>
      <c r="D68" s="70" t="s">
        <v>147</v>
      </c>
      <c r="E68">
        <f t="shared" si="0"/>
        <v>-17183.979858925224</v>
      </c>
      <c r="F68">
        <f t="shared" si="1"/>
        <v>-17184</v>
      </c>
      <c r="G68">
        <f t="shared" si="2"/>
        <v>1.8855360001907684E-2</v>
      </c>
      <c r="H68">
        <f t="shared" si="6"/>
        <v>1.8855360001907684E-2</v>
      </c>
      <c r="O68">
        <f t="shared" ca="1" si="7"/>
        <v>-0.20373320115672577</v>
      </c>
      <c r="Q68" s="2">
        <f t="shared" si="5"/>
        <v>7589.1610000000001</v>
      </c>
      <c r="R68" s="2"/>
      <c r="S68" s="2"/>
      <c r="T68" s="2"/>
    </row>
    <row r="69" spans="1:20" x14ac:dyDescent="0.2">
      <c r="A69" s="70" t="s">
        <v>153</v>
      </c>
      <c r="B69" s="71" t="s">
        <v>95</v>
      </c>
      <c r="C69" s="70">
        <v>22674.487000000001</v>
      </c>
      <c r="D69" s="70" t="s">
        <v>147</v>
      </c>
      <c r="E69">
        <f t="shared" si="0"/>
        <v>-17112.597108196383</v>
      </c>
      <c r="F69">
        <f t="shared" si="1"/>
        <v>-17112.5</v>
      </c>
      <c r="G69">
        <f t="shared" si="2"/>
        <v>-9.0909249996911967E-2</v>
      </c>
      <c r="H69">
        <f t="shared" si="6"/>
        <v>-9.0909249996911967E-2</v>
      </c>
      <c r="O69">
        <f t="shared" ca="1" si="7"/>
        <v>-0.20334608357820697</v>
      </c>
      <c r="Q69" s="2">
        <f t="shared" si="5"/>
        <v>7655.987000000001</v>
      </c>
      <c r="R69" s="2"/>
      <c r="S69" s="2"/>
      <c r="T69" s="2"/>
    </row>
    <row r="70" spans="1:20" x14ac:dyDescent="0.2">
      <c r="A70" s="70" t="s">
        <v>153</v>
      </c>
      <c r="B70" s="71" t="s">
        <v>95</v>
      </c>
      <c r="C70" s="70">
        <v>22921.741999999998</v>
      </c>
      <c r="D70" s="70" t="s">
        <v>147</v>
      </c>
      <c r="E70">
        <f t="shared" si="0"/>
        <v>-16848.482212325624</v>
      </c>
      <c r="F70">
        <f t="shared" si="1"/>
        <v>-16848.5</v>
      </c>
      <c r="G70">
        <f t="shared" si="2"/>
        <v>1.6652190002787393E-2</v>
      </c>
      <c r="H70">
        <f t="shared" si="6"/>
        <v>1.6652190002787393E-2</v>
      </c>
      <c r="O70">
        <f t="shared" ca="1" si="7"/>
        <v>-0.20191672636521441</v>
      </c>
      <c r="Q70" s="2">
        <f t="shared" si="5"/>
        <v>7903.2419999999984</v>
      </c>
      <c r="R70" s="2"/>
      <c r="S70" s="2"/>
      <c r="T70" s="2"/>
    </row>
    <row r="71" spans="1:20" x14ac:dyDescent="0.2">
      <c r="A71" s="70" t="s">
        <v>153</v>
      </c>
      <c r="B71" s="71" t="s">
        <v>95</v>
      </c>
      <c r="C71" s="70">
        <v>23052.662</v>
      </c>
      <c r="D71" s="70" t="s">
        <v>147</v>
      </c>
      <c r="E71">
        <f t="shared" si="0"/>
        <v>-16708.635001278726</v>
      </c>
      <c r="F71">
        <f t="shared" si="1"/>
        <v>-16708.5</v>
      </c>
      <c r="G71">
        <f t="shared" si="2"/>
        <v>-0.12638340999910724</v>
      </c>
      <c r="H71">
        <f t="shared" si="6"/>
        <v>-0.12638340999910724</v>
      </c>
      <c r="O71">
        <f t="shared" ca="1" si="7"/>
        <v>-0.20115873390377895</v>
      </c>
      <c r="Q71" s="2">
        <f t="shared" si="5"/>
        <v>8034.1620000000003</v>
      </c>
      <c r="R71" s="2"/>
      <c r="S71" s="2"/>
      <c r="T71" s="2"/>
    </row>
    <row r="72" spans="1:20" x14ac:dyDescent="0.2">
      <c r="A72" s="70" t="s">
        <v>153</v>
      </c>
      <c r="B72" s="71" t="s">
        <v>101</v>
      </c>
      <c r="C72" s="70">
        <v>23296.672999999999</v>
      </c>
      <c r="D72" s="70" t="s">
        <v>147</v>
      </c>
      <c r="E72">
        <f t="shared" si="0"/>
        <v>-16447.985308223702</v>
      </c>
      <c r="F72">
        <f t="shared" si="1"/>
        <v>-16448</v>
      </c>
      <c r="G72">
        <f t="shared" si="2"/>
        <v>1.3753920000453945E-2</v>
      </c>
      <c r="H72">
        <f t="shared" si="6"/>
        <v>1.3753920000453945E-2</v>
      </c>
      <c r="O72">
        <f t="shared" ca="1" si="7"/>
        <v>-0.19974832650232227</v>
      </c>
      <c r="Q72" s="2">
        <f t="shared" si="5"/>
        <v>8278.1729999999989</v>
      </c>
      <c r="R72" s="2"/>
      <c r="S72" s="2"/>
      <c r="T72" s="2"/>
    </row>
    <row r="73" spans="1:20" x14ac:dyDescent="0.2">
      <c r="A73" s="70" t="s">
        <v>153</v>
      </c>
      <c r="B73" s="71" t="s">
        <v>101</v>
      </c>
      <c r="C73" s="70">
        <v>23356.508000000002</v>
      </c>
      <c r="D73" s="70" t="s">
        <v>147</v>
      </c>
      <c r="E73">
        <f t="shared" si="0"/>
        <v>-16384.070261836659</v>
      </c>
      <c r="F73">
        <f t="shared" si="1"/>
        <v>-16384</v>
      </c>
      <c r="G73">
        <f t="shared" si="2"/>
        <v>-6.5776639996329322E-2</v>
      </c>
      <c r="H73">
        <f t="shared" si="6"/>
        <v>-6.5776639996329322E-2</v>
      </c>
      <c r="O73">
        <f t="shared" ca="1" si="7"/>
        <v>-0.1994018156628089</v>
      </c>
      <c r="Q73" s="2">
        <f t="shared" si="5"/>
        <v>8338.0080000000016</v>
      </c>
      <c r="R73" s="2"/>
      <c r="S73" s="2"/>
      <c r="T73" s="2"/>
    </row>
    <row r="74" spans="1:20" x14ac:dyDescent="0.2">
      <c r="A74" s="70" t="s">
        <v>153</v>
      </c>
      <c r="B74" s="71" t="s">
        <v>95</v>
      </c>
      <c r="C74" s="70">
        <v>23380.491999999998</v>
      </c>
      <c r="D74" s="70" t="s">
        <v>147</v>
      </c>
      <c r="E74">
        <f t="shared" si="0"/>
        <v>-16358.450833867302</v>
      </c>
      <c r="F74">
        <f t="shared" si="1"/>
        <v>-16358.5</v>
      </c>
      <c r="G74">
        <f t="shared" si="2"/>
        <v>4.6027590000448981E-2</v>
      </c>
      <c r="H74">
        <f t="shared" si="6"/>
        <v>4.6027590000448981E-2</v>
      </c>
      <c r="O74">
        <f t="shared" ca="1" si="7"/>
        <v>-0.19926375275019031</v>
      </c>
      <c r="Q74" s="2">
        <f t="shared" si="5"/>
        <v>8361.9919999999984</v>
      </c>
      <c r="R74" s="2"/>
      <c r="S74" s="2"/>
      <c r="T74" s="2"/>
    </row>
    <row r="75" spans="1:20" x14ac:dyDescent="0.2">
      <c r="A75" s="70" t="s">
        <v>153</v>
      </c>
      <c r="B75" s="71" t="s">
        <v>95</v>
      </c>
      <c r="C75" s="70">
        <v>23565.81</v>
      </c>
      <c r="D75" s="70" t="s">
        <v>147</v>
      </c>
      <c r="E75">
        <f t="shared" si="0"/>
        <v>-16160.496316171084</v>
      </c>
      <c r="F75">
        <f t="shared" si="1"/>
        <v>-16160.5</v>
      </c>
      <c r="G75">
        <f t="shared" si="2"/>
        <v>3.4486700060369913E-3</v>
      </c>
      <c r="H75">
        <f t="shared" si="6"/>
        <v>3.4486700060369913E-3</v>
      </c>
      <c r="O75">
        <f t="shared" ca="1" si="7"/>
        <v>-0.19819173484044589</v>
      </c>
      <c r="Q75" s="2">
        <f t="shared" si="5"/>
        <v>8547.3100000000013</v>
      </c>
      <c r="R75" s="2"/>
      <c r="S75" s="2"/>
      <c r="T75" s="2"/>
    </row>
    <row r="76" spans="1:20" x14ac:dyDescent="0.2">
      <c r="A76" s="70" t="s">
        <v>153</v>
      </c>
      <c r="B76" s="71" t="s">
        <v>95</v>
      </c>
      <c r="C76" s="70">
        <v>23609.791000000001</v>
      </c>
      <c r="D76" s="70" t="s">
        <v>147</v>
      </c>
      <c r="E76">
        <f t="shared" si="0"/>
        <v>-16113.516326948249</v>
      </c>
      <c r="F76">
        <f t="shared" si="1"/>
        <v>-16113.5</v>
      </c>
      <c r="G76">
        <f t="shared" si="2"/>
        <v>-1.5284709996194579E-2</v>
      </c>
      <c r="H76">
        <f t="shared" si="6"/>
        <v>-1.5284709996194579E-2</v>
      </c>
      <c r="O76">
        <f t="shared" ca="1" si="7"/>
        <v>-0.19793726594267827</v>
      </c>
      <c r="Q76" s="2">
        <f t="shared" si="5"/>
        <v>8591.2910000000011</v>
      </c>
      <c r="R76" s="2"/>
      <c r="S76" s="2"/>
      <c r="T76" s="2"/>
    </row>
    <row r="77" spans="1:20" x14ac:dyDescent="0.2">
      <c r="A77" s="70" t="s">
        <v>153</v>
      </c>
      <c r="B77" s="71" t="s">
        <v>101</v>
      </c>
      <c r="C77" s="70">
        <v>23648.741000000002</v>
      </c>
      <c r="D77" s="70" t="s">
        <v>147</v>
      </c>
      <c r="E77">
        <f t="shared" si="0"/>
        <v>-16071.910393017019</v>
      </c>
      <c r="F77">
        <f t="shared" si="1"/>
        <v>-16072</v>
      </c>
      <c r="G77">
        <f t="shared" si="2"/>
        <v>8.3886880005593412E-2</v>
      </c>
      <c r="H77">
        <f t="shared" si="6"/>
        <v>8.3886880005593412E-2</v>
      </c>
      <c r="O77">
        <f t="shared" ca="1" si="7"/>
        <v>-0.19771257532018133</v>
      </c>
      <c r="Q77" s="2">
        <f t="shared" si="5"/>
        <v>8630.2410000000018</v>
      </c>
      <c r="R77" s="2"/>
      <c r="S77" s="2"/>
      <c r="T77" s="2"/>
    </row>
    <row r="78" spans="1:20" x14ac:dyDescent="0.2">
      <c r="A78" s="70" t="s">
        <v>153</v>
      </c>
      <c r="B78" s="71" t="s">
        <v>101</v>
      </c>
      <c r="C78" s="70">
        <v>23709.567999999999</v>
      </c>
      <c r="D78" s="70" t="s">
        <v>147</v>
      </c>
      <c r="E78">
        <f t="shared" si="0"/>
        <v>-16006.935703845393</v>
      </c>
      <c r="F78">
        <f t="shared" si="1"/>
        <v>-16007</v>
      </c>
      <c r="G78">
        <f t="shared" si="2"/>
        <v>6.0191780001332518E-2</v>
      </c>
      <c r="H78">
        <f t="shared" si="6"/>
        <v>6.0191780001332518E-2</v>
      </c>
      <c r="O78">
        <f t="shared" ca="1" si="7"/>
        <v>-0.19736065024880059</v>
      </c>
      <c r="Q78" s="2">
        <f t="shared" si="5"/>
        <v>8691.0679999999993</v>
      </c>
      <c r="R78" s="2"/>
      <c r="S78" s="2"/>
      <c r="T78" s="2"/>
    </row>
    <row r="79" spans="1:20" x14ac:dyDescent="0.2">
      <c r="A79" s="70" t="s">
        <v>153</v>
      </c>
      <c r="B79" s="71" t="s">
        <v>101</v>
      </c>
      <c r="C79" s="70">
        <v>23744.483</v>
      </c>
      <c r="D79" s="70" t="s">
        <v>147</v>
      </c>
      <c r="E79">
        <f t="shared" si="0"/>
        <v>-15969.639909668014</v>
      </c>
      <c r="F79">
        <f t="shared" si="1"/>
        <v>-15969.5</v>
      </c>
      <c r="G79">
        <f t="shared" si="2"/>
        <v>-0.13097846999880858</v>
      </c>
      <c r="H79">
        <f t="shared" si="6"/>
        <v>-0.13097846999880858</v>
      </c>
      <c r="O79">
        <f t="shared" ca="1" si="7"/>
        <v>-0.19715761655377323</v>
      </c>
      <c r="Q79" s="2">
        <f t="shared" si="5"/>
        <v>8725.9830000000002</v>
      </c>
      <c r="R79" s="2"/>
      <c r="S79" s="2"/>
      <c r="T79" s="2"/>
    </row>
    <row r="80" spans="1:20" x14ac:dyDescent="0.2">
      <c r="A80" s="70" t="s">
        <v>153</v>
      </c>
      <c r="B80" s="71" t="s">
        <v>95</v>
      </c>
      <c r="C80" s="70">
        <v>23977.782999999999</v>
      </c>
      <c r="D80" s="70" t="s">
        <v>147</v>
      </c>
      <c r="E80">
        <f t="shared" si="0"/>
        <v>-15720.431581397004</v>
      </c>
      <c r="F80">
        <f t="shared" si="1"/>
        <v>-15720.5</v>
      </c>
      <c r="G80">
        <f t="shared" si="2"/>
        <v>6.4051069999550236E-2</v>
      </c>
      <c r="H80">
        <f t="shared" si="6"/>
        <v>6.4051069999550236E-2</v>
      </c>
      <c r="O80">
        <f t="shared" ca="1" si="7"/>
        <v>-0.1958094728187916</v>
      </c>
      <c r="Q80" s="2">
        <f t="shared" si="5"/>
        <v>8959.2829999999994</v>
      </c>
      <c r="R80" s="2"/>
      <c r="S80" s="2"/>
      <c r="T80" s="2"/>
    </row>
    <row r="81" spans="1:20" x14ac:dyDescent="0.2">
      <c r="A81" s="70" t="s">
        <v>153</v>
      </c>
      <c r="B81" s="71" t="s">
        <v>101</v>
      </c>
      <c r="C81" s="70">
        <v>23998.746999999999</v>
      </c>
      <c r="D81" s="70" t="s">
        <v>147</v>
      </c>
      <c r="E81">
        <f t="shared" si="0"/>
        <v>-15698.038082066212</v>
      </c>
      <c r="F81">
        <f t="shared" si="1"/>
        <v>-15698</v>
      </c>
      <c r="G81">
        <f t="shared" si="2"/>
        <v>-3.5651080001116497E-2</v>
      </c>
      <c r="H81">
        <f t="shared" si="6"/>
        <v>-3.5651080001116497E-2</v>
      </c>
      <c r="O81">
        <f t="shared" ca="1" si="7"/>
        <v>-0.1956876526017752</v>
      </c>
      <c r="Q81" s="2">
        <f t="shared" si="5"/>
        <v>8980.2469999999994</v>
      </c>
      <c r="R81" s="2"/>
      <c r="S81" s="2"/>
      <c r="T81" s="2"/>
    </row>
    <row r="82" spans="1:20" x14ac:dyDescent="0.2">
      <c r="A82" s="70" t="s">
        <v>153</v>
      </c>
      <c r="B82" s="71" t="s">
        <v>101</v>
      </c>
      <c r="C82" s="70">
        <v>23998.788</v>
      </c>
      <c r="D82" s="70" t="s">
        <v>147</v>
      </c>
      <c r="E82">
        <f t="shared" si="0"/>
        <v>-15697.994286346284</v>
      </c>
      <c r="F82">
        <f t="shared" si="1"/>
        <v>-15698</v>
      </c>
      <c r="G82">
        <f t="shared" si="2"/>
        <v>5.3489199999603443E-3</v>
      </c>
      <c r="H82">
        <f t="shared" si="6"/>
        <v>5.3489199999603443E-3</v>
      </c>
      <c r="O82">
        <f t="shared" ca="1" si="7"/>
        <v>-0.1956876526017752</v>
      </c>
      <c r="Q82" s="2">
        <f t="shared" si="5"/>
        <v>8980.2880000000005</v>
      </c>
      <c r="R82" s="2"/>
      <c r="S82" s="2"/>
      <c r="T82" s="2"/>
    </row>
    <row r="83" spans="1:20" x14ac:dyDescent="0.2">
      <c r="A83" s="70" t="s">
        <v>153</v>
      </c>
      <c r="B83" s="71" t="s">
        <v>101</v>
      </c>
      <c r="C83" s="70">
        <v>24013.706999999999</v>
      </c>
      <c r="D83" s="70" t="s">
        <v>147</v>
      </c>
      <c r="E83">
        <f t="shared" si="0"/>
        <v>-15682.057985234091</v>
      </c>
      <c r="F83">
        <f t="shared" si="1"/>
        <v>-15682</v>
      </c>
      <c r="G83">
        <f t="shared" si="2"/>
        <v>-5.4283720000967151E-2</v>
      </c>
      <c r="H83">
        <f t="shared" si="6"/>
        <v>-5.4283720000967151E-2</v>
      </c>
      <c r="O83">
        <f t="shared" ca="1" si="7"/>
        <v>-0.19560102489189685</v>
      </c>
      <c r="Q83" s="2">
        <f t="shared" si="5"/>
        <v>8995.2069999999985</v>
      </c>
      <c r="R83" s="2"/>
      <c r="S83" s="2"/>
      <c r="T83" s="2"/>
    </row>
    <row r="84" spans="1:20" x14ac:dyDescent="0.2">
      <c r="A84" s="70" t="s">
        <v>153</v>
      </c>
      <c r="B84" s="71" t="s">
        <v>101</v>
      </c>
      <c r="C84" s="70">
        <v>24089.518</v>
      </c>
      <c r="D84" s="70" t="s">
        <v>147</v>
      </c>
      <c r="E84">
        <f t="shared" si="0"/>
        <v>-15601.077562711356</v>
      </c>
      <c r="F84">
        <f t="shared" si="1"/>
        <v>-15601</v>
      </c>
      <c r="G84">
        <f t="shared" si="2"/>
        <v>-7.2611460000189254E-2</v>
      </c>
      <c r="H84">
        <f t="shared" si="6"/>
        <v>-7.2611460000189254E-2</v>
      </c>
      <c r="O84">
        <f t="shared" ca="1" si="7"/>
        <v>-0.19516247211063778</v>
      </c>
      <c r="Q84" s="2">
        <f t="shared" si="5"/>
        <v>9071.018</v>
      </c>
      <c r="R84" s="2"/>
      <c r="S84" s="2"/>
      <c r="T84" s="2"/>
    </row>
    <row r="85" spans="1:20" x14ac:dyDescent="0.2">
      <c r="A85" s="70" t="s">
        <v>153</v>
      </c>
      <c r="B85" s="71" t="s">
        <v>101</v>
      </c>
      <c r="C85" s="70">
        <v>24089.56</v>
      </c>
      <c r="D85" s="70" t="s">
        <v>147</v>
      </c>
      <c r="E85">
        <f t="shared" ref="E85:E148" si="8">+(C85-C$7)/C$8</f>
        <v>-15601.032698803136</v>
      </c>
      <c r="F85">
        <f t="shared" ref="F85:F148" si="9">ROUND(2*E85,0)/2</f>
        <v>-15601</v>
      </c>
      <c r="G85">
        <f t="shared" ref="G85:G148" si="10">+C85-(C$7+F85*C$8)</f>
        <v>-3.0611459998908686E-2</v>
      </c>
      <c r="H85">
        <f t="shared" ref="H85:H115" si="11">+G85</f>
        <v>-3.0611459998908686E-2</v>
      </c>
      <c r="O85">
        <f t="shared" ref="O85:O116" ca="1" si="12">+C$11+C$12*F85</f>
        <v>-0.19516247211063778</v>
      </c>
      <c r="Q85" s="2">
        <f t="shared" ref="Q85:Q148" si="13">+C85-15018.5</f>
        <v>9071.0600000000013</v>
      </c>
      <c r="R85" s="2"/>
      <c r="S85" s="2"/>
      <c r="T85" s="2"/>
    </row>
    <row r="86" spans="1:20" x14ac:dyDescent="0.2">
      <c r="A86" s="70" t="s">
        <v>153</v>
      </c>
      <c r="B86" s="71" t="s">
        <v>101</v>
      </c>
      <c r="C86" s="70">
        <v>24089.601999999999</v>
      </c>
      <c r="D86" s="70" t="s">
        <v>147</v>
      </c>
      <c r="E86">
        <f t="shared" si="8"/>
        <v>-15600.987834894921</v>
      </c>
      <c r="F86">
        <f t="shared" si="9"/>
        <v>-15601</v>
      </c>
      <c r="G86">
        <f t="shared" si="10"/>
        <v>1.1388539998733904E-2</v>
      </c>
      <c r="H86">
        <f t="shared" si="11"/>
        <v>1.1388539998733904E-2</v>
      </c>
      <c r="O86">
        <f t="shared" ca="1" si="12"/>
        <v>-0.19516247211063778</v>
      </c>
      <c r="Q86" s="2">
        <f t="shared" si="13"/>
        <v>9071.101999999999</v>
      </c>
      <c r="R86" s="2"/>
      <c r="S86" s="2"/>
      <c r="T86" s="2"/>
    </row>
    <row r="87" spans="1:20" x14ac:dyDescent="0.2">
      <c r="A87" s="70" t="s">
        <v>153</v>
      </c>
      <c r="B87" s="71" t="s">
        <v>95</v>
      </c>
      <c r="C87" s="70">
        <v>24343.699000000001</v>
      </c>
      <c r="D87" s="70" t="s">
        <v>147</v>
      </c>
      <c r="E87">
        <f t="shared" si="8"/>
        <v>-15329.564394737699</v>
      </c>
      <c r="F87">
        <f t="shared" si="9"/>
        <v>-15329.5</v>
      </c>
      <c r="G87">
        <f t="shared" si="10"/>
        <v>-6.0284069997578626E-2</v>
      </c>
      <c r="H87">
        <f t="shared" si="11"/>
        <v>-6.0284069997578626E-2</v>
      </c>
      <c r="O87">
        <f t="shared" ca="1" si="12"/>
        <v>-0.19369250815863975</v>
      </c>
      <c r="Q87" s="2">
        <f t="shared" si="13"/>
        <v>9325.1990000000005</v>
      </c>
      <c r="R87" s="2"/>
      <c r="S87" s="2"/>
      <c r="T87" s="2"/>
    </row>
    <row r="88" spans="1:20" x14ac:dyDescent="0.2">
      <c r="A88" s="70" t="s">
        <v>153</v>
      </c>
      <c r="B88" s="71" t="s">
        <v>101</v>
      </c>
      <c r="C88" s="70">
        <v>24350.736000000001</v>
      </c>
      <c r="D88" s="70" t="s">
        <v>144</v>
      </c>
      <c r="E88">
        <f t="shared" si="8"/>
        <v>-15322.047553734516</v>
      </c>
      <c r="F88">
        <f t="shared" si="9"/>
        <v>-15322</v>
      </c>
      <c r="G88">
        <f t="shared" si="10"/>
        <v>-4.4518119997519534E-2</v>
      </c>
      <c r="H88">
        <f t="shared" si="11"/>
        <v>-4.4518119997519534E-2</v>
      </c>
      <c r="O88">
        <f t="shared" ca="1" si="12"/>
        <v>-0.19365190141963429</v>
      </c>
      <c r="Q88" s="2">
        <f t="shared" si="13"/>
        <v>9332.2360000000008</v>
      </c>
      <c r="R88" s="2"/>
      <c r="S88" s="2"/>
      <c r="T88" s="2"/>
    </row>
    <row r="89" spans="1:20" x14ac:dyDescent="0.2">
      <c r="A89" s="70" t="s">
        <v>153</v>
      </c>
      <c r="B89" s="71" t="s">
        <v>101</v>
      </c>
      <c r="C89" s="70">
        <v>24350.78</v>
      </c>
      <c r="D89" s="70" t="s">
        <v>144</v>
      </c>
      <c r="E89">
        <f t="shared" si="8"/>
        <v>-15322.000553449716</v>
      </c>
      <c r="F89">
        <f t="shared" si="9"/>
        <v>-15322</v>
      </c>
      <c r="G89">
        <f t="shared" si="10"/>
        <v>-5.1811999946949072E-4</v>
      </c>
      <c r="H89">
        <f t="shared" si="11"/>
        <v>-5.1811999946949072E-4</v>
      </c>
      <c r="O89">
        <f t="shared" ca="1" si="12"/>
        <v>-0.19365190141963429</v>
      </c>
      <c r="Q89" s="2">
        <f t="shared" si="13"/>
        <v>9332.2799999999988</v>
      </c>
      <c r="R89" s="2"/>
      <c r="S89" s="2"/>
      <c r="T89" s="2"/>
    </row>
    <row r="90" spans="1:20" x14ac:dyDescent="0.2">
      <c r="A90" s="70" t="s">
        <v>153</v>
      </c>
      <c r="B90" s="71" t="s">
        <v>95</v>
      </c>
      <c r="C90" s="70">
        <v>24419.583999999999</v>
      </c>
      <c r="D90" s="70" t="s">
        <v>144</v>
      </c>
      <c r="E90">
        <f t="shared" si="8"/>
        <v>-15248.504926281441</v>
      </c>
      <c r="F90">
        <f t="shared" si="9"/>
        <v>-15248.5</v>
      </c>
      <c r="G90">
        <f t="shared" si="10"/>
        <v>-4.6118099999148399E-3</v>
      </c>
      <c r="H90">
        <f t="shared" si="11"/>
        <v>-4.6118099999148399E-3</v>
      </c>
      <c r="O90">
        <f t="shared" ca="1" si="12"/>
        <v>-0.19325395537738066</v>
      </c>
      <c r="Q90" s="2">
        <f t="shared" si="13"/>
        <v>9401.0839999999989</v>
      </c>
      <c r="R90" s="2"/>
      <c r="S90" s="2"/>
      <c r="T90" s="2"/>
    </row>
    <row r="91" spans="1:20" x14ac:dyDescent="0.2">
      <c r="A91" s="70" t="s">
        <v>153</v>
      </c>
      <c r="B91" s="71" t="s">
        <v>101</v>
      </c>
      <c r="C91" s="70">
        <v>24455.542000000001</v>
      </c>
      <c r="D91" s="70" t="s">
        <v>144</v>
      </c>
      <c r="E91">
        <f t="shared" si="8"/>
        <v>-15210.095011716634</v>
      </c>
      <c r="F91">
        <f t="shared" si="9"/>
        <v>-15210</v>
      </c>
      <c r="G91">
        <f t="shared" si="10"/>
        <v>-8.8946599997143494E-2</v>
      </c>
      <c r="H91">
        <f t="shared" si="11"/>
        <v>-8.8946599997143494E-2</v>
      </c>
      <c r="O91">
        <f t="shared" ca="1" si="12"/>
        <v>-0.1930455074504859</v>
      </c>
      <c r="Q91" s="2">
        <f t="shared" si="13"/>
        <v>9437.0420000000013</v>
      </c>
      <c r="R91" s="2"/>
      <c r="S91" s="2"/>
      <c r="T91" s="2"/>
    </row>
    <row r="92" spans="1:20" x14ac:dyDescent="0.2">
      <c r="A92" s="70" t="s">
        <v>153</v>
      </c>
      <c r="B92" s="71" t="s">
        <v>95</v>
      </c>
      <c r="C92" s="70">
        <v>24508.503000000001</v>
      </c>
      <c r="D92" s="70" t="s">
        <v>144</v>
      </c>
      <c r="E92">
        <f t="shared" si="8"/>
        <v>-15153.522691641361</v>
      </c>
      <c r="F92">
        <f t="shared" si="9"/>
        <v>-15153.5</v>
      </c>
      <c r="G92">
        <f t="shared" si="10"/>
        <v>-2.1243109997158172E-2</v>
      </c>
      <c r="H92">
        <f t="shared" si="11"/>
        <v>-2.1243109997158172E-2</v>
      </c>
      <c r="O92">
        <f t="shared" ca="1" si="12"/>
        <v>-0.19273960334997803</v>
      </c>
      <c r="Q92" s="2">
        <f t="shared" si="13"/>
        <v>9490.0030000000006</v>
      </c>
      <c r="R92" s="2"/>
      <c r="S92" s="2"/>
      <c r="T92" s="2"/>
    </row>
    <row r="93" spans="1:20" x14ac:dyDescent="0.2">
      <c r="A93" s="70" t="s">
        <v>153</v>
      </c>
      <c r="B93" s="71" t="s">
        <v>95</v>
      </c>
      <c r="C93" s="70">
        <v>24723.791000000001</v>
      </c>
      <c r="D93" s="70" t="s">
        <v>147</v>
      </c>
      <c r="E93">
        <f t="shared" si="8"/>
        <v>-14923.554570866354</v>
      </c>
      <c r="F93">
        <f t="shared" si="9"/>
        <v>-14923.5</v>
      </c>
      <c r="G93">
        <f t="shared" si="10"/>
        <v>-5.1087309995637042E-2</v>
      </c>
      <c r="H93">
        <f t="shared" si="11"/>
        <v>-5.1087309995637042E-2</v>
      </c>
      <c r="O93">
        <f t="shared" ca="1" si="12"/>
        <v>-0.19149433002047694</v>
      </c>
      <c r="Q93" s="2">
        <f t="shared" si="13"/>
        <v>9705.2910000000011</v>
      </c>
      <c r="R93" s="2"/>
      <c r="S93" s="2"/>
      <c r="T93" s="2"/>
    </row>
    <row r="94" spans="1:20" x14ac:dyDescent="0.2">
      <c r="A94" s="70" t="s">
        <v>153</v>
      </c>
      <c r="B94" s="71" t="s">
        <v>95</v>
      </c>
      <c r="C94" s="70">
        <v>24769.69</v>
      </c>
      <c r="D94" s="70" t="s">
        <v>147</v>
      </c>
      <c r="E94">
        <f t="shared" si="8"/>
        <v>-14874.525796501541</v>
      </c>
      <c r="F94">
        <f t="shared" si="9"/>
        <v>-14874.5</v>
      </c>
      <c r="G94">
        <f t="shared" si="10"/>
        <v>-2.4149770000803983E-2</v>
      </c>
      <c r="H94">
        <f t="shared" si="11"/>
        <v>-2.4149770000803983E-2</v>
      </c>
      <c r="O94">
        <f t="shared" ca="1" si="12"/>
        <v>-0.19122903265897451</v>
      </c>
      <c r="Q94" s="2">
        <f t="shared" si="13"/>
        <v>9751.1899999999987</v>
      </c>
      <c r="R94" s="2"/>
      <c r="S94" s="2"/>
      <c r="T94" s="2"/>
    </row>
    <row r="95" spans="1:20" x14ac:dyDescent="0.2">
      <c r="A95" s="70" t="s">
        <v>153</v>
      </c>
      <c r="B95" s="71" t="s">
        <v>101</v>
      </c>
      <c r="C95" s="70">
        <v>24777.618999999999</v>
      </c>
      <c r="D95" s="70" t="s">
        <v>147</v>
      </c>
      <c r="E95">
        <f t="shared" si="8"/>
        <v>-14866.056131542859</v>
      </c>
      <c r="F95">
        <f t="shared" si="9"/>
        <v>-14866</v>
      </c>
      <c r="G95">
        <f t="shared" si="10"/>
        <v>-5.2548359999491367E-2</v>
      </c>
      <c r="H95">
        <f t="shared" si="11"/>
        <v>-5.2548359999491367E-2</v>
      </c>
      <c r="O95">
        <f t="shared" ca="1" si="12"/>
        <v>-0.19118301168810165</v>
      </c>
      <c r="Q95" s="2">
        <f t="shared" si="13"/>
        <v>9759.1189999999988</v>
      </c>
      <c r="R95" s="2"/>
      <c r="S95" s="2"/>
      <c r="T95" s="2"/>
    </row>
    <row r="96" spans="1:20" x14ac:dyDescent="0.2">
      <c r="A96" s="70" t="s">
        <v>153</v>
      </c>
      <c r="B96" s="71" t="s">
        <v>101</v>
      </c>
      <c r="C96" s="70">
        <v>24777.664000000001</v>
      </c>
      <c r="D96" s="70" t="s">
        <v>147</v>
      </c>
      <c r="E96">
        <f t="shared" si="8"/>
        <v>-14866.008063069765</v>
      </c>
      <c r="F96">
        <f t="shared" si="9"/>
        <v>-14866</v>
      </c>
      <c r="G96">
        <f t="shared" si="10"/>
        <v>-7.5483599975996185E-3</v>
      </c>
      <c r="H96">
        <f t="shared" si="11"/>
        <v>-7.5483599975996185E-3</v>
      </c>
      <c r="O96">
        <f t="shared" ca="1" si="12"/>
        <v>-0.19118301168810165</v>
      </c>
      <c r="Q96" s="2">
        <f t="shared" si="13"/>
        <v>9759.1640000000007</v>
      </c>
      <c r="R96" s="2"/>
      <c r="S96" s="2"/>
      <c r="T96" s="2"/>
    </row>
    <row r="97" spans="1:20" x14ac:dyDescent="0.2">
      <c r="A97" s="70" t="s">
        <v>153</v>
      </c>
      <c r="B97" s="71" t="s">
        <v>95</v>
      </c>
      <c r="C97" s="70">
        <v>24831.524000000001</v>
      </c>
      <c r="D97" s="70" t="s">
        <v>147</v>
      </c>
      <c r="E97">
        <f t="shared" si="8"/>
        <v>-14808.475441720957</v>
      </c>
      <c r="F97">
        <f t="shared" si="9"/>
        <v>-14808.5</v>
      </c>
      <c r="G97">
        <f t="shared" si="10"/>
        <v>2.2990590001427336E-2</v>
      </c>
      <c r="H97">
        <f t="shared" si="11"/>
        <v>2.2990590001427336E-2</v>
      </c>
      <c r="O97">
        <f t="shared" ca="1" si="12"/>
        <v>-0.19087169335572637</v>
      </c>
      <c r="Q97" s="2">
        <f t="shared" si="13"/>
        <v>9813.0240000000013</v>
      </c>
      <c r="R97" s="2"/>
      <c r="S97" s="2"/>
      <c r="T97" s="2"/>
    </row>
    <row r="98" spans="1:20" x14ac:dyDescent="0.2">
      <c r="A98" s="70" t="s">
        <v>153</v>
      </c>
      <c r="B98" s="71" t="s">
        <v>95</v>
      </c>
      <c r="C98" s="70">
        <v>24988.86</v>
      </c>
      <c r="D98" s="70" t="s">
        <v>147</v>
      </c>
      <c r="E98">
        <f t="shared" si="8"/>
        <v>-14640.410968781191</v>
      </c>
      <c r="F98">
        <f t="shared" si="9"/>
        <v>-14640.5</v>
      </c>
      <c r="G98">
        <f t="shared" si="10"/>
        <v>8.334787000057986E-2</v>
      </c>
      <c r="H98">
        <f t="shared" si="11"/>
        <v>8.334787000057986E-2</v>
      </c>
      <c r="O98">
        <f t="shared" ca="1" si="12"/>
        <v>-0.18996210240200384</v>
      </c>
      <c r="Q98" s="2">
        <f t="shared" si="13"/>
        <v>9970.36</v>
      </c>
      <c r="R98" s="2"/>
      <c r="S98" s="2"/>
      <c r="T98" s="2"/>
    </row>
    <row r="99" spans="1:20" x14ac:dyDescent="0.2">
      <c r="A99" s="70" t="s">
        <v>153</v>
      </c>
      <c r="B99" s="71" t="s">
        <v>101</v>
      </c>
      <c r="C99" s="70">
        <v>25098.766</v>
      </c>
      <c r="D99" s="70" t="s">
        <v>147</v>
      </c>
      <c r="E99">
        <f t="shared" si="8"/>
        <v>-14523.010666479633</v>
      </c>
      <c r="F99">
        <f t="shared" si="9"/>
        <v>-14523</v>
      </c>
      <c r="G99">
        <f t="shared" si="10"/>
        <v>-9.9855799962824676E-3</v>
      </c>
      <c r="H99">
        <f t="shared" si="11"/>
        <v>-9.9855799962824676E-3</v>
      </c>
      <c r="O99">
        <f t="shared" ca="1" si="12"/>
        <v>-0.18932593015758481</v>
      </c>
      <c r="Q99" s="2">
        <f t="shared" si="13"/>
        <v>10080.266</v>
      </c>
      <c r="R99" s="2"/>
      <c r="S99" s="2"/>
      <c r="T99" s="2"/>
    </row>
    <row r="100" spans="1:20" x14ac:dyDescent="0.2">
      <c r="A100" s="70" t="s">
        <v>153</v>
      </c>
      <c r="B100" s="71" t="s">
        <v>101</v>
      </c>
      <c r="C100" s="70">
        <v>25129.657999999999</v>
      </c>
      <c r="D100" s="70" t="s">
        <v>147</v>
      </c>
      <c r="E100">
        <f t="shared" si="8"/>
        <v>-14490.012193796614</v>
      </c>
      <c r="F100">
        <f t="shared" si="9"/>
        <v>-14490</v>
      </c>
      <c r="G100">
        <f t="shared" si="10"/>
        <v>-1.1415400000259979E-2</v>
      </c>
      <c r="H100">
        <f t="shared" si="11"/>
        <v>-1.1415400000259979E-2</v>
      </c>
      <c r="O100">
        <f t="shared" ca="1" si="12"/>
        <v>-0.1891472605059607</v>
      </c>
      <c r="Q100" s="2">
        <f t="shared" si="13"/>
        <v>10111.157999999999</v>
      </c>
      <c r="R100" s="2"/>
      <c r="S100" s="2"/>
      <c r="T100" s="2"/>
    </row>
    <row r="101" spans="1:20" x14ac:dyDescent="0.2">
      <c r="A101" s="70" t="s">
        <v>153</v>
      </c>
      <c r="B101" s="71" t="s">
        <v>95</v>
      </c>
      <c r="C101" s="70">
        <v>25164.703000000001</v>
      </c>
      <c r="D101" s="70" t="s">
        <v>147</v>
      </c>
      <c r="E101">
        <f t="shared" si="8"/>
        <v>-14452.577535141416</v>
      </c>
      <c r="F101">
        <f t="shared" si="9"/>
        <v>-14452.5</v>
      </c>
      <c r="G101">
        <f t="shared" si="10"/>
        <v>-7.258564999938244E-2</v>
      </c>
      <c r="H101">
        <f t="shared" si="11"/>
        <v>-7.258564999938244E-2</v>
      </c>
      <c r="O101">
        <f t="shared" ca="1" si="12"/>
        <v>-0.18894422681093337</v>
      </c>
      <c r="Q101" s="2">
        <f t="shared" si="13"/>
        <v>10146.203000000001</v>
      </c>
      <c r="R101" s="2"/>
      <c r="S101" s="2"/>
      <c r="T101" s="2"/>
    </row>
    <row r="102" spans="1:20" x14ac:dyDescent="0.2">
      <c r="A102" s="70" t="s">
        <v>153</v>
      </c>
      <c r="B102" s="71" t="s">
        <v>95</v>
      </c>
      <c r="C102" s="70">
        <v>25167.585999999999</v>
      </c>
      <c r="D102" s="70" t="s">
        <v>147</v>
      </c>
      <c r="E102">
        <f t="shared" si="8"/>
        <v>-14449.497948298702</v>
      </c>
      <c r="F102">
        <f t="shared" si="9"/>
        <v>-14449.5</v>
      </c>
      <c r="G102">
        <f t="shared" si="10"/>
        <v>1.9207300028938334E-3</v>
      </c>
      <c r="H102">
        <f t="shared" si="11"/>
        <v>1.9207300028938334E-3</v>
      </c>
      <c r="O102">
        <f t="shared" ca="1" si="12"/>
        <v>-0.18892798411533118</v>
      </c>
      <c r="Q102" s="2">
        <f t="shared" si="13"/>
        <v>10149.085999999999</v>
      </c>
      <c r="R102" s="2"/>
      <c r="S102" s="2"/>
      <c r="T102" s="2"/>
    </row>
    <row r="103" spans="1:20" x14ac:dyDescent="0.2">
      <c r="A103" s="70" t="s">
        <v>153</v>
      </c>
      <c r="B103" s="71" t="s">
        <v>101</v>
      </c>
      <c r="C103" s="70">
        <v>25189.526000000002</v>
      </c>
      <c r="D103" s="70" t="s">
        <v>147</v>
      </c>
      <c r="E103">
        <f t="shared" si="8"/>
        <v>-14426.061897195974</v>
      </c>
      <c r="F103">
        <f t="shared" si="9"/>
        <v>-14426</v>
      </c>
      <c r="G103">
        <f t="shared" si="10"/>
        <v>-5.794595999395824E-2</v>
      </c>
      <c r="H103">
        <f t="shared" si="11"/>
        <v>-5.794595999395824E-2</v>
      </c>
      <c r="O103">
        <f t="shared" ca="1" si="12"/>
        <v>-0.18880074966644739</v>
      </c>
      <c r="Q103" s="2">
        <f t="shared" si="13"/>
        <v>10171.026000000002</v>
      </c>
      <c r="R103" s="2"/>
      <c r="S103" s="2"/>
      <c r="T103" s="2"/>
    </row>
    <row r="104" spans="1:20" x14ac:dyDescent="0.2">
      <c r="A104" s="70" t="s">
        <v>153</v>
      </c>
      <c r="B104" s="71" t="s">
        <v>95</v>
      </c>
      <c r="C104" s="70">
        <v>25824.771000000001</v>
      </c>
      <c r="D104" s="70" t="s">
        <v>147</v>
      </c>
      <c r="E104">
        <f t="shared" si="8"/>
        <v>-13747.500626332201</v>
      </c>
      <c r="F104">
        <f t="shared" si="9"/>
        <v>-13747.5</v>
      </c>
      <c r="G104">
        <f t="shared" si="10"/>
        <v>-5.8634999732021242E-4</v>
      </c>
      <c r="H104">
        <f t="shared" si="11"/>
        <v>-5.8634999732021242E-4</v>
      </c>
      <c r="O104">
        <f t="shared" ca="1" si="12"/>
        <v>-0.18512719334441913</v>
      </c>
      <c r="Q104" s="2">
        <f t="shared" si="13"/>
        <v>10806.271000000001</v>
      </c>
      <c r="R104" s="2"/>
      <c r="S104" s="2"/>
      <c r="T104" s="2"/>
    </row>
    <row r="105" spans="1:20" x14ac:dyDescent="0.2">
      <c r="A105" s="70" t="s">
        <v>153</v>
      </c>
      <c r="B105" s="71" t="s">
        <v>95</v>
      </c>
      <c r="C105" s="70">
        <v>25870.673999999999</v>
      </c>
      <c r="D105" s="70" t="s">
        <v>147</v>
      </c>
      <c r="E105">
        <f t="shared" si="8"/>
        <v>-13698.467579214226</v>
      </c>
      <c r="F105">
        <f t="shared" si="9"/>
        <v>-13698.5</v>
      </c>
      <c r="G105">
        <f t="shared" si="10"/>
        <v>3.0351189998327754E-2</v>
      </c>
      <c r="H105">
        <f t="shared" si="11"/>
        <v>3.0351189998327754E-2</v>
      </c>
      <c r="O105">
        <f t="shared" ca="1" si="12"/>
        <v>-0.18486189598291672</v>
      </c>
      <c r="Q105" s="2">
        <f t="shared" si="13"/>
        <v>10852.173999999999</v>
      </c>
      <c r="R105" s="2"/>
      <c r="S105" s="2"/>
      <c r="T105" s="2"/>
    </row>
    <row r="106" spans="1:20" x14ac:dyDescent="0.2">
      <c r="A106" s="70" t="s">
        <v>153</v>
      </c>
      <c r="B106" s="71" t="s">
        <v>101</v>
      </c>
      <c r="C106" s="70">
        <v>25935.582999999999</v>
      </c>
      <c r="D106" s="70" t="s">
        <v>147</v>
      </c>
      <c r="E106">
        <f t="shared" si="8"/>
        <v>-13629.132545439074</v>
      </c>
      <c r="F106">
        <f t="shared" si="9"/>
        <v>-13629</v>
      </c>
      <c r="G106">
        <f t="shared" si="10"/>
        <v>-0.12408434000099078</v>
      </c>
      <c r="H106">
        <f t="shared" si="11"/>
        <v>-0.12408434000099078</v>
      </c>
      <c r="O106">
        <f t="shared" ca="1" si="12"/>
        <v>-0.1844856068681327</v>
      </c>
      <c r="Q106" s="2">
        <f t="shared" si="13"/>
        <v>10917.082999999999</v>
      </c>
      <c r="R106" s="2"/>
      <c r="S106" s="2"/>
      <c r="T106" s="2"/>
    </row>
    <row r="107" spans="1:20" x14ac:dyDescent="0.2">
      <c r="A107" s="70" t="s">
        <v>153</v>
      </c>
      <c r="B107" s="71" t="s">
        <v>101</v>
      </c>
      <c r="C107" s="70">
        <v>25967.554</v>
      </c>
      <c r="D107" s="70" t="s">
        <v>147</v>
      </c>
      <c r="E107">
        <f t="shared" si="8"/>
        <v>-13594.981497590154</v>
      </c>
      <c r="F107">
        <f t="shared" si="9"/>
        <v>-13595</v>
      </c>
      <c r="G107">
        <f t="shared" si="10"/>
        <v>1.7321300001640338E-2</v>
      </c>
      <c r="H107">
        <f t="shared" si="11"/>
        <v>1.7321300001640338E-2</v>
      </c>
      <c r="O107">
        <f t="shared" ca="1" si="12"/>
        <v>-0.18430152298464123</v>
      </c>
      <c r="Q107" s="2">
        <f t="shared" si="13"/>
        <v>10949.054</v>
      </c>
      <c r="R107" s="2"/>
      <c r="S107" s="2"/>
      <c r="T107" s="2"/>
    </row>
    <row r="108" spans="1:20" x14ac:dyDescent="0.2">
      <c r="A108" s="70" t="s">
        <v>153</v>
      </c>
      <c r="B108" s="71" t="s">
        <v>95</v>
      </c>
      <c r="C108" s="70">
        <v>26175.781999999999</v>
      </c>
      <c r="D108" s="70" t="s">
        <v>147</v>
      </c>
      <c r="E108">
        <f t="shared" si="8"/>
        <v>-13372.554786149023</v>
      </c>
      <c r="F108">
        <f t="shared" si="9"/>
        <v>-13372.5</v>
      </c>
      <c r="G108">
        <f t="shared" si="10"/>
        <v>-5.1288849997945363E-2</v>
      </c>
      <c r="H108">
        <f t="shared" si="11"/>
        <v>-5.1288849997945363E-2</v>
      </c>
      <c r="O108">
        <f t="shared" ca="1" si="12"/>
        <v>-0.18309685639414558</v>
      </c>
      <c r="Q108" s="2">
        <f t="shared" si="13"/>
        <v>11157.281999999999</v>
      </c>
      <c r="R108" s="2"/>
      <c r="S108" s="2"/>
      <c r="T108" s="2"/>
    </row>
    <row r="109" spans="1:20" x14ac:dyDescent="0.2">
      <c r="A109" s="70" t="s">
        <v>153</v>
      </c>
      <c r="B109" s="71" t="s">
        <v>101</v>
      </c>
      <c r="C109" s="70">
        <v>26183.787</v>
      </c>
      <c r="D109" s="70" t="s">
        <v>147</v>
      </c>
      <c r="E109">
        <f t="shared" si="8"/>
        <v>-13364.003938880229</v>
      </c>
      <c r="F109">
        <f t="shared" si="9"/>
        <v>-13364</v>
      </c>
      <c r="G109">
        <f t="shared" si="10"/>
        <v>-3.6874399993394036E-3</v>
      </c>
      <c r="H109">
        <f t="shared" si="11"/>
        <v>-3.6874399993394036E-3</v>
      </c>
      <c r="O109">
        <f t="shared" ca="1" si="12"/>
        <v>-0.18305083542327272</v>
      </c>
      <c r="Q109" s="2">
        <f t="shared" si="13"/>
        <v>11165.287</v>
      </c>
      <c r="R109" s="2"/>
      <c r="S109" s="2"/>
      <c r="T109" s="2"/>
    </row>
    <row r="110" spans="1:20" x14ac:dyDescent="0.2">
      <c r="A110" s="70" t="s">
        <v>153</v>
      </c>
      <c r="B110" s="71" t="s">
        <v>95</v>
      </c>
      <c r="C110" s="70">
        <v>26191.757000000001</v>
      </c>
      <c r="D110" s="70" t="s">
        <v>147</v>
      </c>
      <c r="E110">
        <f t="shared" si="8"/>
        <v>-13355.490478201616</v>
      </c>
      <c r="F110">
        <f t="shared" si="9"/>
        <v>-13355.5</v>
      </c>
      <c r="G110">
        <f t="shared" si="10"/>
        <v>8.9139700030500535E-3</v>
      </c>
      <c r="H110">
        <f t="shared" si="11"/>
        <v>8.9139700030500535E-3</v>
      </c>
      <c r="O110">
        <f t="shared" ca="1" si="12"/>
        <v>-0.18300481445239986</v>
      </c>
      <c r="Q110" s="2">
        <f t="shared" si="13"/>
        <v>11173.257000000001</v>
      </c>
      <c r="R110" s="2"/>
      <c r="S110" s="2"/>
      <c r="T110" s="2"/>
    </row>
    <row r="111" spans="1:20" x14ac:dyDescent="0.2">
      <c r="A111" s="70" t="s">
        <v>153</v>
      </c>
      <c r="B111" s="71" t="s">
        <v>101</v>
      </c>
      <c r="C111" s="70">
        <v>26199.776999999998</v>
      </c>
      <c r="D111" s="70" t="s">
        <v>147</v>
      </c>
      <c r="E111">
        <f t="shared" si="8"/>
        <v>-13346.923608108464</v>
      </c>
      <c r="F111">
        <f t="shared" si="9"/>
        <v>-13347</v>
      </c>
      <c r="G111">
        <f t="shared" si="10"/>
        <v>7.1515380001073936E-2</v>
      </c>
      <c r="H111">
        <f t="shared" si="11"/>
        <v>7.1515380001073936E-2</v>
      </c>
      <c r="O111">
        <f t="shared" ca="1" si="12"/>
        <v>-0.18295879348152699</v>
      </c>
      <c r="Q111" s="2">
        <f t="shared" si="13"/>
        <v>11181.276999999998</v>
      </c>
      <c r="R111" s="2"/>
      <c r="S111" s="2"/>
      <c r="T111" s="2"/>
    </row>
    <row r="112" spans="1:20" x14ac:dyDescent="0.2">
      <c r="A112" s="70" t="s">
        <v>153</v>
      </c>
      <c r="B112" s="71" t="s">
        <v>95</v>
      </c>
      <c r="C112" s="70">
        <v>26205.758000000002</v>
      </c>
      <c r="D112" s="70" t="s">
        <v>147</v>
      </c>
      <c r="E112">
        <f t="shared" si="8"/>
        <v>-13340.534773940482</v>
      </c>
      <c r="F112">
        <f t="shared" si="9"/>
        <v>-13340.5</v>
      </c>
      <c r="G112">
        <f t="shared" si="10"/>
        <v>-3.2554129997151904E-2</v>
      </c>
      <c r="H112">
        <f t="shared" si="11"/>
        <v>-3.2554129997151904E-2</v>
      </c>
      <c r="O112">
        <f t="shared" ca="1" si="12"/>
        <v>-0.18292360097438892</v>
      </c>
      <c r="Q112" s="2">
        <f t="shared" si="13"/>
        <v>11187.258000000002</v>
      </c>
      <c r="R112" s="2"/>
      <c r="S112" s="2"/>
      <c r="T112" s="2"/>
    </row>
    <row r="113" spans="1:20" x14ac:dyDescent="0.2">
      <c r="A113" s="70" t="s">
        <v>153</v>
      </c>
      <c r="B113" s="71" t="s">
        <v>101</v>
      </c>
      <c r="C113" s="70">
        <v>26228.716</v>
      </c>
      <c r="D113" s="70" t="s">
        <v>147</v>
      </c>
      <c r="E113">
        <f t="shared" si="8"/>
        <v>-13316.011307157605</v>
      </c>
      <c r="F113">
        <f t="shared" si="9"/>
        <v>-13316</v>
      </c>
      <c r="G113">
        <f t="shared" si="10"/>
        <v>-1.0585359996184707E-2</v>
      </c>
      <c r="H113">
        <f t="shared" si="11"/>
        <v>-1.0585359996184707E-2</v>
      </c>
      <c r="O113">
        <f t="shared" ca="1" si="12"/>
        <v>-0.1827909522936377</v>
      </c>
      <c r="Q113" s="2">
        <f t="shared" si="13"/>
        <v>11210.216</v>
      </c>
      <c r="R113" s="2"/>
      <c r="S113" s="2"/>
      <c r="T113" s="2"/>
    </row>
    <row r="114" spans="1:20" x14ac:dyDescent="0.2">
      <c r="A114" s="70" t="s">
        <v>153</v>
      </c>
      <c r="B114" s="71" t="s">
        <v>95</v>
      </c>
      <c r="C114" s="70">
        <v>26251.628000000001</v>
      </c>
      <c r="D114" s="70" t="s">
        <v>147</v>
      </c>
      <c r="E114">
        <f t="shared" si="8"/>
        <v>-13291.536977036107</v>
      </c>
      <c r="F114">
        <f t="shared" si="9"/>
        <v>-13291.5</v>
      </c>
      <c r="G114">
        <f t="shared" si="10"/>
        <v>-3.4616589997312985E-2</v>
      </c>
      <c r="H114">
        <f t="shared" si="11"/>
        <v>-3.4616589997312985E-2</v>
      </c>
      <c r="O114">
        <f t="shared" ca="1" si="12"/>
        <v>-0.18265830361288649</v>
      </c>
      <c r="Q114" s="2">
        <f t="shared" si="13"/>
        <v>11233.128000000001</v>
      </c>
      <c r="R114" s="2"/>
      <c r="S114" s="2"/>
      <c r="T114" s="2"/>
    </row>
    <row r="115" spans="1:20" x14ac:dyDescent="0.2">
      <c r="A115" s="70" t="s">
        <v>153</v>
      </c>
      <c r="B115" s="71" t="s">
        <v>101</v>
      </c>
      <c r="C115" s="70">
        <v>26288.511999999999</v>
      </c>
      <c r="D115" s="70" t="s">
        <v>147</v>
      </c>
      <c r="E115">
        <f t="shared" si="8"/>
        <v>-13252.137920113913</v>
      </c>
      <c r="F115">
        <f t="shared" si="9"/>
        <v>-13252</v>
      </c>
      <c r="G115">
        <f t="shared" si="10"/>
        <v>-0.12911592000091332</v>
      </c>
      <c r="H115">
        <f t="shared" si="11"/>
        <v>-0.12911592000091332</v>
      </c>
      <c r="O115">
        <f t="shared" ca="1" si="12"/>
        <v>-0.18244444145412436</v>
      </c>
      <c r="Q115" s="2">
        <f t="shared" si="13"/>
        <v>11270.011999999999</v>
      </c>
      <c r="R115" s="2"/>
      <c r="S115" s="2"/>
      <c r="T115" s="2"/>
    </row>
    <row r="116" spans="1:20" x14ac:dyDescent="0.2">
      <c r="A116" s="32" t="s">
        <v>120</v>
      </c>
      <c r="B116" s="33" t="s">
        <v>101</v>
      </c>
      <c r="C116" s="32">
        <v>26497.424999999999</v>
      </c>
      <c r="D116" s="32" t="s">
        <v>121</v>
      </c>
      <c r="E116">
        <f t="shared" si="8"/>
        <v>-13028.979499693503</v>
      </c>
      <c r="F116">
        <f t="shared" si="9"/>
        <v>-13029</v>
      </c>
      <c r="G116">
        <f t="shared" si="10"/>
        <v>1.9191660001524724E-2</v>
      </c>
      <c r="J116">
        <f>+G116</f>
        <v>1.9191660001524724E-2</v>
      </c>
      <c r="O116">
        <f t="shared" ca="1" si="12"/>
        <v>-0.18123706774769505</v>
      </c>
      <c r="Q116" s="2">
        <f t="shared" si="13"/>
        <v>11478.924999999999</v>
      </c>
      <c r="R116" s="2"/>
      <c r="S116" s="2"/>
      <c r="T116" s="2"/>
    </row>
    <row r="117" spans="1:20" x14ac:dyDescent="0.2">
      <c r="A117" s="70" t="s">
        <v>423</v>
      </c>
      <c r="B117" s="71" t="s">
        <v>101</v>
      </c>
      <c r="C117" s="70">
        <v>26497.429</v>
      </c>
      <c r="D117" s="70" t="s">
        <v>147</v>
      </c>
      <c r="E117">
        <f t="shared" si="8"/>
        <v>-13028.97522694034</v>
      </c>
      <c r="F117">
        <f t="shared" si="9"/>
        <v>-13029</v>
      </c>
      <c r="G117">
        <f t="shared" si="10"/>
        <v>2.3191660002339631E-2</v>
      </c>
      <c r="H117">
        <f t="shared" ref="H117:H148" si="14">+G117</f>
        <v>2.3191660002339631E-2</v>
      </c>
      <c r="O117">
        <f t="shared" ref="O117:O148" ca="1" si="15">+C$11+C$12*F117</f>
        <v>-0.18123706774769505</v>
      </c>
      <c r="Q117" s="2">
        <f t="shared" si="13"/>
        <v>11478.929</v>
      </c>
      <c r="R117" s="2"/>
      <c r="S117" s="2"/>
      <c r="T117" s="2"/>
    </row>
    <row r="118" spans="1:20" x14ac:dyDescent="0.2">
      <c r="A118" s="70" t="s">
        <v>423</v>
      </c>
      <c r="B118" s="71" t="s">
        <v>101</v>
      </c>
      <c r="C118" s="70">
        <v>26627.419000000002</v>
      </c>
      <c r="D118" s="70" t="s">
        <v>147</v>
      </c>
      <c r="E118">
        <f t="shared" si="8"/>
        <v>-12890.121431003994</v>
      </c>
      <c r="F118">
        <f t="shared" si="9"/>
        <v>-12890</v>
      </c>
      <c r="G118">
        <f t="shared" si="10"/>
        <v>-0.11367939999763621</v>
      </c>
      <c r="H118">
        <f t="shared" si="14"/>
        <v>-0.11367939999763621</v>
      </c>
      <c r="O118">
        <f t="shared" ca="1" si="15"/>
        <v>-0.18048448951812696</v>
      </c>
      <c r="Q118" s="2">
        <f t="shared" si="13"/>
        <v>11608.919000000002</v>
      </c>
      <c r="R118" s="2"/>
      <c r="S118" s="2"/>
      <c r="T118" s="2"/>
    </row>
    <row r="119" spans="1:20" x14ac:dyDescent="0.2">
      <c r="A119" s="70" t="s">
        <v>423</v>
      </c>
      <c r="B119" s="71" t="s">
        <v>95</v>
      </c>
      <c r="C119" s="70">
        <v>26869.465</v>
      </c>
      <c r="D119" s="70" t="s">
        <v>147</v>
      </c>
      <c r="E119">
        <f t="shared" si="8"/>
        <v>-12631.570727940623</v>
      </c>
      <c r="F119">
        <f t="shared" si="9"/>
        <v>-12631.5</v>
      </c>
      <c r="G119">
        <f t="shared" si="10"/>
        <v>-6.6212989997438854E-2</v>
      </c>
      <c r="H119">
        <f t="shared" si="14"/>
        <v>-6.6212989997438854E-2</v>
      </c>
      <c r="O119">
        <f t="shared" ca="1" si="15"/>
        <v>-0.1790849105804051</v>
      </c>
      <c r="Q119" s="2">
        <f t="shared" si="13"/>
        <v>11850.965</v>
      </c>
      <c r="R119" s="2"/>
      <c r="S119" s="2"/>
      <c r="T119" s="2"/>
    </row>
    <row r="120" spans="1:20" x14ac:dyDescent="0.2">
      <c r="A120" s="70" t="s">
        <v>423</v>
      </c>
      <c r="B120" s="71" t="s">
        <v>95</v>
      </c>
      <c r="C120" s="70">
        <v>26869.508999999998</v>
      </c>
      <c r="D120" s="70" t="s">
        <v>147</v>
      </c>
      <c r="E120">
        <f t="shared" si="8"/>
        <v>-12631.523727655824</v>
      </c>
      <c r="F120">
        <f t="shared" si="9"/>
        <v>-12631.5</v>
      </c>
      <c r="G120">
        <f t="shared" si="10"/>
        <v>-2.221298999938881E-2</v>
      </c>
      <c r="H120">
        <f t="shared" si="14"/>
        <v>-2.221298999938881E-2</v>
      </c>
      <c r="O120">
        <f t="shared" ca="1" si="15"/>
        <v>-0.1790849105804051</v>
      </c>
      <c r="Q120" s="2">
        <f t="shared" si="13"/>
        <v>11851.008999999998</v>
      </c>
      <c r="R120" s="2"/>
      <c r="S120" s="2"/>
      <c r="T120" s="2"/>
    </row>
    <row r="121" spans="1:20" x14ac:dyDescent="0.2">
      <c r="A121" s="70" t="s">
        <v>423</v>
      </c>
      <c r="B121" s="71" t="s">
        <v>95</v>
      </c>
      <c r="C121" s="70">
        <v>26869.526000000002</v>
      </c>
      <c r="D121" s="70" t="s">
        <v>147</v>
      </c>
      <c r="E121">
        <f t="shared" si="8"/>
        <v>-12631.505568454875</v>
      </c>
      <c r="F121">
        <f t="shared" si="9"/>
        <v>-12631.5</v>
      </c>
      <c r="G121">
        <f t="shared" si="10"/>
        <v>-5.2129899959254544E-3</v>
      </c>
      <c r="H121">
        <f t="shared" si="14"/>
        <v>-5.2129899959254544E-3</v>
      </c>
      <c r="O121">
        <f t="shared" ca="1" si="15"/>
        <v>-0.1790849105804051</v>
      </c>
      <c r="Q121" s="2">
        <f t="shared" si="13"/>
        <v>11851.026000000002</v>
      </c>
      <c r="R121" s="2"/>
      <c r="S121" s="2"/>
      <c r="T121" s="2"/>
    </row>
    <row r="122" spans="1:20" x14ac:dyDescent="0.2">
      <c r="A122" s="70" t="s">
        <v>423</v>
      </c>
      <c r="B122" s="71" t="s">
        <v>95</v>
      </c>
      <c r="C122" s="70">
        <v>26869.537</v>
      </c>
      <c r="D122" s="70" t="s">
        <v>147</v>
      </c>
      <c r="E122">
        <f t="shared" si="8"/>
        <v>-12631.493818383677</v>
      </c>
      <c r="F122">
        <f t="shared" si="9"/>
        <v>-12631.5</v>
      </c>
      <c r="G122">
        <f t="shared" si="10"/>
        <v>5.7870100026775617E-3</v>
      </c>
      <c r="H122">
        <f t="shared" si="14"/>
        <v>5.7870100026775617E-3</v>
      </c>
      <c r="O122">
        <f t="shared" ca="1" si="15"/>
        <v>-0.1790849105804051</v>
      </c>
      <c r="Q122" s="2">
        <f t="shared" si="13"/>
        <v>11851.037</v>
      </c>
      <c r="R122" s="2"/>
      <c r="S122" s="2"/>
      <c r="T122" s="2"/>
    </row>
    <row r="123" spans="1:20" x14ac:dyDescent="0.2">
      <c r="A123" s="70" t="s">
        <v>423</v>
      </c>
      <c r="B123" s="71" t="s">
        <v>95</v>
      </c>
      <c r="C123" s="70">
        <v>26870.437999999998</v>
      </c>
      <c r="D123" s="70" t="s">
        <v>147</v>
      </c>
      <c r="E123">
        <f t="shared" si="8"/>
        <v>-12630.531380733562</v>
      </c>
      <c r="F123">
        <f t="shared" si="9"/>
        <v>-12630.5</v>
      </c>
      <c r="G123">
        <f t="shared" si="10"/>
        <v>-2.9377529997873353E-2</v>
      </c>
      <c r="H123">
        <f t="shared" si="14"/>
        <v>-2.9377529997873353E-2</v>
      </c>
      <c r="O123">
        <f t="shared" ca="1" si="15"/>
        <v>-0.1790794963485377</v>
      </c>
      <c r="Q123" s="2">
        <f t="shared" si="13"/>
        <v>11851.937999999998</v>
      </c>
      <c r="R123" s="2"/>
      <c r="S123" s="2"/>
      <c r="T123" s="2"/>
    </row>
    <row r="124" spans="1:20" x14ac:dyDescent="0.2">
      <c r="A124" s="70" t="s">
        <v>153</v>
      </c>
      <c r="B124" s="71" t="s">
        <v>95</v>
      </c>
      <c r="C124" s="70">
        <v>26910.713</v>
      </c>
      <c r="D124" s="70" t="s">
        <v>147</v>
      </c>
      <c r="E124">
        <f t="shared" si="8"/>
        <v>-12587.510097316865</v>
      </c>
      <c r="F124">
        <f t="shared" si="9"/>
        <v>-12587.5</v>
      </c>
      <c r="G124">
        <f t="shared" si="10"/>
        <v>-9.4527500004915055E-3</v>
      </c>
      <c r="H124">
        <f t="shared" si="14"/>
        <v>-9.4527500004915055E-3</v>
      </c>
      <c r="O124">
        <f t="shared" ca="1" si="15"/>
        <v>-0.17884668437823964</v>
      </c>
      <c r="Q124" s="2">
        <f t="shared" si="13"/>
        <v>11892.213</v>
      </c>
      <c r="R124" s="2"/>
      <c r="S124" s="2"/>
      <c r="T124" s="2"/>
    </row>
    <row r="125" spans="1:20" x14ac:dyDescent="0.2">
      <c r="A125" s="70" t="s">
        <v>423</v>
      </c>
      <c r="B125" s="71" t="s">
        <v>95</v>
      </c>
      <c r="C125" s="70">
        <v>26915.392</v>
      </c>
      <c r="D125" s="70" t="s">
        <v>147</v>
      </c>
      <c r="E125">
        <f t="shared" si="8"/>
        <v>-12582.512044303663</v>
      </c>
      <c r="F125">
        <f t="shared" si="9"/>
        <v>-12582.5</v>
      </c>
      <c r="G125">
        <f t="shared" si="10"/>
        <v>-1.1275450000539422E-2</v>
      </c>
      <c r="H125">
        <f t="shared" si="14"/>
        <v>-1.1275450000539422E-2</v>
      </c>
      <c r="O125">
        <f t="shared" ca="1" si="15"/>
        <v>-0.17881961321890266</v>
      </c>
      <c r="Q125" s="2">
        <f t="shared" si="13"/>
        <v>11896.892</v>
      </c>
      <c r="R125" s="2"/>
      <c r="S125" s="2"/>
      <c r="T125" s="2"/>
    </row>
    <row r="126" spans="1:20" x14ac:dyDescent="0.2">
      <c r="A126" s="70" t="s">
        <v>153</v>
      </c>
      <c r="B126" s="71" t="s">
        <v>95</v>
      </c>
      <c r="C126" s="70">
        <v>26926.644</v>
      </c>
      <c r="D126" s="70" t="s">
        <v>147</v>
      </c>
      <c r="E126">
        <f t="shared" si="8"/>
        <v>-12570.492789654261</v>
      </c>
      <c r="F126">
        <f t="shared" si="9"/>
        <v>-12570.5</v>
      </c>
      <c r="G126">
        <f t="shared" si="10"/>
        <v>6.7500700024538673E-3</v>
      </c>
      <c r="H126">
        <f t="shared" si="14"/>
        <v>6.7500700024538673E-3</v>
      </c>
      <c r="O126">
        <f t="shared" ca="1" si="15"/>
        <v>-0.17875464243649392</v>
      </c>
      <c r="Q126" s="2">
        <f t="shared" si="13"/>
        <v>11908.144</v>
      </c>
      <c r="R126" s="2"/>
      <c r="S126" s="2"/>
      <c r="T126" s="2"/>
    </row>
    <row r="127" spans="1:20" x14ac:dyDescent="0.2">
      <c r="A127" s="70" t="s">
        <v>423</v>
      </c>
      <c r="B127" s="71" t="s">
        <v>95</v>
      </c>
      <c r="C127" s="70">
        <v>26929.437999999998</v>
      </c>
      <c r="D127" s="70" t="s">
        <v>147</v>
      </c>
      <c r="E127">
        <f t="shared" si="8"/>
        <v>-12567.508271569441</v>
      </c>
      <c r="F127">
        <f t="shared" si="9"/>
        <v>-12567.5</v>
      </c>
      <c r="G127">
        <f t="shared" si="10"/>
        <v>-7.7435500024876092E-3</v>
      </c>
      <c r="H127">
        <f t="shared" si="14"/>
        <v>-7.7435500024876092E-3</v>
      </c>
      <c r="O127">
        <f t="shared" ca="1" si="15"/>
        <v>-0.17873839974089173</v>
      </c>
      <c r="Q127" s="2">
        <f t="shared" si="13"/>
        <v>11910.937999999998</v>
      </c>
      <c r="R127" s="2"/>
      <c r="S127" s="2"/>
      <c r="T127" s="2"/>
    </row>
    <row r="128" spans="1:20" x14ac:dyDescent="0.2">
      <c r="A128" s="70" t="s">
        <v>423</v>
      </c>
      <c r="B128" s="71" t="s">
        <v>95</v>
      </c>
      <c r="C128" s="70">
        <v>26930.35</v>
      </c>
      <c r="D128" s="70" t="s">
        <v>147</v>
      </c>
      <c r="E128">
        <f t="shared" si="8"/>
        <v>-12566.534083848122</v>
      </c>
      <c r="F128">
        <f t="shared" si="9"/>
        <v>-12566.5</v>
      </c>
      <c r="G128">
        <f t="shared" si="10"/>
        <v>-3.1908090000797529E-2</v>
      </c>
      <c r="H128">
        <f t="shared" si="14"/>
        <v>-3.1908090000797529E-2</v>
      </c>
      <c r="O128">
        <f t="shared" ca="1" si="15"/>
        <v>-0.17873298550902433</v>
      </c>
      <c r="Q128" s="2">
        <f t="shared" si="13"/>
        <v>11911.849999999999</v>
      </c>
      <c r="R128" s="2"/>
      <c r="S128" s="2"/>
      <c r="T128" s="2"/>
    </row>
    <row r="129" spans="1:20" x14ac:dyDescent="0.2">
      <c r="A129" s="70" t="s">
        <v>423</v>
      </c>
      <c r="B129" s="71" t="s">
        <v>95</v>
      </c>
      <c r="C129" s="70">
        <v>26930.379000000001</v>
      </c>
      <c r="D129" s="70" t="s">
        <v>147</v>
      </c>
      <c r="E129">
        <f t="shared" si="8"/>
        <v>-12566.503106387685</v>
      </c>
      <c r="F129">
        <f t="shared" si="9"/>
        <v>-12566.5</v>
      </c>
      <c r="G129">
        <f t="shared" si="10"/>
        <v>-2.90808999852743E-3</v>
      </c>
      <c r="H129">
        <f t="shared" si="14"/>
        <v>-2.90808999852743E-3</v>
      </c>
      <c r="O129">
        <f t="shared" ca="1" si="15"/>
        <v>-0.17873298550902433</v>
      </c>
      <c r="Q129" s="2">
        <f t="shared" si="13"/>
        <v>11911.879000000001</v>
      </c>
      <c r="R129" s="2"/>
      <c r="S129" s="2"/>
      <c r="T129" s="2"/>
    </row>
    <row r="130" spans="1:20" x14ac:dyDescent="0.2">
      <c r="A130" s="70" t="s">
        <v>423</v>
      </c>
      <c r="B130" s="71" t="s">
        <v>95</v>
      </c>
      <c r="C130" s="70">
        <v>26930.399000000001</v>
      </c>
      <c r="D130" s="70" t="s">
        <v>147</v>
      </c>
      <c r="E130">
        <f t="shared" si="8"/>
        <v>-12566.481742621865</v>
      </c>
      <c r="F130">
        <f t="shared" si="9"/>
        <v>-12566.5</v>
      </c>
      <c r="G130">
        <f t="shared" si="10"/>
        <v>1.7091910001909127E-2</v>
      </c>
      <c r="H130">
        <f t="shared" si="14"/>
        <v>1.7091910001909127E-2</v>
      </c>
      <c r="O130">
        <f t="shared" ca="1" si="15"/>
        <v>-0.17873298550902433</v>
      </c>
      <c r="Q130" s="2">
        <f t="shared" si="13"/>
        <v>11911.899000000001</v>
      </c>
      <c r="R130" s="2"/>
      <c r="S130" s="2"/>
      <c r="T130" s="2"/>
    </row>
    <row r="131" spans="1:20" x14ac:dyDescent="0.2">
      <c r="A131" s="70" t="s">
        <v>153</v>
      </c>
      <c r="B131" s="71" t="s">
        <v>101</v>
      </c>
      <c r="C131" s="70">
        <v>26946.737000000001</v>
      </c>
      <c r="D131" s="70" t="s">
        <v>147</v>
      </c>
      <c r="E131">
        <f t="shared" si="8"/>
        <v>-12549.029682324859</v>
      </c>
      <c r="F131">
        <f t="shared" si="9"/>
        <v>-12549</v>
      </c>
      <c r="G131">
        <f t="shared" si="10"/>
        <v>-2.7787539998826105E-2</v>
      </c>
      <c r="H131">
        <f t="shared" si="14"/>
        <v>-2.7787539998826105E-2</v>
      </c>
      <c r="O131">
        <f t="shared" ca="1" si="15"/>
        <v>-0.17863823645134491</v>
      </c>
      <c r="Q131" s="2">
        <f t="shared" si="13"/>
        <v>11928.237000000001</v>
      </c>
      <c r="R131" s="2"/>
      <c r="S131" s="2"/>
      <c r="T131" s="2"/>
    </row>
    <row r="132" spans="1:20" x14ac:dyDescent="0.2">
      <c r="A132" s="70" t="s">
        <v>423</v>
      </c>
      <c r="B132" s="71" t="s">
        <v>101</v>
      </c>
      <c r="C132" s="70">
        <v>26951.402999999998</v>
      </c>
      <c r="D132" s="70" t="s">
        <v>147</v>
      </c>
      <c r="E132">
        <f t="shared" si="8"/>
        <v>-12544.045515759441</v>
      </c>
      <c r="F132">
        <f t="shared" si="9"/>
        <v>-12544</v>
      </c>
      <c r="G132">
        <f t="shared" si="10"/>
        <v>-4.261024000152247E-2</v>
      </c>
      <c r="H132">
        <f t="shared" si="14"/>
        <v>-4.261024000152247E-2</v>
      </c>
      <c r="O132">
        <f t="shared" ca="1" si="15"/>
        <v>-0.17861116529200793</v>
      </c>
      <c r="Q132" s="2">
        <f t="shared" si="13"/>
        <v>11932.902999999998</v>
      </c>
      <c r="R132" s="2"/>
      <c r="S132" s="2"/>
      <c r="T132" s="2"/>
    </row>
    <row r="133" spans="1:20" x14ac:dyDescent="0.2">
      <c r="A133" s="70" t="s">
        <v>423</v>
      </c>
      <c r="B133" s="71" t="s">
        <v>95</v>
      </c>
      <c r="C133" s="70">
        <v>26958.400000000001</v>
      </c>
      <c r="D133" s="70" t="s">
        <v>147</v>
      </c>
      <c r="E133">
        <f t="shared" si="8"/>
        <v>-12536.571402287889</v>
      </c>
      <c r="F133">
        <f t="shared" si="9"/>
        <v>-12536.5</v>
      </c>
      <c r="G133">
        <f t="shared" si="10"/>
        <v>-6.6844289998698514E-2</v>
      </c>
      <c r="H133">
        <f t="shared" si="14"/>
        <v>-6.6844289998698514E-2</v>
      </c>
      <c r="O133">
        <f t="shared" ca="1" si="15"/>
        <v>-0.17857055855300247</v>
      </c>
      <c r="Q133" s="2">
        <f t="shared" si="13"/>
        <v>11939.900000000001</v>
      </c>
      <c r="R133" s="2"/>
      <c r="S133" s="2"/>
      <c r="T133" s="2"/>
    </row>
    <row r="134" spans="1:20" x14ac:dyDescent="0.2">
      <c r="A134" s="70" t="s">
        <v>423</v>
      </c>
      <c r="B134" s="71" t="s">
        <v>95</v>
      </c>
      <c r="C134" s="70">
        <v>26958.421999999999</v>
      </c>
      <c r="D134" s="70" t="s">
        <v>147</v>
      </c>
      <c r="E134">
        <f t="shared" si="8"/>
        <v>-12536.547902145492</v>
      </c>
      <c r="F134">
        <f t="shared" si="9"/>
        <v>-12536.5</v>
      </c>
      <c r="G134">
        <f t="shared" si="10"/>
        <v>-4.4844290001492482E-2</v>
      </c>
      <c r="H134">
        <f t="shared" si="14"/>
        <v>-4.4844290001492482E-2</v>
      </c>
      <c r="O134">
        <f t="shared" ca="1" si="15"/>
        <v>-0.17857055855300247</v>
      </c>
      <c r="Q134" s="2">
        <f t="shared" si="13"/>
        <v>11939.921999999999</v>
      </c>
      <c r="R134" s="2"/>
      <c r="S134" s="2"/>
      <c r="T134" s="2"/>
    </row>
    <row r="135" spans="1:20" x14ac:dyDescent="0.2">
      <c r="A135" s="70" t="s">
        <v>153</v>
      </c>
      <c r="B135" s="71" t="s">
        <v>95</v>
      </c>
      <c r="C135" s="70">
        <v>27016.578000000001</v>
      </c>
      <c r="D135" s="70" t="s">
        <v>147</v>
      </c>
      <c r="E135">
        <f t="shared" si="8"/>
        <v>-12474.426343898902</v>
      </c>
      <c r="F135">
        <f t="shared" si="9"/>
        <v>-12474.5</v>
      </c>
      <c r="G135">
        <f t="shared" si="10"/>
        <v>6.8954230002418626E-2</v>
      </c>
      <c r="H135">
        <f t="shared" si="14"/>
        <v>6.8954230002418626E-2</v>
      </c>
      <c r="O135">
        <f t="shared" ca="1" si="15"/>
        <v>-0.17823487617722389</v>
      </c>
      <c r="Q135" s="2">
        <f t="shared" si="13"/>
        <v>11998.078000000001</v>
      </c>
      <c r="R135" s="2"/>
      <c r="S135" s="2"/>
      <c r="T135" s="2"/>
    </row>
    <row r="136" spans="1:20" x14ac:dyDescent="0.2">
      <c r="A136" s="70" t="s">
        <v>423</v>
      </c>
      <c r="B136" s="71" t="s">
        <v>101</v>
      </c>
      <c r="C136" s="70">
        <v>27042.223000000002</v>
      </c>
      <c r="D136" s="70" t="s">
        <v>147</v>
      </c>
      <c r="E136">
        <f t="shared" si="8"/>
        <v>-12447.032655178326</v>
      </c>
      <c r="F136">
        <f t="shared" si="9"/>
        <v>-12447</v>
      </c>
      <c r="G136">
        <f t="shared" si="10"/>
        <v>-3.0570619997888571E-2</v>
      </c>
      <c r="H136">
        <f t="shared" si="14"/>
        <v>-3.0570619997888571E-2</v>
      </c>
      <c r="O136">
        <f t="shared" ca="1" si="15"/>
        <v>-0.17808598480087051</v>
      </c>
      <c r="Q136" s="2">
        <f t="shared" si="13"/>
        <v>12023.723000000002</v>
      </c>
      <c r="R136" s="2"/>
      <c r="S136" s="2"/>
      <c r="T136" s="2"/>
    </row>
    <row r="137" spans="1:20" x14ac:dyDescent="0.2">
      <c r="A137" s="70" t="s">
        <v>423</v>
      </c>
      <c r="B137" s="71" t="s">
        <v>101</v>
      </c>
      <c r="C137" s="70">
        <v>27042.252</v>
      </c>
      <c r="D137" s="70" t="s">
        <v>147</v>
      </c>
      <c r="E137">
        <f t="shared" si="8"/>
        <v>-12447.001677717892</v>
      </c>
      <c r="F137">
        <f t="shared" si="9"/>
        <v>-12447</v>
      </c>
      <c r="G137">
        <f t="shared" si="10"/>
        <v>-1.5706199992564507E-3</v>
      </c>
      <c r="H137">
        <f t="shared" si="14"/>
        <v>-1.5706199992564507E-3</v>
      </c>
      <c r="O137">
        <f t="shared" ca="1" si="15"/>
        <v>-0.17808598480087051</v>
      </c>
      <c r="Q137" s="2">
        <f t="shared" si="13"/>
        <v>12023.752</v>
      </c>
      <c r="R137" s="2"/>
      <c r="S137" s="2"/>
      <c r="T137" s="2"/>
    </row>
    <row r="138" spans="1:20" x14ac:dyDescent="0.2">
      <c r="A138" s="70" t="s">
        <v>423</v>
      </c>
      <c r="B138" s="71" t="s">
        <v>101</v>
      </c>
      <c r="C138" s="70">
        <v>27058.203000000001</v>
      </c>
      <c r="D138" s="70" t="s">
        <v>147</v>
      </c>
      <c r="E138">
        <f t="shared" si="8"/>
        <v>-12429.963006289468</v>
      </c>
      <c r="F138">
        <f t="shared" si="9"/>
        <v>-12430</v>
      </c>
      <c r="G138">
        <f t="shared" si="10"/>
        <v>3.463220000412548E-2</v>
      </c>
      <c r="H138">
        <f t="shared" si="14"/>
        <v>3.463220000412548E-2</v>
      </c>
      <c r="O138">
        <f t="shared" ca="1" si="15"/>
        <v>-0.17799394285912479</v>
      </c>
      <c r="Q138" s="2">
        <f t="shared" si="13"/>
        <v>12039.703000000001</v>
      </c>
      <c r="R138" s="2"/>
      <c r="S138" s="2"/>
      <c r="T138" s="2"/>
    </row>
    <row r="139" spans="1:20" x14ac:dyDescent="0.2">
      <c r="A139" s="70" t="s">
        <v>423</v>
      </c>
      <c r="B139" s="71" t="s">
        <v>101</v>
      </c>
      <c r="C139" s="70">
        <v>27183.594000000001</v>
      </c>
      <c r="D139" s="70" t="s">
        <v>147</v>
      </c>
      <c r="E139">
        <f t="shared" si="8"/>
        <v>-12296.021808303054</v>
      </c>
      <c r="F139">
        <f t="shared" si="9"/>
        <v>-12296</v>
      </c>
      <c r="G139">
        <f t="shared" si="10"/>
        <v>-2.0416159997694194E-2</v>
      </c>
      <c r="H139">
        <f t="shared" si="14"/>
        <v>-2.0416159997694194E-2</v>
      </c>
      <c r="O139">
        <f t="shared" ca="1" si="15"/>
        <v>-0.1772684357888937</v>
      </c>
      <c r="Q139" s="2">
        <f t="shared" si="13"/>
        <v>12165.094000000001</v>
      </c>
      <c r="R139" s="2"/>
      <c r="S139" s="2"/>
      <c r="T139" s="2"/>
    </row>
    <row r="140" spans="1:20" x14ac:dyDescent="0.2">
      <c r="A140" s="70" t="s">
        <v>423</v>
      </c>
      <c r="B140" s="71" t="s">
        <v>101</v>
      </c>
      <c r="C140" s="70">
        <v>27274.416000000001</v>
      </c>
      <c r="D140" s="70" t="s">
        <v>147</v>
      </c>
      <c r="E140">
        <f t="shared" si="8"/>
        <v>-12199.006811345362</v>
      </c>
      <c r="F140">
        <f t="shared" si="9"/>
        <v>-12199</v>
      </c>
      <c r="G140">
        <f t="shared" si="10"/>
        <v>-6.3765399972908199E-3</v>
      </c>
      <c r="H140">
        <f t="shared" si="14"/>
        <v>-6.3765399972908199E-3</v>
      </c>
      <c r="O140">
        <f t="shared" ca="1" si="15"/>
        <v>-0.17674325529775628</v>
      </c>
      <c r="Q140" s="2">
        <f t="shared" si="13"/>
        <v>12255.916000000001</v>
      </c>
      <c r="R140" s="2"/>
      <c r="S140" s="2"/>
      <c r="T140" s="2"/>
    </row>
    <row r="141" spans="1:20" x14ac:dyDescent="0.2">
      <c r="A141" s="70" t="s">
        <v>423</v>
      </c>
      <c r="B141" s="71" t="s">
        <v>95</v>
      </c>
      <c r="C141" s="70">
        <v>27281.437000000002</v>
      </c>
      <c r="D141" s="70" t="s">
        <v>147</v>
      </c>
      <c r="E141">
        <f t="shared" si="8"/>
        <v>-12191.507061354831</v>
      </c>
      <c r="F141">
        <f t="shared" si="9"/>
        <v>-12191.5</v>
      </c>
      <c r="G141">
        <f t="shared" si="10"/>
        <v>-6.6105899968533777E-3</v>
      </c>
      <c r="H141">
        <f t="shared" si="14"/>
        <v>-6.6105899968533777E-3</v>
      </c>
      <c r="O141">
        <f t="shared" ca="1" si="15"/>
        <v>-0.17670264855875079</v>
      </c>
      <c r="Q141" s="2">
        <f t="shared" si="13"/>
        <v>12262.937000000002</v>
      </c>
      <c r="R141" s="2"/>
      <c r="S141" s="2"/>
      <c r="T141" s="2"/>
    </row>
    <row r="142" spans="1:20" x14ac:dyDescent="0.2">
      <c r="A142" s="70" t="s">
        <v>153</v>
      </c>
      <c r="B142" s="71" t="s">
        <v>101</v>
      </c>
      <c r="C142" s="70">
        <v>27299.673999999999</v>
      </c>
      <c r="D142" s="70" t="s">
        <v>147</v>
      </c>
      <c r="E142">
        <f t="shared" si="8"/>
        <v>-12172.026511493374</v>
      </c>
      <c r="F142">
        <f t="shared" si="9"/>
        <v>-12172</v>
      </c>
      <c r="G142">
        <f t="shared" si="10"/>
        <v>-2.4819120000756811E-2</v>
      </c>
      <c r="H142">
        <f t="shared" si="14"/>
        <v>-2.4819120000756811E-2</v>
      </c>
      <c r="O142">
        <f t="shared" ca="1" si="15"/>
        <v>-0.17659707103733657</v>
      </c>
      <c r="Q142" s="2">
        <f t="shared" si="13"/>
        <v>12281.173999999999</v>
      </c>
      <c r="R142" s="2"/>
      <c r="S142" s="2"/>
      <c r="T142" s="2"/>
    </row>
    <row r="143" spans="1:20" x14ac:dyDescent="0.2">
      <c r="A143" s="70" t="s">
        <v>423</v>
      </c>
      <c r="B143" s="71" t="s">
        <v>101</v>
      </c>
      <c r="C143" s="70">
        <v>27303.441999999999</v>
      </c>
      <c r="D143" s="70" t="s">
        <v>147</v>
      </c>
      <c r="E143">
        <f t="shared" si="8"/>
        <v>-12168.001578013198</v>
      </c>
      <c r="F143">
        <f t="shared" si="9"/>
        <v>-12168</v>
      </c>
      <c r="G143">
        <f t="shared" si="10"/>
        <v>-1.4772799986531027E-3</v>
      </c>
      <c r="H143">
        <f t="shared" si="14"/>
        <v>-1.4772799986531027E-3</v>
      </c>
      <c r="O143">
        <f t="shared" ca="1" si="15"/>
        <v>-0.17657541410986699</v>
      </c>
      <c r="Q143" s="2">
        <f t="shared" si="13"/>
        <v>12284.941999999999</v>
      </c>
      <c r="R143" s="2"/>
      <c r="S143" s="2"/>
      <c r="T143" s="2"/>
    </row>
    <row r="144" spans="1:20" x14ac:dyDescent="0.2">
      <c r="A144" s="70" t="s">
        <v>423</v>
      </c>
      <c r="B144" s="71" t="s">
        <v>95</v>
      </c>
      <c r="C144" s="70">
        <v>27326.356</v>
      </c>
      <c r="D144" s="70" t="s">
        <v>147</v>
      </c>
      <c r="E144">
        <f t="shared" si="8"/>
        <v>-12143.525111515117</v>
      </c>
      <c r="F144">
        <f t="shared" si="9"/>
        <v>-12143.5</v>
      </c>
      <c r="G144">
        <f t="shared" si="10"/>
        <v>-2.3508509999373928E-2</v>
      </c>
      <c r="H144">
        <f t="shared" si="14"/>
        <v>-2.3508509999373928E-2</v>
      </c>
      <c r="O144">
        <f t="shared" ca="1" si="15"/>
        <v>-0.1764427654291158</v>
      </c>
      <c r="Q144" s="2">
        <f t="shared" si="13"/>
        <v>12307.856</v>
      </c>
      <c r="R144" s="2"/>
      <c r="S144" s="2"/>
      <c r="T144" s="2"/>
    </row>
    <row r="145" spans="1:20" x14ac:dyDescent="0.2">
      <c r="A145" s="70" t="s">
        <v>153</v>
      </c>
      <c r="B145" s="71" t="s">
        <v>101</v>
      </c>
      <c r="C145" s="70">
        <v>27345.629000000001</v>
      </c>
      <c r="D145" s="70" t="s">
        <v>147</v>
      </c>
      <c r="E145">
        <f t="shared" si="8"/>
        <v>-12122.937918584266</v>
      </c>
      <c r="F145">
        <f t="shared" si="9"/>
        <v>-12123</v>
      </c>
      <c r="G145">
        <f t="shared" si="10"/>
        <v>5.8118420001846971E-2</v>
      </c>
      <c r="H145">
        <f t="shared" si="14"/>
        <v>5.8118420001846971E-2</v>
      </c>
      <c r="O145">
        <f t="shared" ca="1" si="15"/>
        <v>-0.17633177367583419</v>
      </c>
      <c r="Q145" s="2">
        <f t="shared" si="13"/>
        <v>12327.129000000001</v>
      </c>
      <c r="R145" s="2"/>
      <c r="S145" s="2"/>
      <c r="T145" s="2"/>
    </row>
    <row r="146" spans="1:20" x14ac:dyDescent="0.2">
      <c r="A146" s="70" t="s">
        <v>423</v>
      </c>
      <c r="B146" s="71" t="s">
        <v>101</v>
      </c>
      <c r="C146" s="70">
        <v>27394.253000000001</v>
      </c>
      <c r="D146" s="70" t="s">
        <v>147</v>
      </c>
      <c r="E146">
        <f t="shared" si="8"/>
        <v>-12070.998331126702</v>
      </c>
      <c r="F146">
        <f t="shared" si="9"/>
        <v>-12071</v>
      </c>
      <c r="G146">
        <f t="shared" si="10"/>
        <v>1.5623400031472556E-3</v>
      </c>
      <c r="H146">
        <f t="shared" si="14"/>
        <v>1.5623400031472556E-3</v>
      </c>
      <c r="O146">
        <f t="shared" ca="1" si="15"/>
        <v>-0.17605023361872957</v>
      </c>
      <c r="Q146" s="2">
        <f t="shared" si="13"/>
        <v>12375.753000000001</v>
      </c>
      <c r="R146" s="2"/>
      <c r="S146" s="2"/>
      <c r="T146" s="2"/>
    </row>
    <row r="147" spans="1:20" x14ac:dyDescent="0.2">
      <c r="A147" s="70" t="s">
        <v>153</v>
      </c>
      <c r="B147" s="71" t="s">
        <v>101</v>
      </c>
      <c r="C147" s="70">
        <v>27404.518</v>
      </c>
      <c r="D147" s="70" t="s">
        <v>147</v>
      </c>
      <c r="E147">
        <f t="shared" si="8"/>
        <v>-12060.033378320437</v>
      </c>
      <c r="F147">
        <f t="shared" si="9"/>
        <v>-12060</v>
      </c>
      <c r="G147">
        <f t="shared" si="10"/>
        <v>-3.124759999991511E-2</v>
      </c>
      <c r="H147">
        <f t="shared" si="14"/>
        <v>-3.124759999991511E-2</v>
      </c>
      <c r="O147">
        <f t="shared" ca="1" si="15"/>
        <v>-0.17599067706818822</v>
      </c>
      <c r="Q147" s="2">
        <f t="shared" si="13"/>
        <v>12386.018</v>
      </c>
      <c r="R147" s="2"/>
      <c r="S147" s="2"/>
      <c r="T147" s="2"/>
    </row>
    <row r="148" spans="1:20" x14ac:dyDescent="0.2">
      <c r="A148" s="70" t="s">
        <v>153</v>
      </c>
      <c r="B148" s="71" t="s">
        <v>101</v>
      </c>
      <c r="C148" s="70">
        <v>27456.79</v>
      </c>
      <c r="D148" s="70" t="s">
        <v>147</v>
      </c>
      <c r="E148">
        <f t="shared" si="8"/>
        <v>-12004.197039977606</v>
      </c>
      <c r="F148">
        <f t="shared" si="9"/>
        <v>-12004</v>
      </c>
      <c r="G148">
        <f t="shared" si="10"/>
        <v>-0.18446183999913046</v>
      </c>
      <c r="H148">
        <f t="shared" si="14"/>
        <v>-0.18446183999913046</v>
      </c>
      <c r="O148">
        <f t="shared" ca="1" si="15"/>
        <v>-0.17568748008361404</v>
      </c>
      <c r="Q148" s="2">
        <f t="shared" si="13"/>
        <v>12438.29</v>
      </c>
      <c r="R148" s="2"/>
      <c r="S148" s="2"/>
      <c r="T148" s="2"/>
    </row>
    <row r="149" spans="1:20" x14ac:dyDescent="0.2">
      <c r="A149" s="70" t="s">
        <v>153</v>
      </c>
      <c r="B149" s="71" t="s">
        <v>101</v>
      </c>
      <c r="C149" s="70">
        <v>27462.481</v>
      </c>
      <c r="D149" s="70" t="s">
        <v>147</v>
      </c>
      <c r="E149">
        <f t="shared" ref="E149:E212" si="16">+(C149-C$7)/C$8</f>
        <v>-11998.117980413997</v>
      </c>
      <c r="F149">
        <f t="shared" ref="F149:F212" si="17">ROUND(2*E149,0)/2</f>
        <v>-11998</v>
      </c>
      <c r="G149">
        <f t="shared" ref="G149:G212" si="18">+C149-(C$7+F149*C$8)</f>
        <v>-0.11044907999894349</v>
      </c>
      <c r="H149">
        <f t="shared" ref="H149:H180" si="19">+G149</f>
        <v>-0.11044907999894349</v>
      </c>
      <c r="O149">
        <f t="shared" ref="O149:O180" ca="1" si="20">+C$11+C$12*F149</f>
        <v>-0.17565499469240967</v>
      </c>
      <c r="Q149" s="2">
        <f t="shared" ref="Q149:Q212" si="21">+C149-15018.5</f>
        <v>12443.981</v>
      </c>
      <c r="R149" s="2"/>
      <c r="S149" s="2"/>
      <c r="T149" s="2"/>
    </row>
    <row r="150" spans="1:20" x14ac:dyDescent="0.2">
      <c r="A150" s="70" t="s">
        <v>423</v>
      </c>
      <c r="B150" s="71" t="s">
        <v>101</v>
      </c>
      <c r="C150" s="70">
        <v>28020.522000000001</v>
      </c>
      <c r="D150" s="70" t="s">
        <v>147</v>
      </c>
      <c r="E150">
        <f t="shared" si="16"/>
        <v>-11402.025118362202</v>
      </c>
      <c r="F150">
        <f t="shared" si="17"/>
        <v>-11402</v>
      </c>
      <c r="G150">
        <f t="shared" si="18"/>
        <v>-2.3514919997978723E-2</v>
      </c>
      <c r="H150">
        <f t="shared" si="19"/>
        <v>-2.3514919997978723E-2</v>
      </c>
      <c r="O150">
        <f t="shared" ca="1" si="20"/>
        <v>-0.17242811249944159</v>
      </c>
      <c r="Q150" s="2">
        <f t="shared" si="21"/>
        <v>13002.022000000001</v>
      </c>
      <c r="R150" s="2"/>
      <c r="S150" s="2"/>
      <c r="T150" s="2"/>
    </row>
    <row r="151" spans="1:20" x14ac:dyDescent="0.2">
      <c r="A151" s="70" t="s">
        <v>153</v>
      </c>
      <c r="B151" s="71" t="s">
        <v>101</v>
      </c>
      <c r="C151" s="70">
        <v>28062.654999999999</v>
      </c>
      <c r="D151" s="70" t="s">
        <v>147</v>
      </c>
      <c r="E151">
        <f t="shared" si="16"/>
        <v>-11357.019141100986</v>
      </c>
      <c r="F151">
        <f t="shared" si="17"/>
        <v>-11357</v>
      </c>
      <c r="G151">
        <f t="shared" si="18"/>
        <v>-1.7919220001203939E-2</v>
      </c>
      <c r="H151">
        <f t="shared" si="19"/>
        <v>-1.7919220001203939E-2</v>
      </c>
      <c r="O151">
        <f t="shared" ca="1" si="20"/>
        <v>-0.17218447206540877</v>
      </c>
      <c r="Q151" s="2">
        <f t="shared" si="21"/>
        <v>13044.154999999999</v>
      </c>
      <c r="R151" s="2"/>
      <c r="S151" s="2"/>
      <c r="T151" s="2"/>
    </row>
    <row r="152" spans="1:20" x14ac:dyDescent="0.2">
      <c r="A152" s="70" t="s">
        <v>423</v>
      </c>
      <c r="B152" s="71" t="s">
        <v>101</v>
      </c>
      <c r="C152" s="70">
        <v>28067.374</v>
      </c>
      <c r="D152" s="70" t="s">
        <v>147</v>
      </c>
      <c r="E152">
        <f t="shared" si="16"/>
        <v>-11351.978360556146</v>
      </c>
      <c r="F152">
        <f t="shared" si="17"/>
        <v>-11352</v>
      </c>
      <c r="G152">
        <f t="shared" si="18"/>
        <v>2.0258079999621259E-2</v>
      </c>
      <c r="H152">
        <f t="shared" si="19"/>
        <v>2.0258079999621259E-2</v>
      </c>
      <c r="O152">
        <f t="shared" ca="1" si="20"/>
        <v>-0.17215740090607179</v>
      </c>
      <c r="Q152" s="2">
        <f t="shared" si="21"/>
        <v>13048.874</v>
      </c>
      <c r="R152" s="2"/>
      <c r="S152" s="2"/>
      <c r="T152" s="2"/>
    </row>
    <row r="153" spans="1:20" x14ac:dyDescent="0.2">
      <c r="A153" s="70" t="s">
        <v>423</v>
      </c>
      <c r="B153" s="71" t="s">
        <v>101</v>
      </c>
      <c r="C153" s="70">
        <v>28107.449000000001</v>
      </c>
      <c r="D153" s="70" t="s">
        <v>147</v>
      </c>
      <c r="E153">
        <f t="shared" si="16"/>
        <v>-11309.170714797634</v>
      </c>
      <c r="F153">
        <f t="shared" si="17"/>
        <v>-11309</v>
      </c>
      <c r="G153">
        <f t="shared" si="18"/>
        <v>-0.15981713999644853</v>
      </c>
      <c r="H153">
        <f t="shared" si="19"/>
        <v>-0.15981713999644853</v>
      </c>
      <c r="O153">
        <f t="shared" ca="1" si="20"/>
        <v>-0.17192458893577375</v>
      </c>
      <c r="Q153" s="2">
        <f t="shared" si="21"/>
        <v>13088.949000000001</v>
      </c>
      <c r="R153" s="2"/>
      <c r="S153" s="2"/>
      <c r="T153" s="2"/>
    </row>
    <row r="154" spans="1:20" x14ac:dyDescent="0.2">
      <c r="A154" s="70" t="s">
        <v>423</v>
      </c>
      <c r="B154" s="71" t="s">
        <v>101</v>
      </c>
      <c r="C154" s="70">
        <v>28126.34</v>
      </c>
      <c r="D154" s="70" t="s">
        <v>147</v>
      </c>
      <c r="E154">
        <f t="shared" si="16"/>
        <v>-11288.991569793914</v>
      </c>
      <c r="F154">
        <f t="shared" si="17"/>
        <v>-11289</v>
      </c>
      <c r="G154">
        <f t="shared" si="18"/>
        <v>7.8920600026322063E-3</v>
      </c>
      <c r="H154">
        <f t="shared" si="19"/>
        <v>7.8920600026322063E-3</v>
      </c>
      <c r="O154">
        <f t="shared" ca="1" si="20"/>
        <v>-0.17181630429842584</v>
      </c>
      <c r="Q154" s="2">
        <f t="shared" si="21"/>
        <v>13107.84</v>
      </c>
      <c r="R154" s="2"/>
      <c r="S154" s="2"/>
      <c r="T154" s="2"/>
    </row>
    <row r="155" spans="1:20" x14ac:dyDescent="0.2">
      <c r="A155" s="70" t="s">
        <v>423</v>
      </c>
      <c r="B155" s="71" t="s">
        <v>95</v>
      </c>
      <c r="C155" s="70">
        <v>28336.481</v>
      </c>
      <c r="D155" s="70" t="s">
        <v>147</v>
      </c>
      <c r="E155">
        <f t="shared" si="16"/>
        <v>-11064.521414152259</v>
      </c>
      <c r="F155">
        <f t="shared" si="17"/>
        <v>-11064.5</v>
      </c>
      <c r="G155">
        <f t="shared" si="18"/>
        <v>-2.0047170000907499E-2</v>
      </c>
      <c r="H155">
        <f t="shared" si="19"/>
        <v>-2.0047170000907499E-2</v>
      </c>
      <c r="O155">
        <f t="shared" ca="1" si="20"/>
        <v>-0.17060080924419541</v>
      </c>
      <c r="Q155" s="2">
        <f t="shared" si="21"/>
        <v>13317.981</v>
      </c>
      <c r="R155" s="2"/>
      <c r="S155" s="2"/>
      <c r="T155" s="2"/>
    </row>
    <row r="156" spans="1:20" x14ac:dyDescent="0.2">
      <c r="A156" s="70" t="s">
        <v>423</v>
      </c>
      <c r="B156" s="71" t="s">
        <v>95</v>
      </c>
      <c r="C156" s="70">
        <v>28395.465</v>
      </c>
      <c r="D156" s="70" t="s">
        <v>147</v>
      </c>
      <c r="E156">
        <f t="shared" si="16"/>
        <v>-11001.51539600079</v>
      </c>
      <c r="F156">
        <f t="shared" si="17"/>
        <v>-11001.5</v>
      </c>
      <c r="G156">
        <f t="shared" si="18"/>
        <v>-1.4413189997867448E-2</v>
      </c>
      <c r="H156">
        <f t="shared" si="19"/>
        <v>-1.4413189997867448E-2</v>
      </c>
      <c r="O156">
        <f t="shared" ca="1" si="20"/>
        <v>-0.17025971263654946</v>
      </c>
      <c r="Q156" s="2">
        <f t="shared" si="21"/>
        <v>13376.965</v>
      </c>
      <c r="R156" s="2"/>
      <c r="S156" s="2"/>
      <c r="T156" s="2"/>
    </row>
    <row r="157" spans="1:20" x14ac:dyDescent="0.2">
      <c r="A157" s="70" t="s">
        <v>423</v>
      </c>
      <c r="B157" s="71" t="s">
        <v>95</v>
      </c>
      <c r="C157" s="70">
        <v>28423.491999999998</v>
      </c>
      <c r="D157" s="70" t="s">
        <v>147</v>
      </c>
      <c r="E157">
        <f t="shared" si="16"/>
        <v>-10971.577282771254</v>
      </c>
      <c r="F157">
        <f t="shared" si="17"/>
        <v>-10971.5</v>
      </c>
      <c r="G157">
        <f t="shared" si="18"/>
        <v>-7.234939000045415E-2</v>
      </c>
      <c r="H157">
        <f t="shared" si="19"/>
        <v>-7.234939000045415E-2</v>
      </c>
      <c r="O157">
        <f t="shared" ca="1" si="20"/>
        <v>-0.17009728568052757</v>
      </c>
      <c r="Q157" s="2">
        <f t="shared" si="21"/>
        <v>13404.991999999998</v>
      </c>
      <c r="R157" s="2"/>
      <c r="S157" s="2"/>
      <c r="T157" s="2"/>
    </row>
    <row r="158" spans="1:20" x14ac:dyDescent="0.2">
      <c r="A158" s="70" t="s">
        <v>423</v>
      </c>
      <c r="B158" s="71" t="s">
        <v>95</v>
      </c>
      <c r="C158" s="70">
        <v>28423.513999999999</v>
      </c>
      <c r="D158" s="70" t="s">
        <v>147</v>
      </c>
      <c r="E158">
        <f t="shared" si="16"/>
        <v>-10971.553782628851</v>
      </c>
      <c r="F158">
        <f t="shared" si="17"/>
        <v>-10971.5</v>
      </c>
      <c r="G158">
        <f t="shared" si="18"/>
        <v>-5.0349389999610139E-2</v>
      </c>
      <c r="H158">
        <f t="shared" si="19"/>
        <v>-5.0349389999610139E-2</v>
      </c>
      <c r="O158">
        <f t="shared" ca="1" si="20"/>
        <v>-0.17009728568052757</v>
      </c>
      <c r="Q158" s="2">
        <f t="shared" si="21"/>
        <v>13405.013999999999</v>
      </c>
      <c r="R158" s="2"/>
      <c r="S158" s="2"/>
      <c r="T158" s="2"/>
    </row>
    <row r="159" spans="1:20" x14ac:dyDescent="0.2">
      <c r="A159" s="70" t="s">
        <v>153</v>
      </c>
      <c r="B159" s="71" t="s">
        <v>101</v>
      </c>
      <c r="C159" s="70">
        <v>28749.726999999999</v>
      </c>
      <c r="D159" s="70" t="s">
        <v>147</v>
      </c>
      <c r="E159">
        <f t="shared" si="16"/>
        <v>-10623.096875683839</v>
      </c>
      <c r="F159">
        <f t="shared" si="17"/>
        <v>-10623</v>
      </c>
      <c r="G159">
        <f t="shared" si="18"/>
        <v>-9.0691580000566319E-2</v>
      </c>
      <c r="H159">
        <f t="shared" si="19"/>
        <v>-9.0691580000566319E-2</v>
      </c>
      <c r="O159">
        <f t="shared" ca="1" si="20"/>
        <v>-0.16821042587474003</v>
      </c>
      <c r="Q159" s="2">
        <f t="shared" si="21"/>
        <v>13731.226999999999</v>
      </c>
      <c r="R159" s="2"/>
      <c r="S159" s="2"/>
      <c r="T159" s="2"/>
    </row>
    <row r="160" spans="1:20" x14ac:dyDescent="0.2">
      <c r="A160" s="70" t="s">
        <v>423</v>
      </c>
      <c r="B160" s="71" t="s">
        <v>101</v>
      </c>
      <c r="C160" s="70">
        <v>28754.467000000001</v>
      </c>
      <c r="D160" s="70" t="s">
        <v>147</v>
      </c>
      <c r="E160">
        <f t="shared" si="16"/>
        <v>-10618.03366318489</v>
      </c>
      <c r="F160">
        <f t="shared" si="17"/>
        <v>-10618</v>
      </c>
      <c r="G160">
        <f t="shared" si="18"/>
        <v>-3.1514279999100836E-2</v>
      </c>
      <c r="H160">
        <f t="shared" si="19"/>
        <v>-3.1514279999100836E-2</v>
      </c>
      <c r="O160">
        <f t="shared" ca="1" si="20"/>
        <v>-0.16818335471540305</v>
      </c>
      <c r="Q160" s="2">
        <f t="shared" si="21"/>
        <v>13735.967000000001</v>
      </c>
      <c r="R160" s="2"/>
      <c r="S160" s="2"/>
      <c r="T160" s="2"/>
    </row>
    <row r="161" spans="1:20" x14ac:dyDescent="0.2">
      <c r="A161" s="70" t="s">
        <v>423</v>
      </c>
      <c r="B161" s="71" t="s">
        <v>95</v>
      </c>
      <c r="C161" s="70">
        <v>28865.355</v>
      </c>
      <c r="D161" s="70" t="s">
        <v>147</v>
      </c>
      <c r="E161">
        <f t="shared" si="16"/>
        <v>-10499.584399981652</v>
      </c>
      <c r="F161">
        <f t="shared" si="17"/>
        <v>-10499.5</v>
      </c>
      <c r="G161">
        <f t="shared" si="18"/>
        <v>-7.90122699982021E-2</v>
      </c>
      <c r="H161">
        <f t="shared" si="19"/>
        <v>-7.90122699982021E-2</v>
      </c>
      <c r="O161">
        <f t="shared" ca="1" si="20"/>
        <v>-0.16754176823911662</v>
      </c>
      <c r="Q161" s="2">
        <f t="shared" si="21"/>
        <v>13846.855</v>
      </c>
      <c r="R161" s="2"/>
      <c r="S161" s="2"/>
      <c r="T161" s="2"/>
    </row>
    <row r="162" spans="1:20" x14ac:dyDescent="0.2">
      <c r="A162" s="70" t="s">
        <v>423</v>
      </c>
      <c r="B162" s="71" t="s">
        <v>95</v>
      </c>
      <c r="C162" s="70">
        <v>29114.454000000002</v>
      </c>
      <c r="D162" s="70" t="s">
        <v>147</v>
      </c>
      <c r="E162">
        <f t="shared" si="16"/>
        <v>-10233.499764902435</v>
      </c>
      <c r="F162">
        <f t="shared" si="17"/>
        <v>-10233.5</v>
      </c>
      <c r="G162">
        <f t="shared" si="18"/>
        <v>2.2009000167599879E-4</v>
      </c>
      <c r="H162">
        <f t="shared" si="19"/>
        <v>2.2009000167599879E-4</v>
      </c>
      <c r="O162">
        <f t="shared" ca="1" si="20"/>
        <v>-0.16610158256238927</v>
      </c>
      <c r="Q162" s="2">
        <f t="shared" si="21"/>
        <v>14095.954000000002</v>
      </c>
      <c r="R162" s="2"/>
      <c r="S162" s="2"/>
      <c r="T162" s="2"/>
    </row>
    <row r="163" spans="1:20" x14ac:dyDescent="0.2">
      <c r="A163" s="70" t="s">
        <v>153</v>
      </c>
      <c r="B163" s="71" t="s">
        <v>101</v>
      </c>
      <c r="C163" s="70">
        <v>29133.704000000002</v>
      </c>
      <c r="D163" s="70" t="s">
        <v>147</v>
      </c>
      <c r="E163">
        <f t="shared" si="16"/>
        <v>-10212.937140302278</v>
      </c>
      <c r="F163">
        <f t="shared" si="17"/>
        <v>-10213</v>
      </c>
      <c r="G163">
        <f t="shared" si="18"/>
        <v>5.8847020005487138E-2</v>
      </c>
      <c r="H163">
        <f t="shared" si="19"/>
        <v>5.8847020005487138E-2</v>
      </c>
      <c r="O163">
        <f t="shared" ca="1" si="20"/>
        <v>-0.16599059080910764</v>
      </c>
      <c r="Q163" s="2">
        <f t="shared" si="21"/>
        <v>14115.204000000002</v>
      </c>
      <c r="R163" s="2"/>
      <c r="S163" s="2"/>
      <c r="T163" s="2"/>
    </row>
    <row r="164" spans="1:20" x14ac:dyDescent="0.2">
      <c r="A164" s="70" t="s">
        <v>423</v>
      </c>
      <c r="B164" s="71" t="s">
        <v>95</v>
      </c>
      <c r="C164" s="70">
        <v>29159.387999999999</v>
      </c>
      <c r="D164" s="70" t="s">
        <v>147</v>
      </c>
      <c r="E164">
        <f t="shared" si="16"/>
        <v>-10185.501792238359</v>
      </c>
      <c r="F164">
        <f t="shared" si="17"/>
        <v>-10185.5</v>
      </c>
      <c r="G164">
        <f t="shared" si="18"/>
        <v>-1.6778299977886491E-3</v>
      </c>
      <c r="H164">
        <f t="shared" si="19"/>
        <v>-1.6778299977886491E-3</v>
      </c>
      <c r="O164">
        <f t="shared" ca="1" si="20"/>
        <v>-0.16584169943275423</v>
      </c>
      <c r="Q164" s="2">
        <f t="shared" si="21"/>
        <v>14140.887999999999</v>
      </c>
      <c r="R164" s="2"/>
      <c r="S164" s="2"/>
      <c r="T164" s="2"/>
    </row>
    <row r="165" spans="1:20" x14ac:dyDescent="0.2">
      <c r="A165" s="70" t="s">
        <v>423</v>
      </c>
      <c r="B165" s="71" t="s">
        <v>101</v>
      </c>
      <c r="C165" s="70">
        <v>29167.351999999999</v>
      </c>
      <c r="D165" s="70" t="s">
        <v>147</v>
      </c>
      <c r="E165">
        <f t="shared" si="16"/>
        <v>-10176.994740689493</v>
      </c>
      <c r="F165">
        <f t="shared" si="17"/>
        <v>-10177</v>
      </c>
      <c r="G165">
        <f t="shared" si="18"/>
        <v>4.9235800033784471E-3</v>
      </c>
      <c r="H165">
        <f t="shared" si="19"/>
        <v>4.9235800033784471E-3</v>
      </c>
      <c r="O165">
        <f t="shared" ca="1" si="20"/>
        <v>-0.16579567846188137</v>
      </c>
      <c r="Q165" s="2">
        <f t="shared" si="21"/>
        <v>14148.851999999999</v>
      </c>
      <c r="R165" s="2"/>
      <c r="S165" s="2"/>
      <c r="T165" s="2"/>
    </row>
    <row r="166" spans="1:20" x14ac:dyDescent="0.2">
      <c r="A166" s="70" t="s">
        <v>423</v>
      </c>
      <c r="B166" s="71" t="s">
        <v>101</v>
      </c>
      <c r="C166" s="70">
        <v>29167.378000000001</v>
      </c>
      <c r="D166" s="70" t="s">
        <v>147</v>
      </c>
      <c r="E166">
        <f t="shared" si="16"/>
        <v>-10176.966967793927</v>
      </c>
      <c r="F166">
        <f t="shared" si="17"/>
        <v>-10177</v>
      </c>
      <c r="G166">
        <f t="shared" si="18"/>
        <v>3.0923580005037365E-2</v>
      </c>
      <c r="H166">
        <f t="shared" si="19"/>
        <v>3.0923580005037365E-2</v>
      </c>
      <c r="O166">
        <f t="shared" ca="1" si="20"/>
        <v>-0.16579567846188137</v>
      </c>
      <c r="Q166" s="2">
        <f t="shared" si="21"/>
        <v>14148.878000000001</v>
      </c>
      <c r="R166" s="2"/>
      <c r="S166" s="2"/>
      <c r="T166" s="2"/>
    </row>
    <row r="167" spans="1:20" x14ac:dyDescent="0.2">
      <c r="A167" s="70" t="s">
        <v>423</v>
      </c>
      <c r="B167" s="71" t="s">
        <v>101</v>
      </c>
      <c r="C167" s="70">
        <v>29196.353999999999</v>
      </c>
      <c r="D167" s="70" t="s">
        <v>147</v>
      </c>
      <c r="E167">
        <f t="shared" si="16"/>
        <v>-10146.01514387631</v>
      </c>
      <c r="F167">
        <f t="shared" si="17"/>
        <v>-10146</v>
      </c>
      <c r="G167">
        <f t="shared" si="18"/>
        <v>-1.41771599992353E-2</v>
      </c>
      <c r="H167">
        <f t="shared" si="19"/>
        <v>-1.41771599992353E-2</v>
      </c>
      <c r="O167">
        <f t="shared" ca="1" si="20"/>
        <v>-0.16562783727399211</v>
      </c>
      <c r="Q167" s="2">
        <f t="shared" si="21"/>
        <v>14177.853999999999</v>
      </c>
      <c r="R167" s="2"/>
      <c r="S167" s="2"/>
      <c r="T167" s="2"/>
    </row>
    <row r="168" spans="1:20" x14ac:dyDescent="0.2">
      <c r="A168" s="70" t="s">
        <v>153</v>
      </c>
      <c r="B168" s="71" t="s">
        <v>95</v>
      </c>
      <c r="C168" s="70">
        <v>29245.472000000002</v>
      </c>
      <c r="D168" s="70" t="s">
        <v>147</v>
      </c>
      <c r="E168">
        <f t="shared" si="16"/>
        <v>-10093.547871403031</v>
      </c>
      <c r="F168">
        <f t="shared" si="17"/>
        <v>-10093.5</v>
      </c>
      <c r="G168">
        <f t="shared" si="18"/>
        <v>-4.4815509994805325E-2</v>
      </c>
      <c r="H168">
        <f t="shared" si="19"/>
        <v>-4.4815509994805325E-2</v>
      </c>
      <c r="O168">
        <f t="shared" ca="1" si="20"/>
        <v>-0.16534359010095381</v>
      </c>
      <c r="Q168" s="2">
        <f t="shared" si="21"/>
        <v>14226.972000000002</v>
      </c>
      <c r="R168" s="2"/>
      <c r="S168" s="2"/>
      <c r="T168" s="2"/>
    </row>
    <row r="169" spans="1:20" x14ac:dyDescent="0.2">
      <c r="A169" s="70" t="s">
        <v>153</v>
      </c>
      <c r="B169" s="71" t="s">
        <v>95</v>
      </c>
      <c r="C169" s="70">
        <v>29523.601999999999</v>
      </c>
      <c r="D169" s="70" t="s">
        <v>147</v>
      </c>
      <c r="E169">
        <f t="shared" si="16"/>
        <v>-9796.4526620501983</v>
      </c>
      <c r="F169">
        <f t="shared" si="17"/>
        <v>-9796.5</v>
      </c>
      <c r="G169">
        <f t="shared" si="18"/>
        <v>4.4316110001091147E-2</v>
      </c>
      <c r="H169">
        <f t="shared" si="19"/>
        <v>4.4316110001091147E-2</v>
      </c>
      <c r="O169">
        <f t="shared" ca="1" si="20"/>
        <v>-0.16373556323633717</v>
      </c>
      <c r="Q169" s="2">
        <f t="shared" si="21"/>
        <v>14505.101999999999</v>
      </c>
      <c r="R169" s="2"/>
      <c r="S169" s="2"/>
      <c r="T169" s="2"/>
    </row>
    <row r="170" spans="1:20" x14ac:dyDescent="0.2">
      <c r="A170" s="70" t="s">
        <v>153</v>
      </c>
      <c r="B170" s="71" t="s">
        <v>101</v>
      </c>
      <c r="C170" s="70">
        <v>29850.758000000002</v>
      </c>
      <c r="D170" s="70" t="s">
        <v>147</v>
      </c>
      <c r="E170">
        <f t="shared" si="16"/>
        <v>-9446.9884535468482</v>
      </c>
      <c r="F170">
        <f t="shared" si="17"/>
        <v>-9447</v>
      </c>
      <c r="G170">
        <f t="shared" si="18"/>
        <v>1.0809380000864621E-2</v>
      </c>
      <c r="H170">
        <f t="shared" si="19"/>
        <v>1.0809380000864621E-2</v>
      </c>
      <c r="O170">
        <f t="shared" ca="1" si="20"/>
        <v>-0.16184328919868224</v>
      </c>
      <c r="Q170" s="2">
        <f t="shared" si="21"/>
        <v>14832.258000000002</v>
      </c>
      <c r="R170" s="2"/>
      <c r="S170" s="2"/>
      <c r="T170" s="2"/>
    </row>
    <row r="171" spans="1:20" x14ac:dyDescent="0.2">
      <c r="A171" s="70" t="s">
        <v>153</v>
      </c>
      <c r="B171" s="71" t="s">
        <v>95</v>
      </c>
      <c r="C171" s="70">
        <v>29903.626</v>
      </c>
      <c r="D171" s="70" t="s">
        <v>147</v>
      </c>
      <c r="E171">
        <f t="shared" si="16"/>
        <v>-9390.5154749826324</v>
      </c>
      <c r="F171">
        <f t="shared" si="17"/>
        <v>-9390.5</v>
      </c>
      <c r="G171">
        <f t="shared" si="18"/>
        <v>-1.4487129996268777E-2</v>
      </c>
      <c r="H171">
        <f t="shared" si="19"/>
        <v>-1.4487129996268777E-2</v>
      </c>
      <c r="O171">
        <f t="shared" ca="1" si="20"/>
        <v>-0.16153738509817436</v>
      </c>
      <c r="Q171" s="2">
        <f t="shared" si="21"/>
        <v>14885.126</v>
      </c>
      <c r="R171" s="2"/>
      <c r="S171" s="2"/>
      <c r="T171" s="2"/>
    </row>
    <row r="172" spans="1:20" x14ac:dyDescent="0.2">
      <c r="A172" s="70" t="s">
        <v>153</v>
      </c>
      <c r="B172" s="71" t="s">
        <v>95</v>
      </c>
      <c r="C172" s="70">
        <v>29917.580999999998</v>
      </c>
      <c r="D172" s="70" t="s">
        <v>147</v>
      </c>
      <c r="E172">
        <f t="shared" si="16"/>
        <v>-9375.6089073828844</v>
      </c>
      <c r="F172">
        <f t="shared" si="17"/>
        <v>-9375.5</v>
      </c>
      <c r="G172">
        <f t="shared" si="18"/>
        <v>-0.10195522999856621</v>
      </c>
      <c r="H172">
        <f t="shared" si="19"/>
        <v>-0.10195522999856621</v>
      </c>
      <c r="O172">
        <f t="shared" ca="1" si="20"/>
        <v>-0.1614561716201634</v>
      </c>
      <c r="Q172" s="2">
        <f t="shared" si="21"/>
        <v>14899.080999999998</v>
      </c>
      <c r="R172" s="2"/>
      <c r="S172" s="2"/>
      <c r="T172" s="2"/>
    </row>
    <row r="173" spans="1:20" x14ac:dyDescent="0.2">
      <c r="A173" s="70" t="s">
        <v>153</v>
      </c>
      <c r="B173" s="71" t="s">
        <v>101</v>
      </c>
      <c r="C173" s="70">
        <v>29956.535</v>
      </c>
      <c r="D173" s="70" t="s">
        <v>147</v>
      </c>
      <c r="E173">
        <f t="shared" si="16"/>
        <v>-9333.9987006984884</v>
      </c>
      <c r="F173">
        <f t="shared" si="17"/>
        <v>-9334</v>
      </c>
      <c r="G173">
        <f t="shared" si="18"/>
        <v>1.2163600003987085E-3</v>
      </c>
      <c r="H173">
        <f t="shared" si="19"/>
        <v>1.2163600003987085E-3</v>
      </c>
      <c r="O173">
        <f t="shared" ca="1" si="20"/>
        <v>-0.16123148099766649</v>
      </c>
      <c r="Q173" s="2">
        <f t="shared" si="21"/>
        <v>14938.035</v>
      </c>
      <c r="R173" s="2"/>
      <c r="S173" s="2"/>
      <c r="T173" s="2"/>
    </row>
    <row r="174" spans="1:20" x14ac:dyDescent="0.2">
      <c r="A174" s="70" t="s">
        <v>153</v>
      </c>
      <c r="B174" s="71" t="s">
        <v>95</v>
      </c>
      <c r="C174" s="70">
        <v>29978.448</v>
      </c>
      <c r="D174" s="70" t="s">
        <v>147</v>
      </c>
      <c r="E174">
        <f t="shared" si="16"/>
        <v>-9310.591490679617</v>
      </c>
      <c r="F174">
        <f t="shared" si="17"/>
        <v>-9310.5</v>
      </c>
      <c r="G174">
        <f t="shared" si="18"/>
        <v>-8.565032999831601E-2</v>
      </c>
      <c r="H174">
        <f t="shared" si="19"/>
        <v>-8.565032999831601E-2</v>
      </c>
      <c r="O174">
        <f t="shared" ca="1" si="20"/>
        <v>-0.16110424654878266</v>
      </c>
      <c r="Q174" s="2">
        <f t="shared" si="21"/>
        <v>14959.948</v>
      </c>
      <c r="R174" s="2"/>
      <c r="S174" s="2"/>
      <c r="T174" s="2"/>
    </row>
    <row r="175" spans="1:20" x14ac:dyDescent="0.2">
      <c r="A175" s="70" t="s">
        <v>153</v>
      </c>
      <c r="B175" s="71" t="s">
        <v>101</v>
      </c>
      <c r="C175" s="70">
        <v>30215.807000000001</v>
      </c>
      <c r="D175" s="70" t="s">
        <v>147</v>
      </c>
      <c r="E175">
        <f t="shared" si="16"/>
        <v>-9057.0473861357714</v>
      </c>
      <c r="F175">
        <f t="shared" si="17"/>
        <v>-9057</v>
      </c>
      <c r="G175">
        <f t="shared" si="18"/>
        <v>-4.4361219996062573E-2</v>
      </c>
      <c r="H175">
        <f t="shared" si="19"/>
        <v>-4.4361219996062573E-2</v>
      </c>
      <c r="O175">
        <f t="shared" ca="1" si="20"/>
        <v>-0.15973173877039776</v>
      </c>
      <c r="Q175" s="2">
        <f t="shared" si="21"/>
        <v>15197.307000000001</v>
      </c>
      <c r="R175" s="2"/>
      <c r="S175" s="2"/>
      <c r="T175" s="2"/>
    </row>
    <row r="176" spans="1:20" x14ac:dyDescent="0.2">
      <c r="A176" s="70" t="s">
        <v>153</v>
      </c>
      <c r="B176" s="71" t="s">
        <v>95</v>
      </c>
      <c r="C176" s="70">
        <v>30253.7</v>
      </c>
      <c r="D176" s="70" t="s">
        <v>147</v>
      </c>
      <c r="E176">
        <f t="shared" si="16"/>
        <v>-9016.5705272280429</v>
      </c>
      <c r="F176">
        <f t="shared" si="17"/>
        <v>-9016.5</v>
      </c>
      <c r="G176">
        <f t="shared" si="18"/>
        <v>-6.6025090000039199E-2</v>
      </c>
      <c r="H176">
        <f t="shared" si="19"/>
        <v>-6.6025090000039199E-2</v>
      </c>
      <c r="O176">
        <f t="shared" ca="1" si="20"/>
        <v>-0.15951246237976821</v>
      </c>
      <c r="Q176" s="2">
        <f t="shared" si="21"/>
        <v>15235.2</v>
      </c>
      <c r="R176" s="2"/>
      <c r="S176" s="2"/>
      <c r="T176" s="2"/>
    </row>
    <row r="177" spans="1:20" x14ac:dyDescent="0.2">
      <c r="A177" s="70" t="s">
        <v>153</v>
      </c>
      <c r="B177" s="71" t="s">
        <v>101</v>
      </c>
      <c r="C177" s="70">
        <v>30306.57</v>
      </c>
      <c r="D177" s="70" t="s">
        <v>147</v>
      </c>
      <c r="E177">
        <f t="shared" si="16"/>
        <v>-8960.0954122872445</v>
      </c>
      <c r="F177">
        <f t="shared" si="17"/>
        <v>-8960</v>
      </c>
      <c r="G177">
        <f t="shared" si="18"/>
        <v>-8.9321599996765144E-2</v>
      </c>
      <c r="H177">
        <f t="shared" si="19"/>
        <v>-8.9321599996765144E-2</v>
      </c>
      <c r="O177">
        <f t="shared" ca="1" si="20"/>
        <v>-0.15920655827926034</v>
      </c>
      <c r="Q177" s="2">
        <f t="shared" si="21"/>
        <v>15288.07</v>
      </c>
      <c r="R177" s="2"/>
      <c r="S177" s="2"/>
      <c r="T177" s="2"/>
    </row>
    <row r="178" spans="1:20" x14ac:dyDescent="0.2">
      <c r="A178" s="70" t="s">
        <v>153</v>
      </c>
      <c r="B178" s="71" t="s">
        <v>101</v>
      </c>
      <c r="C178" s="70">
        <v>30381.499</v>
      </c>
      <c r="D178" s="70" t="s">
        <v>147</v>
      </c>
      <c r="E178">
        <f t="shared" si="16"/>
        <v>-8880.0571318371003</v>
      </c>
      <c r="F178">
        <f t="shared" si="17"/>
        <v>-8880</v>
      </c>
      <c r="G178">
        <f t="shared" si="18"/>
        <v>-5.3484799998841481E-2</v>
      </c>
      <c r="H178">
        <f t="shared" si="19"/>
        <v>-5.3484799998841481E-2</v>
      </c>
      <c r="O178">
        <f t="shared" ca="1" si="20"/>
        <v>-0.15877341972986864</v>
      </c>
      <c r="Q178" s="2">
        <f t="shared" si="21"/>
        <v>15362.999</v>
      </c>
      <c r="R178" s="2"/>
      <c r="S178" s="2"/>
      <c r="T178" s="2"/>
    </row>
    <row r="179" spans="1:20" x14ac:dyDescent="0.2">
      <c r="A179" s="70" t="s">
        <v>153</v>
      </c>
      <c r="B179" s="71" t="s">
        <v>95</v>
      </c>
      <c r="C179" s="70">
        <v>30621.698</v>
      </c>
      <c r="D179" s="70" t="s">
        <v>147</v>
      </c>
      <c r="E179">
        <f t="shared" si="16"/>
        <v>-8623.4793725470499</v>
      </c>
      <c r="F179">
        <f t="shared" si="17"/>
        <v>-8623.5</v>
      </c>
      <c r="G179">
        <f t="shared" si="18"/>
        <v>1.9310690000565955E-2</v>
      </c>
      <c r="H179">
        <f t="shared" si="19"/>
        <v>1.9310690000565955E-2</v>
      </c>
      <c r="O179">
        <f t="shared" ca="1" si="20"/>
        <v>-0.15738466925588157</v>
      </c>
      <c r="Q179" s="2">
        <f t="shared" si="21"/>
        <v>15603.198</v>
      </c>
      <c r="R179" s="2"/>
      <c r="S179" s="2"/>
      <c r="T179" s="2"/>
    </row>
    <row r="180" spans="1:20" x14ac:dyDescent="0.2">
      <c r="A180" s="70" t="s">
        <v>153</v>
      </c>
      <c r="B180" s="71" t="s">
        <v>101</v>
      </c>
      <c r="C180" s="70">
        <v>30644.561000000002</v>
      </c>
      <c r="D180" s="70" t="s">
        <v>147</v>
      </c>
      <c r="E180">
        <f t="shared" si="16"/>
        <v>-8599.057383651807</v>
      </c>
      <c r="F180">
        <f t="shared" si="17"/>
        <v>-8599</v>
      </c>
      <c r="G180">
        <f t="shared" si="18"/>
        <v>-5.3720539995993022E-2</v>
      </c>
      <c r="H180">
        <f t="shared" si="19"/>
        <v>-5.3720539995993022E-2</v>
      </c>
      <c r="O180">
        <f t="shared" ca="1" si="20"/>
        <v>-0.15725202057513035</v>
      </c>
      <c r="Q180" s="2">
        <f t="shared" si="21"/>
        <v>15626.061000000002</v>
      </c>
      <c r="R180" s="2"/>
      <c r="S180" s="2"/>
      <c r="T180" s="2"/>
    </row>
    <row r="181" spans="1:20" x14ac:dyDescent="0.2">
      <c r="A181" s="70" t="s">
        <v>153</v>
      </c>
      <c r="B181" s="71" t="s">
        <v>95</v>
      </c>
      <c r="C181" s="70">
        <v>30911.8</v>
      </c>
      <c r="D181" s="70" t="s">
        <v>147</v>
      </c>
      <c r="E181">
        <f t="shared" si="16"/>
        <v>-8313.5958129753544</v>
      </c>
      <c r="F181">
        <f t="shared" si="17"/>
        <v>-8313.5</v>
      </c>
      <c r="G181">
        <f t="shared" si="18"/>
        <v>-8.9696709997951984E-2</v>
      </c>
      <c r="H181">
        <f t="shared" ref="H181:H200" si="22">+G181</f>
        <v>-8.9696709997951984E-2</v>
      </c>
      <c r="O181">
        <f t="shared" ref="O181:O199" ca="1" si="23">+C$11+C$12*F181</f>
        <v>-0.15570625737698876</v>
      </c>
      <c r="Q181" s="2">
        <f t="shared" si="21"/>
        <v>15893.3</v>
      </c>
      <c r="R181" s="2"/>
      <c r="S181" s="2"/>
      <c r="T181" s="2"/>
    </row>
    <row r="182" spans="1:20" x14ac:dyDescent="0.2">
      <c r="A182" s="70" t="s">
        <v>153</v>
      </c>
      <c r="B182" s="71" t="s">
        <v>95</v>
      </c>
      <c r="C182" s="70">
        <v>30959.647000000001</v>
      </c>
      <c r="D182" s="70" t="s">
        <v>147</v>
      </c>
      <c r="E182">
        <f t="shared" si="16"/>
        <v>-8262.4862078198312</v>
      </c>
      <c r="F182">
        <f t="shared" si="17"/>
        <v>-8262.5</v>
      </c>
      <c r="G182">
        <f t="shared" si="18"/>
        <v>1.2911750003695488E-2</v>
      </c>
      <c r="H182">
        <f t="shared" si="22"/>
        <v>1.2911750003695488E-2</v>
      </c>
      <c r="O182">
        <f t="shared" ca="1" si="23"/>
        <v>-0.15543013155175156</v>
      </c>
      <c r="Q182" s="2">
        <f t="shared" si="21"/>
        <v>15941.147000000001</v>
      </c>
      <c r="R182" s="2"/>
      <c r="S182" s="2"/>
      <c r="T182" s="2"/>
    </row>
    <row r="183" spans="1:20" x14ac:dyDescent="0.2">
      <c r="A183" s="70" t="s">
        <v>153</v>
      </c>
      <c r="B183" s="71" t="s">
        <v>101</v>
      </c>
      <c r="C183" s="70">
        <v>31319.645</v>
      </c>
      <c r="D183" s="70" t="s">
        <v>147</v>
      </c>
      <c r="E183">
        <f t="shared" si="16"/>
        <v>-7877.9405594661785</v>
      </c>
      <c r="F183">
        <f t="shared" si="17"/>
        <v>-7878</v>
      </c>
      <c r="G183">
        <f t="shared" si="18"/>
        <v>5.5646120003075339E-2</v>
      </c>
      <c r="H183">
        <f t="shared" si="22"/>
        <v>5.5646120003075339E-2</v>
      </c>
      <c r="O183">
        <f t="shared" ca="1" si="23"/>
        <v>-0.15334835939873775</v>
      </c>
      <c r="Q183" s="2">
        <f t="shared" si="21"/>
        <v>16301.145</v>
      </c>
      <c r="R183" s="2"/>
      <c r="S183" s="2"/>
      <c r="T183" s="2"/>
    </row>
    <row r="184" spans="1:20" x14ac:dyDescent="0.2">
      <c r="A184" s="70" t="s">
        <v>153</v>
      </c>
      <c r="B184" s="71" t="s">
        <v>101</v>
      </c>
      <c r="C184" s="70">
        <v>31408.510999999999</v>
      </c>
      <c r="D184" s="70" t="s">
        <v>147</v>
      </c>
      <c r="E184">
        <f t="shared" si="16"/>
        <v>-7783.0149388055224</v>
      </c>
      <c r="F184">
        <f t="shared" si="17"/>
        <v>-7783</v>
      </c>
      <c r="G184">
        <f t="shared" si="18"/>
        <v>-1.3985179997689556E-2</v>
      </c>
      <c r="H184">
        <f t="shared" si="22"/>
        <v>-1.3985179997689556E-2</v>
      </c>
      <c r="O184">
        <f t="shared" ca="1" si="23"/>
        <v>-0.15283400737133512</v>
      </c>
      <c r="Q184" s="2">
        <f t="shared" si="21"/>
        <v>16390.010999999999</v>
      </c>
      <c r="R184" s="2"/>
      <c r="S184" s="2"/>
      <c r="T184" s="2"/>
    </row>
    <row r="185" spans="1:20" x14ac:dyDescent="0.2">
      <c r="A185" s="70" t="s">
        <v>153</v>
      </c>
      <c r="B185" s="71" t="s">
        <v>95</v>
      </c>
      <c r="C185" s="70">
        <v>31737.593000000001</v>
      </c>
      <c r="D185" s="70" t="s">
        <v>147</v>
      </c>
      <c r="E185">
        <f t="shared" si="16"/>
        <v>-7431.4933996538657</v>
      </c>
      <c r="F185">
        <f t="shared" si="17"/>
        <v>-7431.5</v>
      </c>
      <c r="G185">
        <f t="shared" si="18"/>
        <v>6.1790100007783622E-3</v>
      </c>
      <c r="H185">
        <f t="shared" si="22"/>
        <v>6.1790100007783622E-3</v>
      </c>
      <c r="O185">
        <f t="shared" ca="1" si="23"/>
        <v>-0.15093090486994543</v>
      </c>
      <c r="Q185" s="2">
        <f t="shared" si="21"/>
        <v>16719.093000000001</v>
      </c>
      <c r="R185" s="2"/>
      <c r="S185" s="2"/>
      <c r="T185" s="2"/>
    </row>
    <row r="186" spans="1:20" x14ac:dyDescent="0.2">
      <c r="A186" s="70" t="s">
        <v>153</v>
      </c>
      <c r="B186" s="71" t="s">
        <v>95</v>
      </c>
      <c r="C186" s="70">
        <v>31998.78</v>
      </c>
      <c r="D186" s="70" t="s">
        <v>147</v>
      </c>
      <c r="E186">
        <f t="shared" si="16"/>
        <v>-7152.4965045140461</v>
      </c>
      <c r="F186">
        <f t="shared" si="17"/>
        <v>-7152.5</v>
      </c>
      <c r="G186">
        <f t="shared" si="18"/>
        <v>3.2723500007705297E-3</v>
      </c>
      <c r="H186">
        <f t="shared" si="22"/>
        <v>3.2723500007705297E-3</v>
      </c>
      <c r="O186">
        <f t="shared" ca="1" si="23"/>
        <v>-0.1494203341789419</v>
      </c>
      <c r="Q186" s="2">
        <f t="shared" si="21"/>
        <v>16980.28</v>
      </c>
      <c r="R186" s="2"/>
      <c r="S186" s="2"/>
      <c r="T186" s="2"/>
    </row>
    <row r="187" spans="1:20" x14ac:dyDescent="0.2">
      <c r="A187" s="70" t="s">
        <v>153</v>
      </c>
      <c r="B187" s="71" t="s">
        <v>95</v>
      </c>
      <c r="C187" s="70">
        <v>32410.654999999999</v>
      </c>
      <c r="D187" s="70" t="s">
        <v>147</v>
      </c>
      <c r="E187">
        <f t="shared" si="16"/>
        <v>-6712.5364521924739</v>
      </c>
      <c r="F187">
        <f t="shared" si="17"/>
        <v>-6712.5</v>
      </c>
      <c r="G187">
        <f t="shared" si="18"/>
        <v>-3.4125250000215601E-2</v>
      </c>
      <c r="H187">
        <f t="shared" si="22"/>
        <v>-3.4125250000215601E-2</v>
      </c>
      <c r="O187">
        <f t="shared" ca="1" si="23"/>
        <v>-0.14703807215728762</v>
      </c>
      <c r="Q187" s="2">
        <f t="shared" si="21"/>
        <v>17392.154999999999</v>
      </c>
      <c r="R187" s="2"/>
      <c r="S187" s="2"/>
      <c r="T187" s="2"/>
    </row>
    <row r="188" spans="1:20" x14ac:dyDescent="0.2">
      <c r="A188" s="70" t="s">
        <v>153</v>
      </c>
      <c r="B188" s="71" t="s">
        <v>95</v>
      </c>
      <c r="C188" s="70">
        <v>32471.545999999998</v>
      </c>
      <c r="D188" s="70" t="s">
        <v>147</v>
      </c>
      <c r="E188">
        <f t="shared" si="16"/>
        <v>-6647.4933989702276</v>
      </c>
      <c r="F188">
        <f t="shared" si="17"/>
        <v>-6647.5</v>
      </c>
      <c r="G188">
        <f t="shared" si="18"/>
        <v>6.1796500012860633E-3</v>
      </c>
      <c r="H188">
        <f t="shared" si="22"/>
        <v>6.1796500012860633E-3</v>
      </c>
      <c r="O188">
        <f t="shared" ca="1" si="23"/>
        <v>-0.14668614708590688</v>
      </c>
      <c r="Q188" s="2">
        <f t="shared" si="21"/>
        <v>17453.045999999998</v>
      </c>
      <c r="R188" s="2"/>
      <c r="S188" s="2"/>
      <c r="T188" s="2"/>
    </row>
    <row r="189" spans="1:20" x14ac:dyDescent="0.2">
      <c r="A189" s="70" t="s">
        <v>153</v>
      </c>
      <c r="B189" s="71" t="s">
        <v>95</v>
      </c>
      <c r="C189" s="70">
        <v>32807.675000000003</v>
      </c>
      <c r="D189" s="70" t="s">
        <v>147</v>
      </c>
      <c r="E189">
        <f t="shared" si="16"/>
        <v>-6288.4443369324754</v>
      </c>
      <c r="F189">
        <f t="shared" si="17"/>
        <v>-6288.5</v>
      </c>
      <c r="G189">
        <f t="shared" si="18"/>
        <v>5.2109790005488321E-2</v>
      </c>
      <c r="H189">
        <f t="shared" si="22"/>
        <v>5.2109790005488321E-2</v>
      </c>
      <c r="O189">
        <f t="shared" ca="1" si="23"/>
        <v>-0.14474243784551169</v>
      </c>
      <c r="Q189" s="2">
        <f t="shared" si="21"/>
        <v>17789.175000000003</v>
      </c>
      <c r="R189" s="2"/>
      <c r="S189" s="2"/>
      <c r="T189" s="2"/>
    </row>
    <row r="190" spans="1:20" x14ac:dyDescent="0.2">
      <c r="A190" s="70" t="s">
        <v>153</v>
      </c>
      <c r="B190" s="71" t="s">
        <v>101</v>
      </c>
      <c r="C190" s="70">
        <v>33180.720000000001</v>
      </c>
      <c r="D190" s="70" t="s">
        <v>147</v>
      </c>
      <c r="E190">
        <f t="shared" si="16"/>
        <v>-5889.9620359472246</v>
      </c>
      <c r="F190">
        <f t="shared" si="17"/>
        <v>-5890</v>
      </c>
      <c r="G190">
        <f t="shared" si="18"/>
        <v>3.5540600001695566E-2</v>
      </c>
      <c r="H190">
        <f t="shared" si="22"/>
        <v>3.5540600001695566E-2</v>
      </c>
      <c r="O190">
        <f t="shared" ca="1" si="23"/>
        <v>-0.14258486644635435</v>
      </c>
      <c r="Q190" s="2">
        <f t="shared" si="21"/>
        <v>18162.22</v>
      </c>
      <c r="R190" s="2"/>
      <c r="S190" s="2"/>
      <c r="T190" s="2"/>
    </row>
    <row r="191" spans="1:20" x14ac:dyDescent="0.2">
      <c r="A191" s="70" t="s">
        <v>153</v>
      </c>
      <c r="B191" s="71" t="s">
        <v>95</v>
      </c>
      <c r="C191" s="70">
        <v>33464.769</v>
      </c>
      <c r="D191" s="70" t="s">
        <v>147</v>
      </c>
      <c r="E191">
        <f t="shared" si="16"/>
        <v>-5586.5442201004516</v>
      </c>
      <c r="F191">
        <f t="shared" si="17"/>
        <v>-5586.5</v>
      </c>
      <c r="G191">
        <f t="shared" si="18"/>
        <v>-4.1397289998712949E-2</v>
      </c>
      <c r="H191">
        <f t="shared" si="22"/>
        <v>-4.1397289998712949E-2</v>
      </c>
      <c r="O191">
        <f t="shared" ca="1" si="23"/>
        <v>-0.14094164707459964</v>
      </c>
      <c r="Q191" s="2">
        <f t="shared" si="21"/>
        <v>18446.269</v>
      </c>
      <c r="R191" s="2"/>
      <c r="S191" s="2"/>
      <c r="T191" s="2"/>
    </row>
    <row r="192" spans="1:20" x14ac:dyDescent="0.2">
      <c r="A192" s="70" t="s">
        <v>153</v>
      </c>
      <c r="B192" s="71" t="s">
        <v>95</v>
      </c>
      <c r="C192" s="70">
        <v>33509.724000000002</v>
      </c>
      <c r="D192" s="70" t="s">
        <v>147</v>
      </c>
      <c r="E192">
        <f t="shared" si="16"/>
        <v>-5538.5238154822619</v>
      </c>
      <c r="F192">
        <f t="shared" si="17"/>
        <v>-5538.5</v>
      </c>
      <c r="G192">
        <f t="shared" si="18"/>
        <v>-2.2295209993899334E-2</v>
      </c>
      <c r="H192">
        <f t="shared" si="22"/>
        <v>-2.2295209993899334E-2</v>
      </c>
      <c r="O192">
        <f t="shared" ca="1" si="23"/>
        <v>-0.14068176394496462</v>
      </c>
      <c r="Q192" s="2">
        <f t="shared" si="21"/>
        <v>18491.224000000002</v>
      </c>
      <c r="R192" s="2"/>
      <c r="S192" s="2"/>
      <c r="T192" s="2"/>
    </row>
    <row r="193" spans="1:35" x14ac:dyDescent="0.2">
      <c r="A193" s="70" t="s">
        <v>153</v>
      </c>
      <c r="B193" s="71" t="s">
        <v>101</v>
      </c>
      <c r="C193" s="70">
        <v>33854.803999999996</v>
      </c>
      <c r="D193" s="70" t="s">
        <v>147</v>
      </c>
      <c r="E193">
        <f t="shared" si="16"/>
        <v>-5169.9134000525182</v>
      </c>
      <c r="F193">
        <f t="shared" si="17"/>
        <v>-5170</v>
      </c>
      <c r="G193">
        <f t="shared" si="18"/>
        <v>8.1071799999335781E-2</v>
      </c>
      <c r="H193">
        <f t="shared" si="22"/>
        <v>8.1071799999335781E-2</v>
      </c>
      <c r="O193">
        <f t="shared" ca="1" si="23"/>
        <v>-0.13868661950182914</v>
      </c>
      <c r="Q193" s="2">
        <f t="shared" si="21"/>
        <v>18836.303999999996</v>
      </c>
      <c r="R193" s="2"/>
      <c r="S193" s="2"/>
      <c r="T193" s="2"/>
    </row>
    <row r="194" spans="1:35" x14ac:dyDescent="0.2">
      <c r="A194" s="70" t="s">
        <v>423</v>
      </c>
      <c r="B194" s="71" t="s">
        <v>95</v>
      </c>
      <c r="C194" s="70">
        <v>36448.377</v>
      </c>
      <c r="D194" s="70" t="s">
        <v>147</v>
      </c>
      <c r="E194">
        <f t="shared" si="16"/>
        <v>-2399.4890898132053</v>
      </c>
      <c r="F194">
        <f t="shared" si="17"/>
        <v>-2399.5</v>
      </c>
      <c r="G194">
        <f t="shared" si="18"/>
        <v>1.0213730005489197E-2</v>
      </c>
      <c r="H194">
        <f t="shared" si="22"/>
        <v>1.0213730005489197E-2</v>
      </c>
      <c r="O194">
        <f t="shared" ca="1" si="23"/>
        <v>-0.12368649011320829</v>
      </c>
      <c r="Q194" s="2">
        <f t="shared" si="21"/>
        <v>21429.877</v>
      </c>
      <c r="R194" s="2"/>
      <c r="S194" s="2"/>
      <c r="T194" s="2"/>
    </row>
    <row r="195" spans="1:35" x14ac:dyDescent="0.2">
      <c r="A195" s="70" t="s">
        <v>423</v>
      </c>
      <c r="B195" s="71" t="s">
        <v>101</v>
      </c>
      <c r="C195" s="70">
        <v>36453.409</v>
      </c>
      <c r="D195" s="70" t="s">
        <v>147</v>
      </c>
      <c r="E195">
        <f t="shared" si="16"/>
        <v>-2394.1139663333101</v>
      </c>
      <c r="F195">
        <f t="shared" si="17"/>
        <v>-2394</v>
      </c>
      <c r="G195">
        <f t="shared" si="18"/>
        <v>-0.10669123999832664</v>
      </c>
      <c r="H195">
        <f t="shared" si="22"/>
        <v>-0.10669123999832664</v>
      </c>
      <c r="O195">
        <f t="shared" ca="1" si="23"/>
        <v>-0.12365671183793761</v>
      </c>
      <c r="Q195" s="2">
        <f t="shared" si="21"/>
        <v>21434.909</v>
      </c>
      <c r="R195" s="2"/>
      <c r="S195" s="2"/>
      <c r="T195" s="2"/>
    </row>
    <row r="196" spans="1:35" x14ac:dyDescent="0.2">
      <c r="A196" s="70" t="s">
        <v>423</v>
      </c>
      <c r="B196" s="71" t="s">
        <v>101</v>
      </c>
      <c r="C196" s="70">
        <v>36453.455000000002</v>
      </c>
      <c r="D196" s="70" t="s">
        <v>147</v>
      </c>
      <c r="E196">
        <f t="shared" si="16"/>
        <v>-2394.064829671926</v>
      </c>
      <c r="F196">
        <f t="shared" si="17"/>
        <v>-2394</v>
      </c>
      <c r="G196">
        <f t="shared" si="18"/>
        <v>-6.0691239996231161E-2</v>
      </c>
      <c r="H196">
        <f t="shared" si="22"/>
        <v>-6.0691239996231161E-2</v>
      </c>
      <c r="O196">
        <f t="shared" ca="1" si="23"/>
        <v>-0.12365671183793761</v>
      </c>
      <c r="Q196" s="2">
        <f t="shared" si="21"/>
        <v>21434.955000000002</v>
      </c>
      <c r="R196" s="2"/>
      <c r="S196" s="2"/>
      <c r="T196" s="2"/>
    </row>
    <row r="197" spans="1:35" x14ac:dyDescent="0.2">
      <c r="A197" s="70" t="s">
        <v>423</v>
      </c>
      <c r="B197" s="71" t="s">
        <v>95</v>
      </c>
      <c r="C197" s="70">
        <v>36459.476999999999</v>
      </c>
      <c r="D197" s="70" t="s">
        <v>147</v>
      </c>
      <c r="E197">
        <f t="shared" si="16"/>
        <v>-2387.6321997840246</v>
      </c>
      <c r="F197">
        <f t="shared" si="17"/>
        <v>-2387.5</v>
      </c>
      <c r="G197">
        <f t="shared" si="18"/>
        <v>-0.12376075000065612</v>
      </c>
      <c r="H197">
        <f t="shared" si="22"/>
        <v>-0.12376075000065612</v>
      </c>
      <c r="O197">
        <f t="shared" ca="1" si="23"/>
        <v>-0.12362151933079954</v>
      </c>
      <c r="Q197" s="2">
        <f t="shared" si="21"/>
        <v>21440.976999999999</v>
      </c>
      <c r="R197" s="2"/>
      <c r="S197" s="2"/>
      <c r="T197" s="2"/>
    </row>
    <row r="198" spans="1:35" x14ac:dyDescent="0.2">
      <c r="A198" s="70" t="s">
        <v>423</v>
      </c>
      <c r="B198" s="71" t="s">
        <v>95</v>
      </c>
      <c r="C198" s="70">
        <v>36461.411</v>
      </c>
      <c r="D198" s="70" t="s">
        <v>147</v>
      </c>
      <c r="E198">
        <f t="shared" si="16"/>
        <v>-2385.5663236293894</v>
      </c>
      <c r="F198">
        <f t="shared" si="17"/>
        <v>-2385.5</v>
      </c>
      <c r="G198">
        <f t="shared" si="18"/>
        <v>-6.2089829996693879E-2</v>
      </c>
      <c r="H198">
        <f t="shared" si="22"/>
        <v>-6.2089829996693879E-2</v>
      </c>
      <c r="O198">
        <f t="shared" ca="1" si="23"/>
        <v>-0.12361069086706473</v>
      </c>
      <c r="Q198" s="2">
        <f t="shared" si="21"/>
        <v>21442.911</v>
      </c>
      <c r="R198" s="2"/>
      <c r="S198" s="2"/>
      <c r="T198" s="2"/>
    </row>
    <row r="199" spans="1:35" x14ac:dyDescent="0.2">
      <c r="A199" s="70" t="s">
        <v>423</v>
      </c>
      <c r="B199" s="71" t="s">
        <v>101</v>
      </c>
      <c r="C199" s="70">
        <v>36485.345999999998</v>
      </c>
      <c r="D199" s="70" t="s">
        <v>147</v>
      </c>
      <c r="E199">
        <f t="shared" si="16"/>
        <v>-2359.9992368862859</v>
      </c>
      <c r="F199">
        <f t="shared" si="17"/>
        <v>-2360</v>
      </c>
      <c r="G199">
        <f t="shared" si="18"/>
        <v>7.1439999737776816E-4</v>
      </c>
      <c r="H199">
        <f t="shared" si="22"/>
        <v>7.1439999737776816E-4</v>
      </c>
      <c r="O199">
        <f t="shared" ca="1" si="23"/>
        <v>-0.12347262795444613</v>
      </c>
      <c r="Q199" s="2">
        <f t="shared" si="21"/>
        <v>21466.845999999998</v>
      </c>
      <c r="R199" s="2"/>
      <c r="S199" s="2"/>
      <c r="T199" s="2"/>
    </row>
    <row r="200" spans="1:35" x14ac:dyDescent="0.2">
      <c r="A200" s="37" t="s">
        <v>15</v>
      </c>
      <c r="B200" s="31"/>
      <c r="C200" s="30">
        <v>38694.706299999998</v>
      </c>
      <c r="D200" s="30" t="s">
        <v>17</v>
      </c>
      <c r="E200">
        <f t="shared" si="16"/>
        <v>1.356599129391629E-2</v>
      </c>
      <c r="F200">
        <f t="shared" si="17"/>
        <v>0</v>
      </c>
      <c r="G200">
        <f t="shared" si="18"/>
        <v>1.269999999931315E-2</v>
      </c>
      <c r="H200">
        <f t="shared" si="22"/>
        <v>1.269999999931315E-2</v>
      </c>
      <c r="Q200" s="2">
        <f t="shared" si="21"/>
        <v>23676.206299999998</v>
      </c>
      <c r="R200" s="2"/>
      <c r="S200" s="2"/>
      <c r="T200" s="2"/>
    </row>
    <row r="201" spans="1:35" x14ac:dyDescent="0.2">
      <c r="A201" s="37" t="s">
        <v>33</v>
      </c>
      <c r="B201" s="31" t="s">
        <v>95</v>
      </c>
      <c r="C201" s="30">
        <v>41314.542000000001</v>
      </c>
      <c r="D201" s="30"/>
      <c r="E201">
        <f t="shared" si="16"/>
        <v>2798.4913848584806</v>
      </c>
      <c r="F201">
        <f t="shared" si="17"/>
        <v>2798.5</v>
      </c>
      <c r="G201">
        <f t="shared" si="18"/>
        <v>-8.065189998887945E-3</v>
      </c>
      <c r="I201">
        <f t="shared" ref="I201:I213" si="24">+G201</f>
        <v>-8.065189998887945E-3</v>
      </c>
      <c r="Q201" s="2">
        <f t="shared" si="21"/>
        <v>26296.042000000001</v>
      </c>
      <c r="R201" s="2"/>
      <c r="S201" s="2"/>
      <c r="T201" s="2"/>
      <c r="AE201">
        <v>10</v>
      </c>
      <c r="AG201" t="s">
        <v>32</v>
      </c>
      <c r="AI201" t="s">
        <v>34</v>
      </c>
    </row>
    <row r="202" spans="1:35" x14ac:dyDescent="0.2">
      <c r="A202" s="37" t="s">
        <v>36</v>
      </c>
      <c r="B202" s="31" t="s">
        <v>95</v>
      </c>
      <c r="C202" s="30">
        <v>41434.442000000003</v>
      </c>
      <c r="D202" s="30"/>
      <c r="E202">
        <f t="shared" si="16"/>
        <v>2926.567160939469</v>
      </c>
      <c r="F202">
        <f t="shared" si="17"/>
        <v>2926.5</v>
      </c>
      <c r="G202">
        <f t="shared" si="18"/>
        <v>6.2873690003470983E-2</v>
      </c>
      <c r="I202">
        <f t="shared" si="24"/>
        <v>6.2873690003470983E-2</v>
      </c>
      <c r="Q202" s="2">
        <f t="shared" si="21"/>
        <v>26415.942000000003</v>
      </c>
      <c r="R202" s="2"/>
      <c r="S202" s="2"/>
      <c r="T202" s="2"/>
      <c r="AE202">
        <v>12</v>
      </c>
      <c r="AG202" t="s">
        <v>35</v>
      </c>
      <c r="AI202" t="s">
        <v>34</v>
      </c>
    </row>
    <row r="203" spans="1:35" x14ac:dyDescent="0.2">
      <c r="A203" s="37" t="s">
        <v>36</v>
      </c>
      <c r="B203" s="31"/>
      <c r="C203" s="30">
        <v>41471.389000000003</v>
      </c>
      <c r="D203" s="30"/>
      <c r="E203">
        <f t="shared" si="16"/>
        <v>2966.0335137239913</v>
      </c>
      <c r="F203">
        <f t="shared" si="17"/>
        <v>2966</v>
      </c>
      <c r="G203">
        <f t="shared" si="18"/>
        <v>3.137436000542948E-2</v>
      </c>
      <c r="I203">
        <f t="shared" si="24"/>
        <v>3.137436000542948E-2</v>
      </c>
      <c r="Q203" s="2">
        <f t="shared" si="21"/>
        <v>26452.889000000003</v>
      </c>
      <c r="R203" s="2"/>
      <c r="S203" s="2"/>
      <c r="T203" s="2"/>
      <c r="AE203">
        <v>7</v>
      </c>
      <c r="AG203" t="s">
        <v>37</v>
      </c>
      <c r="AI203" t="s">
        <v>34</v>
      </c>
    </row>
    <row r="204" spans="1:35" x14ac:dyDescent="0.2">
      <c r="A204" s="37" t="s">
        <v>38</v>
      </c>
      <c r="B204" s="31" t="s">
        <v>95</v>
      </c>
      <c r="C204" s="30">
        <v>41507.425999999999</v>
      </c>
      <c r="D204" s="30"/>
      <c r="E204">
        <f t="shared" si="16"/>
        <v>3004.5278151637754</v>
      </c>
      <c r="F204">
        <f t="shared" si="17"/>
        <v>3004.5</v>
      </c>
      <c r="G204">
        <f t="shared" si="18"/>
        <v>2.6039570002467372E-2</v>
      </c>
      <c r="I204">
        <f t="shared" si="24"/>
        <v>2.6039570002467372E-2</v>
      </c>
      <c r="Q204" s="2">
        <f t="shared" si="21"/>
        <v>26488.925999999999</v>
      </c>
      <c r="R204" s="2"/>
      <c r="S204" s="2"/>
      <c r="T204" s="2"/>
      <c r="AE204">
        <v>10</v>
      </c>
      <c r="AG204" t="s">
        <v>35</v>
      </c>
      <c r="AI204" t="s">
        <v>34</v>
      </c>
    </row>
    <row r="205" spans="1:35" x14ac:dyDescent="0.2">
      <c r="A205" s="37" t="s">
        <v>38</v>
      </c>
      <c r="B205" s="31"/>
      <c r="C205" s="30">
        <v>41513.49</v>
      </c>
      <c r="D205" s="30"/>
      <c r="E205">
        <f t="shared" si="16"/>
        <v>3011.0053089598964</v>
      </c>
      <c r="F205">
        <f t="shared" si="17"/>
        <v>3011</v>
      </c>
      <c r="G205">
        <f t="shared" si="18"/>
        <v>4.9700599993229844E-3</v>
      </c>
      <c r="I205">
        <f t="shared" si="24"/>
        <v>4.9700599993229844E-3</v>
      </c>
      <c r="Q205" s="2">
        <f t="shared" si="21"/>
        <v>26494.989999999998</v>
      </c>
      <c r="R205" s="2"/>
      <c r="S205" s="2"/>
      <c r="T205" s="2"/>
      <c r="AE205">
        <v>14</v>
      </c>
      <c r="AG205" t="s">
        <v>39</v>
      </c>
      <c r="AI205" t="s">
        <v>34</v>
      </c>
    </row>
    <row r="206" spans="1:35" x14ac:dyDescent="0.2">
      <c r="A206" s="37" t="s">
        <v>38</v>
      </c>
      <c r="B206" s="31"/>
      <c r="C206" s="30">
        <v>41515.432000000001</v>
      </c>
      <c r="D206" s="30"/>
      <c r="E206">
        <f t="shared" si="16"/>
        <v>3013.0797306208606</v>
      </c>
      <c r="F206">
        <f t="shared" si="17"/>
        <v>3013</v>
      </c>
      <c r="G206">
        <f t="shared" si="18"/>
        <v>7.4640980004915036E-2</v>
      </c>
      <c r="I206">
        <f t="shared" si="24"/>
        <v>7.4640980004915036E-2</v>
      </c>
      <c r="Q206" s="2">
        <f t="shared" si="21"/>
        <v>26496.932000000001</v>
      </c>
      <c r="R206" s="2"/>
      <c r="S206" s="2"/>
      <c r="T206" s="2"/>
      <c r="AE206">
        <v>15</v>
      </c>
      <c r="AG206" t="s">
        <v>35</v>
      </c>
      <c r="AI206" t="s">
        <v>34</v>
      </c>
    </row>
    <row r="207" spans="1:35" x14ac:dyDescent="0.2">
      <c r="A207" s="37" t="s">
        <v>38</v>
      </c>
      <c r="B207" s="31" t="s">
        <v>95</v>
      </c>
      <c r="C207" s="30">
        <v>41522.387000000002</v>
      </c>
      <c r="D207" s="30"/>
      <c r="E207">
        <f t="shared" si="16"/>
        <v>3020.5089801841923</v>
      </c>
      <c r="F207">
        <f t="shared" si="17"/>
        <v>3020.5</v>
      </c>
      <c r="G207">
        <f t="shared" si="18"/>
        <v>8.406930006458424E-3</v>
      </c>
      <c r="I207">
        <f t="shared" si="24"/>
        <v>8.406930006458424E-3</v>
      </c>
      <c r="Q207" s="2">
        <f t="shared" si="21"/>
        <v>26503.887000000002</v>
      </c>
      <c r="R207" s="2"/>
      <c r="S207" s="2"/>
      <c r="T207" s="2"/>
      <c r="AE207">
        <v>8</v>
      </c>
      <c r="AG207" t="s">
        <v>39</v>
      </c>
      <c r="AI207" t="s">
        <v>34</v>
      </c>
    </row>
    <row r="208" spans="1:35" x14ac:dyDescent="0.2">
      <c r="A208" s="37" t="s">
        <v>40</v>
      </c>
      <c r="B208" s="31"/>
      <c r="C208" s="30">
        <v>41574.368999999999</v>
      </c>
      <c r="D208" s="30"/>
      <c r="E208">
        <f t="shared" si="16"/>
        <v>3076.0355439226528</v>
      </c>
      <c r="F208">
        <f t="shared" si="17"/>
        <v>3076</v>
      </c>
      <c r="G208">
        <f t="shared" si="18"/>
        <v>3.3274959998379927E-2</v>
      </c>
      <c r="I208">
        <f t="shared" si="24"/>
        <v>3.3274959998379927E-2</v>
      </c>
      <c r="Q208" s="2">
        <f t="shared" si="21"/>
        <v>26555.868999999999</v>
      </c>
      <c r="R208" s="2"/>
      <c r="S208" s="2"/>
      <c r="T208" s="2"/>
      <c r="AE208">
        <v>13</v>
      </c>
      <c r="AG208" t="s">
        <v>35</v>
      </c>
      <c r="AI208" t="s">
        <v>34</v>
      </c>
    </row>
    <row r="209" spans="1:35" x14ac:dyDescent="0.2">
      <c r="A209" s="37" t="s">
        <v>40</v>
      </c>
      <c r="B209" s="31" t="s">
        <v>95</v>
      </c>
      <c r="C209" s="30">
        <v>41581.358</v>
      </c>
      <c r="D209" s="30"/>
      <c r="E209">
        <f t="shared" si="16"/>
        <v>3083.5011118878751</v>
      </c>
      <c r="F209">
        <f t="shared" si="17"/>
        <v>3083.5</v>
      </c>
      <c r="G209">
        <f t="shared" si="18"/>
        <v>1.0409099995740689E-3</v>
      </c>
      <c r="I209">
        <f t="shared" si="24"/>
        <v>1.0409099995740689E-3</v>
      </c>
      <c r="Q209" s="2">
        <f t="shared" si="21"/>
        <v>26562.858</v>
      </c>
      <c r="R209" s="2"/>
      <c r="S209" s="2"/>
      <c r="T209" s="2"/>
      <c r="AE209">
        <v>8</v>
      </c>
      <c r="AG209" t="s">
        <v>35</v>
      </c>
      <c r="AI209" t="s">
        <v>34</v>
      </c>
    </row>
    <row r="210" spans="1:35" x14ac:dyDescent="0.2">
      <c r="A210" s="37" t="s">
        <v>40</v>
      </c>
      <c r="B210" s="31"/>
      <c r="C210" s="30">
        <v>41589.313999999998</v>
      </c>
      <c r="D210" s="30"/>
      <c r="E210">
        <f t="shared" si="16"/>
        <v>3091.9996179304117</v>
      </c>
      <c r="F210">
        <f t="shared" si="17"/>
        <v>3092</v>
      </c>
      <c r="G210">
        <f t="shared" si="18"/>
        <v>-3.5768000088864937E-4</v>
      </c>
      <c r="I210">
        <f t="shared" si="24"/>
        <v>-3.5768000088864937E-4</v>
      </c>
      <c r="Q210" s="2">
        <f t="shared" si="21"/>
        <v>26570.813999999998</v>
      </c>
      <c r="R210" s="2"/>
      <c r="S210" s="2"/>
      <c r="T210" s="2"/>
      <c r="AE210">
        <v>14</v>
      </c>
      <c r="AG210" t="s">
        <v>35</v>
      </c>
      <c r="AI210" t="s">
        <v>34</v>
      </c>
    </row>
    <row r="211" spans="1:35" x14ac:dyDescent="0.2">
      <c r="A211" s="37" t="s">
        <v>41</v>
      </c>
      <c r="B211" s="31" t="s">
        <v>95</v>
      </c>
      <c r="C211" s="30">
        <v>41596.309000000001</v>
      </c>
      <c r="D211" s="30"/>
      <c r="E211">
        <f t="shared" si="16"/>
        <v>3099.4715950253812</v>
      </c>
      <c r="F211">
        <f t="shared" si="17"/>
        <v>3099.5</v>
      </c>
      <c r="G211">
        <f t="shared" si="18"/>
        <v>-2.6591729998472147E-2</v>
      </c>
      <c r="I211">
        <f t="shared" si="24"/>
        <v>-2.6591729998472147E-2</v>
      </c>
      <c r="Q211" s="2">
        <f t="shared" si="21"/>
        <v>26577.809000000001</v>
      </c>
      <c r="R211" s="2"/>
      <c r="S211" s="2"/>
      <c r="T211" s="2"/>
      <c r="AE211">
        <v>12</v>
      </c>
      <c r="AG211" t="s">
        <v>35</v>
      </c>
      <c r="AI211" t="s">
        <v>34</v>
      </c>
    </row>
    <row r="212" spans="1:35" x14ac:dyDescent="0.2">
      <c r="A212" s="37" t="s">
        <v>41</v>
      </c>
      <c r="B212" s="31"/>
      <c r="C212" s="30">
        <v>41604.281999999999</v>
      </c>
      <c r="D212" s="30"/>
      <c r="E212">
        <f t="shared" si="16"/>
        <v>3107.9882602688631</v>
      </c>
      <c r="F212">
        <f t="shared" si="17"/>
        <v>3108</v>
      </c>
      <c r="G212">
        <f t="shared" si="18"/>
        <v>-1.0990319999109488E-2</v>
      </c>
      <c r="I212">
        <f t="shared" si="24"/>
        <v>-1.0990319999109488E-2</v>
      </c>
      <c r="Q212" s="2">
        <f t="shared" si="21"/>
        <v>26585.781999999999</v>
      </c>
      <c r="R212" s="2"/>
      <c r="S212" s="2"/>
      <c r="T212" s="2"/>
      <c r="AE212">
        <v>10</v>
      </c>
      <c r="AG212" t="s">
        <v>35</v>
      </c>
      <c r="AI212" t="s">
        <v>34</v>
      </c>
    </row>
    <row r="213" spans="1:35" x14ac:dyDescent="0.2">
      <c r="A213" s="37" t="s">
        <v>41</v>
      </c>
      <c r="B213" s="31" t="s">
        <v>95</v>
      </c>
      <c r="C213" s="30">
        <v>41610.358</v>
      </c>
      <c r="D213" s="30"/>
      <c r="E213">
        <f t="shared" ref="E213:E276" si="25">+(C213-C$7)/C$8</f>
        <v>3114.4785723244777</v>
      </c>
      <c r="F213">
        <f t="shared" ref="F213:F276" si="26">ROUND(2*E213,0)/2</f>
        <v>3114.5</v>
      </c>
      <c r="G213">
        <f t="shared" ref="G213:G276" si="27">+C213-(C$7+F213*C$8)</f>
        <v>-2.0059829999809153E-2</v>
      </c>
      <c r="I213">
        <f t="shared" si="24"/>
        <v>-2.0059829999809153E-2</v>
      </c>
      <c r="Q213" s="2">
        <f t="shared" ref="Q213:Q276" si="28">+C213-15018.5</f>
        <v>26591.858</v>
      </c>
      <c r="R213" s="2"/>
      <c r="S213" s="2"/>
      <c r="T213" s="2"/>
      <c r="AE213">
        <v>9</v>
      </c>
      <c r="AG213" t="s">
        <v>35</v>
      </c>
      <c r="AI213" t="s">
        <v>34</v>
      </c>
    </row>
    <row r="214" spans="1:35" x14ac:dyDescent="0.2">
      <c r="A214" s="32" t="s">
        <v>122</v>
      </c>
      <c r="B214" s="33" t="s">
        <v>101</v>
      </c>
      <c r="C214" s="32">
        <v>41946.919099999999</v>
      </c>
      <c r="D214" s="32" t="s">
        <v>121</v>
      </c>
      <c r="E214">
        <f t="shared" si="25"/>
        <v>3473.98919852273</v>
      </c>
      <c r="F214">
        <f t="shared" si="26"/>
        <v>3474</v>
      </c>
      <c r="G214">
        <f t="shared" si="27"/>
        <v>-1.0111960000358522E-2</v>
      </c>
      <c r="J214">
        <f>+G214</f>
        <v>-1.0111960000358522E-2</v>
      </c>
      <c r="O214">
        <f ca="1">+C$11+C$12*F214</f>
        <v>-9.1885999240057345E-2</v>
      </c>
      <c r="Q214" s="2">
        <f t="shared" si="28"/>
        <v>26928.419099999999</v>
      </c>
      <c r="R214" s="2"/>
      <c r="S214" s="2"/>
      <c r="T214" s="2"/>
    </row>
    <row r="215" spans="1:35" x14ac:dyDescent="0.2">
      <c r="A215" s="37" t="s">
        <v>42</v>
      </c>
      <c r="B215" s="31" t="s">
        <v>95</v>
      </c>
      <c r="C215" s="30">
        <v>42402.366000000002</v>
      </c>
      <c r="D215" s="30"/>
      <c r="E215">
        <f t="shared" si="25"/>
        <v>3960.4922442373249</v>
      </c>
      <c r="F215">
        <f t="shared" si="26"/>
        <v>3960.5</v>
      </c>
      <c r="G215">
        <f t="shared" si="27"/>
        <v>-7.2606699977768585E-3</v>
      </c>
      <c r="I215">
        <f>+G215</f>
        <v>-7.2606699977768585E-3</v>
      </c>
      <c r="Q215" s="2">
        <f t="shared" si="28"/>
        <v>27383.866000000002</v>
      </c>
      <c r="R215" s="2"/>
      <c r="S215" s="2"/>
      <c r="T215" s="2"/>
      <c r="AE215">
        <v>7</v>
      </c>
      <c r="AG215" t="s">
        <v>37</v>
      </c>
      <c r="AI215" t="s">
        <v>34</v>
      </c>
    </row>
    <row r="216" spans="1:35" x14ac:dyDescent="0.2">
      <c r="A216" s="37" t="s">
        <v>44</v>
      </c>
      <c r="B216" s="31"/>
      <c r="C216" s="30">
        <v>42439.341</v>
      </c>
      <c r="D216" s="30"/>
      <c r="E216">
        <f t="shared" si="25"/>
        <v>3999.9885062939911</v>
      </c>
      <c r="F216">
        <f t="shared" si="26"/>
        <v>4000</v>
      </c>
      <c r="G216">
        <f t="shared" si="27"/>
        <v>-1.0759999997389968E-2</v>
      </c>
      <c r="I216">
        <f>+G216</f>
        <v>-1.0759999997389968E-2</v>
      </c>
      <c r="Q216" s="2">
        <f t="shared" si="28"/>
        <v>27420.841</v>
      </c>
      <c r="R216" s="2"/>
      <c r="S216" s="2"/>
      <c r="T216" s="2"/>
      <c r="AD216" t="s">
        <v>43</v>
      </c>
      <c r="AE216">
        <v>7</v>
      </c>
      <c r="AG216" t="s">
        <v>37</v>
      </c>
      <c r="AI216" t="s">
        <v>34</v>
      </c>
    </row>
    <row r="217" spans="1:35" x14ac:dyDescent="0.2">
      <c r="A217" s="37" t="s">
        <v>45</v>
      </c>
      <c r="B217" s="31"/>
      <c r="C217" s="30">
        <v>42452.442000000003</v>
      </c>
      <c r="D217" s="30"/>
      <c r="E217">
        <f t="shared" si="25"/>
        <v>4013.9828410933019</v>
      </c>
      <c r="F217">
        <f t="shared" si="26"/>
        <v>4014</v>
      </c>
      <c r="G217">
        <f t="shared" si="27"/>
        <v>-1.6063559996837284E-2</v>
      </c>
      <c r="I217">
        <f>+G217</f>
        <v>-1.6063559996837284E-2</v>
      </c>
      <c r="Q217" s="2">
        <f t="shared" si="28"/>
        <v>27433.942000000003</v>
      </c>
      <c r="R217" s="2"/>
      <c r="S217" s="2"/>
      <c r="T217" s="2"/>
      <c r="AD217" t="s">
        <v>43</v>
      </c>
      <c r="AE217">
        <v>11</v>
      </c>
      <c r="AG217" t="s">
        <v>35</v>
      </c>
      <c r="AI217" t="s">
        <v>34</v>
      </c>
    </row>
    <row r="218" spans="1:35" x14ac:dyDescent="0.2">
      <c r="A218" s="37" t="s">
        <v>45</v>
      </c>
      <c r="B218" s="31"/>
      <c r="C218" s="30">
        <v>42453.392999999996</v>
      </c>
      <c r="D218" s="30"/>
      <c r="E218">
        <f t="shared" si="25"/>
        <v>4014.9986881579571</v>
      </c>
      <c r="F218">
        <f t="shared" si="26"/>
        <v>4015</v>
      </c>
      <c r="G218">
        <f t="shared" si="27"/>
        <v>-1.2281000017537735E-3</v>
      </c>
      <c r="I218">
        <f>+G218</f>
        <v>-1.2281000017537735E-3</v>
      </c>
      <c r="Q218" s="2">
        <f t="shared" si="28"/>
        <v>27434.892999999996</v>
      </c>
      <c r="R218" s="2"/>
      <c r="S218" s="2"/>
      <c r="T218" s="2"/>
      <c r="AD218" t="s">
        <v>43</v>
      </c>
      <c r="AE218">
        <v>10</v>
      </c>
      <c r="AG218" t="s">
        <v>35</v>
      </c>
      <c r="AI218" t="s">
        <v>34</v>
      </c>
    </row>
    <row r="219" spans="1:35" x14ac:dyDescent="0.2">
      <c r="A219" s="37" t="s">
        <v>46</v>
      </c>
      <c r="B219" s="31"/>
      <c r="C219" s="30">
        <v>42641.544000000002</v>
      </c>
      <c r="D219" s="30"/>
      <c r="E219">
        <f t="shared" si="25"/>
        <v>4215.979383282348</v>
      </c>
      <c r="F219">
        <f t="shared" si="26"/>
        <v>4216</v>
      </c>
      <c r="G219">
        <f t="shared" si="27"/>
        <v>-1.9300640000437852E-2</v>
      </c>
      <c r="J219">
        <f>+G219</f>
        <v>-1.9300640000437852E-2</v>
      </c>
      <c r="Q219" s="2">
        <f t="shared" si="28"/>
        <v>27623.044000000002</v>
      </c>
      <c r="R219" s="2"/>
      <c r="S219" s="2"/>
      <c r="T219" s="2"/>
      <c r="AD219" t="s">
        <v>43</v>
      </c>
      <c r="AI219" t="s">
        <v>47</v>
      </c>
    </row>
    <row r="220" spans="1:35" x14ac:dyDescent="0.2">
      <c r="A220" s="37" t="s">
        <v>49</v>
      </c>
      <c r="B220" s="31"/>
      <c r="C220" s="30">
        <v>42685.542099999999</v>
      </c>
      <c r="D220" s="30"/>
      <c r="E220">
        <f t="shared" si="25"/>
        <v>4262.9776385249543</v>
      </c>
      <c r="F220">
        <f t="shared" si="26"/>
        <v>4263</v>
      </c>
      <c r="G220">
        <f t="shared" si="27"/>
        <v>-2.0934020001732279E-2</v>
      </c>
      <c r="J220">
        <f>+G220</f>
        <v>-2.0934020001732279E-2</v>
      </c>
      <c r="Q220" s="2">
        <f t="shared" si="28"/>
        <v>27667.042099999999</v>
      </c>
      <c r="R220" s="2"/>
      <c r="S220" s="2"/>
      <c r="T220" s="2"/>
      <c r="AD220" t="s">
        <v>48</v>
      </c>
      <c r="AI220" t="s">
        <v>47</v>
      </c>
    </row>
    <row r="221" spans="1:35" x14ac:dyDescent="0.2">
      <c r="A221" s="37" t="s">
        <v>50</v>
      </c>
      <c r="B221" s="31"/>
      <c r="C221" s="30">
        <v>42802.580999999998</v>
      </c>
      <c r="D221" s="30"/>
      <c r="E221">
        <f t="shared" si="25"/>
        <v>4387.9972210867963</v>
      </c>
      <c r="F221">
        <f t="shared" si="26"/>
        <v>4388</v>
      </c>
      <c r="G221">
        <f t="shared" si="27"/>
        <v>-2.6015199982794002E-3</v>
      </c>
      <c r="I221">
        <f t="shared" ref="I221:I264" si="29">+G221</f>
        <v>-2.6015199982794002E-3</v>
      </c>
      <c r="Q221" s="2">
        <f t="shared" si="28"/>
        <v>27784.080999999998</v>
      </c>
      <c r="R221" s="2"/>
      <c r="S221" s="2"/>
      <c r="T221" s="2"/>
      <c r="AD221" t="s">
        <v>43</v>
      </c>
      <c r="AI221" t="s">
        <v>47</v>
      </c>
    </row>
    <row r="222" spans="1:35" x14ac:dyDescent="0.2">
      <c r="A222" s="37" t="s">
        <v>50</v>
      </c>
      <c r="B222" s="31"/>
      <c r="C222" s="30">
        <v>42950.497000000003</v>
      </c>
      <c r="D222" s="30"/>
      <c r="E222">
        <f t="shared" si="25"/>
        <v>4545.9993603261282</v>
      </c>
      <c r="F222">
        <f t="shared" si="26"/>
        <v>4546</v>
      </c>
      <c r="G222">
        <f t="shared" si="27"/>
        <v>-5.9883999347221106E-4</v>
      </c>
      <c r="I222">
        <f t="shared" si="29"/>
        <v>-5.9883999347221106E-4</v>
      </c>
      <c r="Q222" s="2">
        <f t="shared" si="28"/>
        <v>27931.997000000003</v>
      </c>
      <c r="R222" s="2"/>
      <c r="S222" s="2"/>
      <c r="T222" s="2"/>
      <c r="AD222" t="s">
        <v>43</v>
      </c>
      <c r="AI222" t="s">
        <v>47</v>
      </c>
    </row>
    <row r="223" spans="1:35" x14ac:dyDescent="0.2">
      <c r="A223" s="37" t="s">
        <v>50</v>
      </c>
      <c r="B223" s="31" t="s">
        <v>95</v>
      </c>
      <c r="C223" s="30">
        <v>42957.506000000001</v>
      </c>
      <c r="D223" s="30"/>
      <c r="E223">
        <f t="shared" si="25"/>
        <v>4553.4862920571659</v>
      </c>
      <c r="F223">
        <f t="shared" si="26"/>
        <v>4553.5</v>
      </c>
      <c r="G223">
        <f t="shared" si="27"/>
        <v>-1.2832889995479491E-2</v>
      </c>
      <c r="I223">
        <f t="shared" si="29"/>
        <v>-1.2832889995479491E-2</v>
      </c>
      <c r="Q223" s="2">
        <f t="shared" si="28"/>
        <v>27939.006000000001</v>
      </c>
      <c r="R223" s="2"/>
      <c r="S223" s="2"/>
      <c r="T223" s="2"/>
      <c r="AD223" t="s">
        <v>43</v>
      </c>
      <c r="AI223" t="s">
        <v>47</v>
      </c>
    </row>
    <row r="224" spans="1:35" x14ac:dyDescent="0.2">
      <c r="A224" s="37" t="s">
        <v>50</v>
      </c>
      <c r="B224" s="31" t="s">
        <v>95</v>
      </c>
      <c r="C224" s="30">
        <v>42958.500999999997</v>
      </c>
      <c r="D224" s="30" t="s">
        <v>51</v>
      </c>
      <c r="E224">
        <f t="shared" si="25"/>
        <v>4554.5491394066239</v>
      </c>
      <c r="F224">
        <f t="shared" si="26"/>
        <v>4554.5</v>
      </c>
      <c r="G224">
        <f t="shared" si="27"/>
        <v>4.6002569994016085E-2</v>
      </c>
      <c r="I224">
        <f t="shared" si="29"/>
        <v>4.6002569994016085E-2</v>
      </c>
      <c r="Q224" s="2">
        <f t="shared" si="28"/>
        <v>27940.000999999997</v>
      </c>
      <c r="R224" s="2"/>
      <c r="S224" s="2"/>
      <c r="T224" s="2"/>
      <c r="AD224" t="s">
        <v>43</v>
      </c>
      <c r="AI224" t="s">
        <v>47</v>
      </c>
    </row>
    <row r="225" spans="1:35" x14ac:dyDescent="0.2">
      <c r="A225" s="37" t="s">
        <v>50</v>
      </c>
      <c r="B225" s="31" t="s">
        <v>95</v>
      </c>
      <c r="C225" s="30">
        <v>43017.521999999997</v>
      </c>
      <c r="D225" s="30"/>
      <c r="E225">
        <f t="shared" si="25"/>
        <v>4617.5946805248559</v>
      </c>
      <c r="F225">
        <f t="shared" si="26"/>
        <v>4617.5</v>
      </c>
      <c r="G225">
        <f t="shared" si="27"/>
        <v>8.863654999731807E-2</v>
      </c>
      <c r="I225">
        <f t="shared" si="29"/>
        <v>8.863654999731807E-2</v>
      </c>
      <c r="Q225" s="2">
        <f t="shared" si="28"/>
        <v>27999.021999999997</v>
      </c>
      <c r="R225" s="2"/>
      <c r="S225" s="2"/>
      <c r="T225" s="2"/>
      <c r="AD225" t="s">
        <v>43</v>
      </c>
      <c r="AI225" t="s">
        <v>47</v>
      </c>
    </row>
    <row r="226" spans="1:35" x14ac:dyDescent="0.2">
      <c r="A226" s="37" t="s">
        <v>53</v>
      </c>
      <c r="B226" s="31"/>
      <c r="C226" s="30">
        <v>43068.446000000004</v>
      </c>
      <c r="D226" s="30"/>
      <c r="E226">
        <f t="shared" si="25"/>
        <v>4671.9911010515361</v>
      </c>
      <c r="F226">
        <f t="shared" si="26"/>
        <v>4672</v>
      </c>
      <c r="G226">
        <f t="shared" si="27"/>
        <v>-8.3308799949008971E-3</v>
      </c>
      <c r="I226">
        <f t="shared" si="29"/>
        <v>-8.3308799949008971E-3</v>
      </c>
      <c r="Q226" s="2">
        <f t="shared" si="28"/>
        <v>28049.946000000004</v>
      </c>
      <c r="R226" s="2"/>
      <c r="S226" s="2"/>
      <c r="T226" s="2"/>
      <c r="AD226" t="s">
        <v>43</v>
      </c>
      <c r="AE226">
        <v>26</v>
      </c>
      <c r="AG226" t="s">
        <v>52</v>
      </c>
      <c r="AI226" t="s">
        <v>34</v>
      </c>
    </row>
    <row r="227" spans="1:35" x14ac:dyDescent="0.2">
      <c r="A227" s="37" t="s">
        <v>53</v>
      </c>
      <c r="B227" s="31"/>
      <c r="C227" s="30">
        <v>43069.387999999999</v>
      </c>
      <c r="D227" s="30"/>
      <c r="E227">
        <f t="shared" si="25"/>
        <v>4672.997334421575</v>
      </c>
      <c r="F227">
        <f t="shared" si="26"/>
        <v>4673</v>
      </c>
      <c r="G227">
        <f t="shared" si="27"/>
        <v>-2.4954199980129488E-3</v>
      </c>
      <c r="I227">
        <f t="shared" si="29"/>
        <v>-2.4954199980129488E-3</v>
      </c>
      <c r="Q227" s="2">
        <f t="shared" si="28"/>
        <v>28050.887999999999</v>
      </c>
      <c r="R227" s="2"/>
      <c r="S227" s="2"/>
      <c r="T227" s="2"/>
      <c r="AD227" t="s">
        <v>43</v>
      </c>
      <c r="AE227">
        <v>19</v>
      </c>
      <c r="AG227" t="s">
        <v>52</v>
      </c>
      <c r="AI227" t="s">
        <v>34</v>
      </c>
    </row>
    <row r="228" spans="1:35" x14ac:dyDescent="0.2">
      <c r="A228" s="37" t="s">
        <v>53</v>
      </c>
      <c r="B228" s="31" t="s">
        <v>95</v>
      </c>
      <c r="C228" s="30">
        <v>43090.446000000004</v>
      </c>
      <c r="D228" s="30"/>
      <c r="E228">
        <f t="shared" si="25"/>
        <v>4695.4912434517173</v>
      </c>
      <c r="F228">
        <f t="shared" si="26"/>
        <v>4695.5</v>
      </c>
      <c r="G228">
        <f t="shared" si="27"/>
        <v>-8.1975699940812774E-3</v>
      </c>
      <c r="I228">
        <f t="shared" si="29"/>
        <v>-8.1975699940812774E-3</v>
      </c>
      <c r="Q228" s="2">
        <f t="shared" si="28"/>
        <v>28071.946000000004</v>
      </c>
      <c r="R228" s="2"/>
      <c r="S228" s="2"/>
      <c r="T228" s="2"/>
      <c r="AD228" t="s">
        <v>43</v>
      </c>
      <c r="AE228">
        <v>18</v>
      </c>
      <c r="AG228" t="s">
        <v>52</v>
      </c>
      <c r="AI228" t="s">
        <v>34</v>
      </c>
    </row>
    <row r="229" spans="1:35" x14ac:dyDescent="0.2">
      <c r="A229" s="37" t="s">
        <v>53</v>
      </c>
      <c r="B229" s="31"/>
      <c r="C229" s="30">
        <v>43098.400000000001</v>
      </c>
      <c r="D229" s="30"/>
      <c r="E229">
        <f t="shared" si="25"/>
        <v>4703.9876131176716</v>
      </c>
      <c r="F229">
        <f t="shared" si="26"/>
        <v>4704</v>
      </c>
      <c r="G229">
        <f t="shared" si="27"/>
        <v>-1.1596159994951449E-2</v>
      </c>
      <c r="I229">
        <f t="shared" si="29"/>
        <v>-1.1596159994951449E-2</v>
      </c>
      <c r="Q229" s="2">
        <f t="shared" si="28"/>
        <v>28079.9</v>
      </c>
      <c r="R229" s="2"/>
      <c r="S229" s="2"/>
      <c r="T229" s="2"/>
      <c r="AD229" t="s">
        <v>43</v>
      </c>
      <c r="AE229">
        <v>35</v>
      </c>
      <c r="AG229" t="s">
        <v>52</v>
      </c>
      <c r="AI229" t="s">
        <v>34</v>
      </c>
    </row>
    <row r="230" spans="1:35" x14ac:dyDescent="0.2">
      <c r="A230" s="37" t="s">
        <v>53</v>
      </c>
      <c r="B230" s="31"/>
      <c r="C230" s="30">
        <v>43099.338000000003</v>
      </c>
      <c r="D230" s="30"/>
      <c r="E230">
        <f t="shared" si="25"/>
        <v>4704.9895737345532</v>
      </c>
      <c r="F230">
        <f t="shared" si="26"/>
        <v>4705</v>
      </c>
      <c r="G230">
        <f t="shared" si="27"/>
        <v>-9.7606999916024506E-3</v>
      </c>
      <c r="I230">
        <f t="shared" si="29"/>
        <v>-9.7606999916024506E-3</v>
      </c>
      <c r="Q230" s="2">
        <f t="shared" si="28"/>
        <v>28080.838000000003</v>
      </c>
      <c r="R230" s="2"/>
      <c r="S230" s="2"/>
      <c r="T230" s="2"/>
      <c r="AD230" t="s">
        <v>43</v>
      </c>
      <c r="AE230">
        <v>30</v>
      </c>
      <c r="AG230" t="s">
        <v>52</v>
      </c>
      <c r="AI230" t="s">
        <v>34</v>
      </c>
    </row>
    <row r="231" spans="1:35" x14ac:dyDescent="0.2">
      <c r="A231" s="37" t="s">
        <v>50</v>
      </c>
      <c r="B231" s="31"/>
      <c r="C231" s="30">
        <v>43099.358999999997</v>
      </c>
      <c r="D231" s="30"/>
      <c r="E231">
        <f t="shared" si="25"/>
        <v>4705.0120056886562</v>
      </c>
      <c r="F231">
        <f t="shared" si="26"/>
        <v>4705</v>
      </c>
      <c r="G231">
        <f t="shared" si="27"/>
        <v>1.1239300001761876E-2</v>
      </c>
      <c r="I231">
        <f t="shared" si="29"/>
        <v>1.1239300001761876E-2</v>
      </c>
      <c r="Q231" s="2">
        <f t="shared" si="28"/>
        <v>28080.858999999997</v>
      </c>
      <c r="R231" s="2"/>
      <c r="S231" s="2"/>
      <c r="T231" s="2"/>
      <c r="AD231" t="s">
        <v>43</v>
      </c>
      <c r="AI231" t="s">
        <v>47</v>
      </c>
    </row>
    <row r="232" spans="1:35" x14ac:dyDescent="0.2">
      <c r="A232" s="37" t="s">
        <v>53</v>
      </c>
      <c r="B232" s="31"/>
      <c r="C232" s="30">
        <v>43100.279000000002</v>
      </c>
      <c r="D232" s="30"/>
      <c r="E232">
        <f t="shared" si="25"/>
        <v>4705.9947389163053</v>
      </c>
      <c r="F232">
        <f t="shared" si="26"/>
        <v>4706</v>
      </c>
      <c r="G232">
        <f t="shared" si="27"/>
        <v>-4.9252399985562079E-3</v>
      </c>
      <c r="I232">
        <f t="shared" si="29"/>
        <v>-4.9252399985562079E-3</v>
      </c>
      <c r="Q232" s="2">
        <f t="shared" si="28"/>
        <v>28081.779000000002</v>
      </c>
      <c r="R232" s="2"/>
      <c r="S232" s="2"/>
      <c r="T232" s="2"/>
      <c r="AD232" t="s">
        <v>43</v>
      </c>
      <c r="AE232">
        <v>18</v>
      </c>
      <c r="AG232" t="s">
        <v>52</v>
      </c>
      <c r="AI232" t="s">
        <v>34</v>
      </c>
    </row>
    <row r="233" spans="1:35" x14ac:dyDescent="0.2">
      <c r="A233" s="37" t="s">
        <v>54</v>
      </c>
      <c r="B233" s="31" t="s">
        <v>95</v>
      </c>
      <c r="C233" s="30">
        <v>43106.366000000002</v>
      </c>
      <c r="D233" s="30"/>
      <c r="E233">
        <f t="shared" si="25"/>
        <v>4712.4968010431185</v>
      </c>
      <c r="F233">
        <f t="shared" si="26"/>
        <v>4712.5</v>
      </c>
      <c r="G233">
        <f t="shared" si="27"/>
        <v>-2.9947499933768995E-3</v>
      </c>
      <c r="I233">
        <f t="shared" si="29"/>
        <v>-2.9947499933768995E-3</v>
      </c>
      <c r="Q233" s="2">
        <f t="shared" si="28"/>
        <v>28087.866000000002</v>
      </c>
      <c r="R233" s="2"/>
      <c r="S233" s="2"/>
      <c r="T233" s="2"/>
      <c r="AD233" t="s">
        <v>43</v>
      </c>
      <c r="AE233">
        <v>29</v>
      </c>
      <c r="AG233" t="s">
        <v>52</v>
      </c>
      <c r="AI233" t="s">
        <v>34</v>
      </c>
    </row>
    <row r="234" spans="1:35" x14ac:dyDescent="0.2">
      <c r="A234" s="37" t="s">
        <v>53</v>
      </c>
      <c r="B234" s="31" t="s">
        <v>95</v>
      </c>
      <c r="C234" s="30">
        <v>43107.302000000003</v>
      </c>
      <c r="D234" s="30"/>
      <c r="E234">
        <f t="shared" si="25"/>
        <v>4713.4966252834192</v>
      </c>
      <c r="F234">
        <f t="shared" si="26"/>
        <v>4713.5</v>
      </c>
      <c r="G234">
        <f t="shared" si="27"/>
        <v>-3.159289997711312E-3</v>
      </c>
      <c r="I234">
        <f t="shared" si="29"/>
        <v>-3.159289997711312E-3</v>
      </c>
      <c r="Q234" s="2">
        <f t="shared" si="28"/>
        <v>28088.802000000003</v>
      </c>
      <c r="R234" s="2"/>
      <c r="S234" s="2"/>
      <c r="T234" s="2"/>
      <c r="AD234" t="s">
        <v>43</v>
      </c>
      <c r="AE234">
        <v>18</v>
      </c>
      <c r="AG234" t="s">
        <v>52</v>
      </c>
      <c r="AI234" t="s">
        <v>34</v>
      </c>
    </row>
    <row r="235" spans="1:35" x14ac:dyDescent="0.2">
      <c r="A235" s="37" t="s">
        <v>54</v>
      </c>
      <c r="B235" s="31"/>
      <c r="C235" s="30">
        <v>43159.245999999999</v>
      </c>
      <c r="D235" s="30"/>
      <c r="E235">
        <f t="shared" si="25"/>
        <v>4768.9825978668241</v>
      </c>
      <c r="F235">
        <f t="shared" si="26"/>
        <v>4769</v>
      </c>
      <c r="G235">
        <f t="shared" si="27"/>
        <v>-1.6291259998979513E-2</v>
      </c>
      <c r="I235">
        <f t="shared" si="29"/>
        <v>-1.6291259998979513E-2</v>
      </c>
      <c r="Q235" s="2">
        <f t="shared" si="28"/>
        <v>28140.745999999999</v>
      </c>
      <c r="R235" s="2"/>
      <c r="S235" s="2"/>
      <c r="T235" s="2"/>
      <c r="AD235" t="s">
        <v>43</v>
      </c>
      <c r="AE235">
        <v>30</v>
      </c>
      <c r="AG235" t="s">
        <v>52</v>
      </c>
      <c r="AI235" t="s">
        <v>34</v>
      </c>
    </row>
    <row r="236" spans="1:35" x14ac:dyDescent="0.2">
      <c r="A236" s="37" t="s">
        <v>54</v>
      </c>
      <c r="B236" s="31"/>
      <c r="C236" s="30">
        <v>43173.283000000003</v>
      </c>
      <c r="D236" s="30"/>
      <c r="E236">
        <f t="shared" si="25"/>
        <v>4783.9767569064343</v>
      </c>
      <c r="F236">
        <f t="shared" si="26"/>
        <v>4784</v>
      </c>
      <c r="G236">
        <f t="shared" si="27"/>
        <v>-2.1759359995485283E-2</v>
      </c>
      <c r="I236">
        <f t="shared" si="29"/>
        <v>-2.1759359995485283E-2</v>
      </c>
      <c r="Q236" s="2">
        <f t="shared" si="28"/>
        <v>28154.783000000003</v>
      </c>
      <c r="R236" s="2"/>
      <c r="S236" s="2"/>
      <c r="T236" s="2"/>
      <c r="AD236" t="s">
        <v>43</v>
      </c>
      <c r="AE236">
        <v>18</v>
      </c>
      <c r="AG236" t="s">
        <v>52</v>
      </c>
      <c r="AI236" t="s">
        <v>34</v>
      </c>
    </row>
    <row r="237" spans="1:35" x14ac:dyDescent="0.2">
      <c r="A237" s="37" t="s">
        <v>50</v>
      </c>
      <c r="B237" s="31"/>
      <c r="C237" s="30">
        <v>43244.481</v>
      </c>
      <c r="D237" s="30"/>
      <c r="E237">
        <f t="shared" si="25"/>
        <v>4860.0296268431621</v>
      </c>
      <c r="F237">
        <f t="shared" si="26"/>
        <v>4860</v>
      </c>
      <c r="G237">
        <f t="shared" si="27"/>
        <v>2.7735600000596605E-2</v>
      </c>
      <c r="I237">
        <f t="shared" si="29"/>
        <v>2.7735600000596605E-2</v>
      </c>
      <c r="Q237" s="2">
        <f t="shared" si="28"/>
        <v>28225.981</v>
      </c>
      <c r="R237" s="2"/>
      <c r="S237" s="2"/>
      <c r="T237" s="2"/>
      <c r="AD237" t="s">
        <v>43</v>
      </c>
      <c r="AI237" t="s">
        <v>47</v>
      </c>
    </row>
    <row r="238" spans="1:35" x14ac:dyDescent="0.2">
      <c r="A238" s="37" t="s">
        <v>50</v>
      </c>
      <c r="B238" s="31"/>
      <c r="C238" s="30">
        <v>43361.45</v>
      </c>
      <c r="D238" s="30"/>
      <c r="E238">
        <f t="shared" si="25"/>
        <v>4984.9745430434677</v>
      </c>
      <c r="F238">
        <f t="shared" si="26"/>
        <v>4985</v>
      </c>
      <c r="G238">
        <f t="shared" si="27"/>
        <v>-2.3831900005461648E-2</v>
      </c>
      <c r="I238">
        <f t="shared" si="29"/>
        <v>-2.3831900005461648E-2</v>
      </c>
      <c r="Q238" s="2">
        <f t="shared" si="28"/>
        <v>28342.949999999997</v>
      </c>
      <c r="R238" s="2"/>
      <c r="S238" s="2"/>
      <c r="T238" s="2"/>
      <c r="AD238" t="s">
        <v>43</v>
      </c>
      <c r="AI238" t="s">
        <v>47</v>
      </c>
    </row>
    <row r="239" spans="1:35" x14ac:dyDescent="0.2">
      <c r="A239" s="37" t="s">
        <v>56</v>
      </c>
      <c r="B239" s="31" t="s">
        <v>95</v>
      </c>
      <c r="C239" s="30">
        <v>43369.398000000001</v>
      </c>
      <c r="D239" s="30"/>
      <c r="E239">
        <f t="shared" si="25"/>
        <v>4993.464503579683</v>
      </c>
      <c r="F239">
        <f t="shared" si="26"/>
        <v>4993.5</v>
      </c>
      <c r="G239">
        <f t="shared" si="27"/>
        <v>-3.3230490000278223E-2</v>
      </c>
      <c r="I239">
        <f t="shared" si="29"/>
        <v>-3.3230490000278223E-2</v>
      </c>
      <c r="Q239" s="2">
        <f t="shared" si="28"/>
        <v>28350.898000000001</v>
      </c>
      <c r="R239" s="2"/>
      <c r="S239" s="2"/>
      <c r="T239" s="2"/>
      <c r="AD239" t="s">
        <v>43</v>
      </c>
      <c r="AE239">
        <v>30</v>
      </c>
      <c r="AG239" t="s">
        <v>55</v>
      </c>
      <c r="AI239" t="s">
        <v>34</v>
      </c>
    </row>
    <row r="240" spans="1:35" x14ac:dyDescent="0.2">
      <c r="A240" s="37" t="s">
        <v>50</v>
      </c>
      <c r="B240" s="31" t="s">
        <v>95</v>
      </c>
      <c r="C240" s="30">
        <v>43384.402999999998</v>
      </c>
      <c r="D240" s="30"/>
      <c r="E240">
        <f t="shared" si="25"/>
        <v>5009.4926688848946</v>
      </c>
      <c r="F240">
        <f t="shared" si="26"/>
        <v>5009.5</v>
      </c>
      <c r="G240">
        <f t="shared" si="27"/>
        <v>-6.8631300018751062E-3</v>
      </c>
      <c r="I240">
        <f t="shared" si="29"/>
        <v>-6.8631300018751062E-3</v>
      </c>
      <c r="Q240" s="2">
        <f t="shared" si="28"/>
        <v>28365.902999999998</v>
      </c>
      <c r="R240" s="2"/>
      <c r="S240" s="2"/>
      <c r="T240" s="2"/>
      <c r="AD240" t="s">
        <v>43</v>
      </c>
      <c r="AI240" t="s">
        <v>47</v>
      </c>
    </row>
    <row r="241" spans="1:35" x14ac:dyDescent="0.2">
      <c r="A241" s="37" t="s">
        <v>56</v>
      </c>
      <c r="B241" s="31" t="s">
        <v>95</v>
      </c>
      <c r="C241" s="30">
        <v>43392.362000000001</v>
      </c>
      <c r="D241" s="30"/>
      <c r="E241">
        <f t="shared" si="25"/>
        <v>5017.9943794923083</v>
      </c>
      <c r="F241">
        <f t="shared" si="26"/>
        <v>5018</v>
      </c>
      <c r="G241">
        <f t="shared" si="27"/>
        <v>-5.2617199980886653E-3</v>
      </c>
      <c r="I241">
        <f t="shared" si="29"/>
        <v>-5.2617199980886653E-3</v>
      </c>
      <c r="Q241" s="2">
        <f t="shared" si="28"/>
        <v>28373.862000000001</v>
      </c>
      <c r="R241" s="2"/>
      <c r="S241" s="2"/>
      <c r="T241" s="2"/>
      <c r="AD241" t="s">
        <v>43</v>
      </c>
      <c r="AE241">
        <v>10</v>
      </c>
      <c r="AG241" t="s">
        <v>55</v>
      </c>
      <c r="AI241" t="s">
        <v>34</v>
      </c>
    </row>
    <row r="242" spans="1:35" x14ac:dyDescent="0.2">
      <c r="A242" s="37" t="s">
        <v>56</v>
      </c>
      <c r="B242" s="31" t="s">
        <v>95</v>
      </c>
      <c r="C242" s="30">
        <v>43399.375</v>
      </c>
      <c r="D242" s="30"/>
      <c r="E242">
        <f t="shared" si="25"/>
        <v>5025.4855839765105</v>
      </c>
      <c r="F242">
        <f t="shared" si="26"/>
        <v>5025.5</v>
      </c>
      <c r="G242">
        <f t="shared" si="27"/>
        <v>-1.3495769999281038E-2</v>
      </c>
      <c r="I242">
        <f t="shared" si="29"/>
        <v>-1.3495769999281038E-2</v>
      </c>
      <c r="Q242" s="2">
        <f t="shared" si="28"/>
        <v>28380.875</v>
      </c>
      <c r="R242" s="2"/>
      <c r="S242" s="2"/>
      <c r="T242" s="2"/>
      <c r="AD242" t="s">
        <v>43</v>
      </c>
      <c r="AE242">
        <v>10</v>
      </c>
      <c r="AG242" t="s">
        <v>55</v>
      </c>
      <c r="AI242" t="s">
        <v>34</v>
      </c>
    </row>
    <row r="243" spans="1:35" x14ac:dyDescent="0.2">
      <c r="A243" s="37" t="s">
        <v>58</v>
      </c>
      <c r="B243" s="31"/>
      <c r="C243" s="30">
        <v>43464.438999999998</v>
      </c>
      <c r="D243" s="30"/>
      <c r="E243">
        <f t="shared" si="25"/>
        <v>5094.9861869367533</v>
      </c>
      <c r="F243">
        <f t="shared" si="26"/>
        <v>5095</v>
      </c>
      <c r="G243">
        <f t="shared" si="27"/>
        <v>-1.2931299999763723E-2</v>
      </c>
      <c r="I243">
        <f t="shared" si="29"/>
        <v>-1.2931299999763723E-2</v>
      </c>
      <c r="Q243" s="2">
        <f t="shared" si="28"/>
        <v>28445.938999999998</v>
      </c>
      <c r="R243" s="2"/>
      <c r="S243" s="2"/>
      <c r="T243" s="2"/>
      <c r="AD243" t="s">
        <v>43</v>
      </c>
      <c r="AE243">
        <v>23</v>
      </c>
      <c r="AG243" t="s">
        <v>57</v>
      </c>
      <c r="AI243" t="s">
        <v>34</v>
      </c>
    </row>
    <row r="244" spans="1:35" x14ac:dyDescent="0.2">
      <c r="A244" s="37" t="s">
        <v>59</v>
      </c>
      <c r="B244" s="31" t="s">
        <v>95</v>
      </c>
      <c r="C244" s="30">
        <v>43488.313999999998</v>
      </c>
      <c r="D244" s="30"/>
      <c r="E244">
        <f t="shared" si="25"/>
        <v>5120.4891823824046</v>
      </c>
      <c r="F244">
        <f t="shared" si="26"/>
        <v>5120.5</v>
      </c>
      <c r="G244">
        <f t="shared" si="27"/>
        <v>-1.012707000336377E-2</v>
      </c>
      <c r="I244">
        <f t="shared" si="29"/>
        <v>-1.012707000336377E-2</v>
      </c>
      <c r="Q244" s="2">
        <f t="shared" si="28"/>
        <v>28469.813999999998</v>
      </c>
      <c r="R244" s="2"/>
      <c r="S244" s="2"/>
      <c r="T244" s="2"/>
      <c r="AD244" t="s">
        <v>43</v>
      </c>
      <c r="AE244">
        <v>15</v>
      </c>
      <c r="AG244" t="s">
        <v>57</v>
      </c>
      <c r="AI244" t="s">
        <v>34</v>
      </c>
    </row>
    <row r="245" spans="1:35" x14ac:dyDescent="0.2">
      <c r="A245" s="37" t="s">
        <v>59</v>
      </c>
      <c r="B245" s="31" t="s">
        <v>95</v>
      </c>
      <c r="C245" s="30">
        <v>43517.326999999997</v>
      </c>
      <c r="D245" s="30"/>
      <c r="E245">
        <f t="shared" si="25"/>
        <v>5151.480529266787</v>
      </c>
      <c r="F245">
        <f t="shared" si="26"/>
        <v>5151.5</v>
      </c>
      <c r="G245">
        <f t="shared" si="27"/>
        <v>-1.8227810003736522E-2</v>
      </c>
      <c r="I245">
        <f t="shared" si="29"/>
        <v>-1.8227810003736522E-2</v>
      </c>
      <c r="Q245" s="2">
        <f t="shared" si="28"/>
        <v>28498.826999999997</v>
      </c>
      <c r="R245" s="2"/>
      <c r="S245" s="2"/>
      <c r="T245" s="2"/>
      <c r="AD245" t="s">
        <v>43</v>
      </c>
      <c r="AE245">
        <v>28</v>
      </c>
      <c r="AG245" t="s">
        <v>60</v>
      </c>
      <c r="AI245" t="s">
        <v>34</v>
      </c>
    </row>
    <row r="246" spans="1:35" x14ac:dyDescent="0.2">
      <c r="A246" s="37" t="s">
        <v>61</v>
      </c>
      <c r="B246" s="31" t="s">
        <v>95</v>
      </c>
      <c r="C246" s="30">
        <v>43589.398999999998</v>
      </c>
      <c r="D246" s="30"/>
      <c r="E246">
        <f t="shared" si="25"/>
        <v>5228.4669957697806</v>
      </c>
      <c r="F246">
        <f t="shared" si="26"/>
        <v>5228.5</v>
      </c>
      <c r="G246">
        <f t="shared" si="27"/>
        <v>-3.0897390002792235E-2</v>
      </c>
      <c r="I246">
        <f t="shared" si="29"/>
        <v>-3.0897390002792235E-2</v>
      </c>
      <c r="Q246" s="2">
        <f t="shared" si="28"/>
        <v>28570.898999999998</v>
      </c>
      <c r="R246" s="2"/>
      <c r="S246" s="2"/>
      <c r="T246" s="2"/>
      <c r="AD246" t="s">
        <v>43</v>
      </c>
      <c r="AE246">
        <v>0</v>
      </c>
      <c r="AG246" t="s">
        <v>55</v>
      </c>
      <c r="AI246" t="s">
        <v>34</v>
      </c>
    </row>
    <row r="247" spans="1:35" x14ac:dyDescent="0.2">
      <c r="A247" s="37" t="s">
        <v>61</v>
      </c>
      <c r="B247" s="31" t="s">
        <v>95</v>
      </c>
      <c r="C247" s="30">
        <v>43590.36</v>
      </c>
      <c r="D247" s="30"/>
      <c r="E247">
        <f t="shared" si="25"/>
        <v>5229.4935247173553</v>
      </c>
      <c r="F247">
        <f t="shared" si="26"/>
        <v>5229.5</v>
      </c>
      <c r="G247">
        <f t="shared" si="27"/>
        <v>-6.0619299983954988E-3</v>
      </c>
      <c r="I247">
        <f t="shared" si="29"/>
        <v>-6.0619299983954988E-3</v>
      </c>
      <c r="Q247" s="2">
        <f t="shared" si="28"/>
        <v>28571.86</v>
      </c>
      <c r="R247" s="2"/>
      <c r="S247" s="2"/>
      <c r="T247" s="2"/>
      <c r="AD247" t="s">
        <v>43</v>
      </c>
      <c r="AE247">
        <v>0</v>
      </c>
      <c r="AG247" t="s">
        <v>55</v>
      </c>
      <c r="AI247" t="s">
        <v>34</v>
      </c>
    </row>
    <row r="248" spans="1:35" x14ac:dyDescent="0.2">
      <c r="A248" s="37" t="s">
        <v>50</v>
      </c>
      <c r="B248" s="31"/>
      <c r="C248" s="30">
        <v>43597.411</v>
      </c>
      <c r="D248" s="30"/>
      <c r="E248">
        <f t="shared" si="25"/>
        <v>5237.0253203566126</v>
      </c>
      <c r="F248">
        <f t="shared" si="26"/>
        <v>5237</v>
      </c>
      <c r="G248">
        <f t="shared" si="27"/>
        <v>2.370402000087779E-2</v>
      </c>
      <c r="I248">
        <f t="shared" si="29"/>
        <v>2.370402000087779E-2</v>
      </c>
      <c r="Q248" s="2">
        <f t="shared" si="28"/>
        <v>28578.911</v>
      </c>
      <c r="R248" s="2"/>
      <c r="S248" s="2"/>
      <c r="T248" s="2"/>
      <c r="AD248" t="s">
        <v>43</v>
      </c>
      <c r="AI248" t="s">
        <v>47</v>
      </c>
    </row>
    <row r="249" spans="1:35" x14ac:dyDescent="0.2">
      <c r="A249" s="37" t="s">
        <v>50</v>
      </c>
      <c r="B249" s="31"/>
      <c r="C249" s="30">
        <v>43743.434999999998</v>
      </c>
      <c r="D249" s="30"/>
      <c r="E249">
        <f t="shared" si="25"/>
        <v>5393.0064473495213</v>
      </c>
      <c r="F249">
        <f t="shared" si="26"/>
        <v>5393</v>
      </c>
      <c r="G249">
        <f t="shared" si="27"/>
        <v>6.0357799957273528E-3</v>
      </c>
      <c r="I249">
        <f t="shared" si="29"/>
        <v>6.0357799957273528E-3</v>
      </c>
      <c r="Q249" s="2">
        <f t="shared" si="28"/>
        <v>28724.934999999998</v>
      </c>
      <c r="R249" s="2"/>
      <c r="S249" s="2"/>
      <c r="T249" s="2"/>
      <c r="AD249" t="s">
        <v>43</v>
      </c>
      <c r="AI249" t="s">
        <v>47</v>
      </c>
    </row>
    <row r="250" spans="1:35" x14ac:dyDescent="0.2">
      <c r="A250" s="37" t="s">
        <v>50</v>
      </c>
      <c r="B250" s="31"/>
      <c r="C250" s="30">
        <v>43759.353999999999</v>
      </c>
      <c r="D250" s="30"/>
      <c r="E250">
        <f t="shared" si="25"/>
        <v>5410.0109367526356</v>
      </c>
      <c r="F250">
        <f t="shared" si="26"/>
        <v>5410</v>
      </c>
      <c r="G250">
        <f t="shared" si="27"/>
        <v>1.0238599999865983E-2</v>
      </c>
      <c r="I250">
        <f t="shared" si="29"/>
        <v>1.0238599999865983E-2</v>
      </c>
      <c r="Q250" s="2">
        <f t="shared" si="28"/>
        <v>28740.853999999999</v>
      </c>
      <c r="R250" s="2"/>
      <c r="S250" s="2"/>
      <c r="T250" s="2"/>
      <c r="AD250" t="s">
        <v>43</v>
      </c>
      <c r="AI250" t="s">
        <v>47</v>
      </c>
    </row>
    <row r="251" spans="1:35" x14ac:dyDescent="0.2">
      <c r="A251" s="37" t="s">
        <v>50</v>
      </c>
      <c r="B251" s="31"/>
      <c r="C251" s="30">
        <v>43772.447999999997</v>
      </c>
      <c r="D251" s="30"/>
      <c r="E251">
        <f t="shared" si="25"/>
        <v>5423.9977942339046</v>
      </c>
      <c r="F251">
        <f t="shared" si="26"/>
        <v>5424</v>
      </c>
      <c r="G251">
        <f t="shared" si="27"/>
        <v>-2.0649600046453997E-3</v>
      </c>
      <c r="I251">
        <f t="shared" si="29"/>
        <v>-2.0649600046453997E-3</v>
      </c>
      <c r="Q251" s="2">
        <f t="shared" si="28"/>
        <v>28753.947999999997</v>
      </c>
      <c r="R251" s="2"/>
      <c r="S251" s="2"/>
      <c r="T251" s="2"/>
      <c r="AD251" t="s">
        <v>43</v>
      </c>
      <c r="AI251" t="s">
        <v>47</v>
      </c>
    </row>
    <row r="252" spans="1:35" x14ac:dyDescent="0.2">
      <c r="A252" s="37" t="s">
        <v>62</v>
      </c>
      <c r="B252" s="31"/>
      <c r="C252" s="30">
        <v>43875.457000000002</v>
      </c>
      <c r="D252" s="30"/>
      <c r="E252">
        <f t="shared" si="25"/>
        <v>5534.0308018930127</v>
      </c>
      <c r="F252">
        <f t="shared" si="26"/>
        <v>5534</v>
      </c>
      <c r="G252">
        <f t="shared" si="27"/>
        <v>2.8835640005127061E-2</v>
      </c>
      <c r="I252">
        <f t="shared" si="29"/>
        <v>2.8835640005127061E-2</v>
      </c>
      <c r="Q252" s="2">
        <f t="shared" si="28"/>
        <v>28856.957000000002</v>
      </c>
      <c r="R252" s="2"/>
      <c r="S252" s="2"/>
      <c r="T252" s="2"/>
      <c r="AD252" t="s">
        <v>43</v>
      </c>
      <c r="AI252" t="s">
        <v>47</v>
      </c>
    </row>
    <row r="253" spans="1:35" x14ac:dyDescent="0.2">
      <c r="A253" s="37" t="s">
        <v>62</v>
      </c>
      <c r="B253" s="31"/>
      <c r="C253" s="30">
        <v>43876.421000000002</v>
      </c>
      <c r="D253" s="30"/>
      <c r="E253">
        <f t="shared" si="25"/>
        <v>5535.0605354054569</v>
      </c>
      <c r="F253">
        <f t="shared" si="26"/>
        <v>5535</v>
      </c>
      <c r="G253">
        <f t="shared" si="27"/>
        <v>5.6671099999221042E-2</v>
      </c>
      <c r="I253">
        <f t="shared" si="29"/>
        <v>5.6671099999221042E-2</v>
      </c>
      <c r="Q253" s="2">
        <f t="shared" si="28"/>
        <v>28857.921000000002</v>
      </c>
      <c r="R253" s="2"/>
      <c r="S253" s="2"/>
      <c r="T253" s="2"/>
      <c r="AD253" t="s">
        <v>43</v>
      </c>
      <c r="AI253" t="s">
        <v>47</v>
      </c>
    </row>
    <row r="254" spans="1:35" x14ac:dyDescent="0.2">
      <c r="A254" s="37" t="s">
        <v>62</v>
      </c>
      <c r="B254" s="31" t="s">
        <v>95</v>
      </c>
      <c r="C254" s="30">
        <v>44130.557000000001</v>
      </c>
      <c r="D254" s="30"/>
      <c r="E254">
        <f t="shared" si="25"/>
        <v>5806.5256349060191</v>
      </c>
      <c r="F254">
        <f t="shared" si="26"/>
        <v>5806.5</v>
      </c>
      <c r="G254">
        <f t="shared" si="27"/>
        <v>2.3998490003577899E-2</v>
      </c>
      <c r="I254">
        <f t="shared" si="29"/>
        <v>2.3998490003577899E-2</v>
      </c>
      <c r="Q254" s="2">
        <f t="shared" si="28"/>
        <v>29112.057000000001</v>
      </c>
      <c r="R254" s="2"/>
      <c r="S254" s="2"/>
      <c r="T254" s="2"/>
      <c r="AD254" t="s">
        <v>43</v>
      </c>
      <c r="AI254" t="s">
        <v>47</v>
      </c>
    </row>
    <row r="255" spans="1:35" x14ac:dyDescent="0.2">
      <c r="A255" s="37" t="s">
        <v>62</v>
      </c>
      <c r="B255" s="31" t="s">
        <v>95</v>
      </c>
      <c r="C255" s="30">
        <v>44146.481</v>
      </c>
      <c r="D255" s="30"/>
      <c r="E255">
        <f t="shared" si="25"/>
        <v>5823.5354652505857</v>
      </c>
      <c r="F255">
        <f t="shared" si="26"/>
        <v>5823.5</v>
      </c>
      <c r="G255">
        <f t="shared" si="27"/>
        <v>3.3201309997821227E-2</v>
      </c>
      <c r="I255">
        <f t="shared" si="29"/>
        <v>3.3201309997821227E-2</v>
      </c>
      <c r="Q255" s="2">
        <f t="shared" si="28"/>
        <v>29127.981</v>
      </c>
      <c r="R255" s="2"/>
      <c r="S255" s="2"/>
      <c r="T255" s="2"/>
      <c r="AD255" t="s">
        <v>43</v>
      </c>
      <c r="AI255" t="s">
        <v>47</v>
      </c>
    </row>
    <row r="256" spans="1:35" x14ac:dyDescent="0.2">
      <c r="A256" s="37" t="s">
        <v>62</v>
      </c>
      <c r="B256" s="31" t="s">
        <v>95</v>
      </c>
      <c r="C256" s="30">
        <v>44880.408000000003</v>
      </c>
      <c r="D256" s="30"/>
      <c r="E256">
        <f t="shared" si="25"/>
        <v>6607.5076930386658</v>
      </c>
      <c r="F256">
        <f t="shared" si="26"/>
        <v>6607.5</v>
      </c>
      <c r="G256">
        <f t="shared" si="27"/>
        <v>7.2019500003079884E-3</v>
      </c>
      <c r="I256">
        <f t="shared" si="29"/>
        <v>7.2019500003079884E-3</v>
      </c>
      <c r="Q256" s="2">
        <f t="shared" si="28"/>
        <v>29861.908000000003</v>
      </c>
      <c r="R256" s="2"/>
      <c r="S256" s="2"/>
      <c r="T256" s="2"/>
      <c r="AD256" t="s">
        <v>43</v>
      </c>
      <c r="AI256" t="s">
        <v>47</v>
      </c>
    </row>
    <row r="257" spans="1:35" x14ac:dyDescent="0.2">
      <c r="A257" s="37" t="s">
        <v>63</v>
      </c>
      <c r="B257" s="31" t="s">
        <v>95</v>
      </c>
      <c r="C257" s="30">
        <v>44937.516000000003</v>
      </c>
      <c r="D257" s="30"/>
      <c r="E257">
        <f t="shared" si="25"/>
        <v>6668.5097899563725</v>
      </c>
      <c r="F257">
        <f t="shared" si="26"/>
        <v>6668.5</v>
      </c>
      <c r="G257">
        <f t="shared" si="27"/>
        <v>9.1650100075639784E-3</v>
      </c>
      <c r="I257">
        <f t="shared" si="29"/>
        <v>9.1650100075639784E-3</v>
      </c>
      <c r="Q257" s="2">
        <f t="shared" si="28"/>
        <v>29919.016000000003</v>
      </c>
      <c r="R257" s="2"/>
      <c r="S257" s="2"/>
      <c r="T257" s="2"/>
      <c r="AD257" t="s">
        <v>48</v>
      </c>
      <c r="AI257" t="s">
        <v>47</v>
      </c>
    </row>
    <row r="258" spans="1:35" x14ac:dyDescent="0.2">
      <c r="A258" s="37" t="s">
        <v>64</v>
      </c>
      <c r="B258" s="31"/>
      <c r="C258" s="30">
        <v>45636.362999999998</v>
      </c>
      <c r="D258" s="30"/>
      <c r="E258">
        <f t="shared" si="25"/>
        <v>7415.0099724990632</v>
      </c>
      <c r="F258">
        <f t="shared" si="26"/>
        <v>7415</v>
      </c>
      <c r="G258">
        <f t="shared" si="27"/>
        <v>9.3359000020427629E-3</v>
      </c>
      <c r="I258">
        <f t="shared" si="29"/>
        <v>9.3359000020427629E-3</v>
      </c>
      <c r="Q258" s="2">
        <f t="shared" si="28"/>
        <v>30617.862999999998</v>
      </c>
      <c r="R258" s="2"/>
      <c r="S258" s="2"/>
      <c r="T258" s="2"/>
      <c r="AD258" t="s">
        <v>43</v>
      </c>
      <c r="AI258" t="s">
        <v>47</v>
      </c>
    </row>
    <row r="259" spans="1:35" x14ac:dyDescent="0.2">
      <c r="A259" s="37" t="s">
        <v>64</v>
      </c>
      <c r="B259" s="31" t="s">
        <v>95</v>
      </c>
      <c r="C259" s="30">
        <v>45671.468000000001</v>
      </c>
      <c r="D259" s="30"/>
      <c r="E259">
        <f t="shared" si="25"/>
        <v>7452.5087224517192</v>
      </c>
      <c r="F259">
        <f t="shared" si="26"/>
        <v>7452.5</v>
      </c>
      <c r="G259">
        <f t="shared" si="27"/>
        <v>8.165650004229974E-3</v>
      </c>
      <c r="I259">
        <f t="shared" si="29"/>
        <v>8.165650004229974E-3</v>
      </c>
      <c r="Q259" s="2">
        <f t="shared" si="28"/>
        <v>30652.968000000001</v>
      </c>
      <c r="R259" s="2"/>
      <c r="S259" s="2"/>
      <c r="T259" s="2"/>
      <c r="AD259" t="s">
        <v>48</v>
      </c>
      <c r="AI259" t="s">
        <v>47</v>
      </c>
    </row>
    <row r="260" spans="1:35" x14ac:dyDescent="0.2">
      <c r="A260" s="37" t="s">
        <v>64</v>
      </c>
      <c r="B260" s="31"/>
      <c r="C260" s="30">
        <v>45679.392999999996</v>
      </c>
      <c r="D260" s="30"/>
      <c r="E260">
        <f t="shared" si="25"/>
        <v>7460.9741146572351</v>
      </c>
      <c r="F260">
        <f t="shared" si="26"/>
        <v>7461</v>
      </c>
      <c r="G260">
        <f t="shared" si="27"/>
        <v>-2.4232940006186254E-2</v>
      </c>
      <c r="I260">
        <f t="shared" si="29"/>
        <v>-2.4232940006186254E-2</v>
      </c>
      <c r="Q260" s="2">
        <f t="shared" si="28"/>
        <v>30660.892999999996</v>
      </c>
      <c r="R260" s="2"/>
      <c r="S260" s="2"/>
      <c r="T260" s="2"/>
      <c r="AD260" t="s">
        <v>43</v>
      </c>
      <c r="AI260" t="s">
        <v>47</v>
      </c>
    </row>
    <row r="261" spans="1:35" x14ac:dyDescent="0.2">
      <c r="A261" s="37" t="s">
        <v>65</v>
      </c>
      <c r="B261" s="31" t="s">
        <v>95</v>
      </c>
      <c r="C261" s="30">
        <v>45890.536</v>
      </c>
      <c r="D261" s="30"/>
      <c r="E261">
        <f t="shared" si="25"/>
        <v>7686.5145949663947</v>
      </c>
      <c r="F261">
        <f t="shared" si="26"/>
        <v>7686.5</v>
      </c>
      <c r="G261">
        <f t="shared" si="27"/>
        <v>1.3663290003023576E-2</v>
      </c>
      <c r="I261">
        <f t="shared" si="29"/>
        <v>1.3663290003023576E-2</v>
      </c>
      <c r="Q261" s="2">
        <f t="shared" si="28"/>
        <v>30872.036</v>
      </c>
      <c r="R261" s="2"/>
      <c r="S261" s="2"/>
      <c r="T261" s="2"/>
      <c r="AD261" t="s">
        <v>48</v>
      </c>
      <c r="AE261">
        <v>6</v>
      </c>
      <c r="AG261" t="s">
        <v>37</v>
      </c>
      <c r="AI261" t="s">
        <v>34</v>
      </c>
    </row>
    <row r="262" spans="1:35" x14ac:dyDescent="0.2">
      <c r="A262" s="37" t="s">
        <v>66</v>
      </c>
      <c r="B262" s="31" t="s">
        <v>95</v>
      </c>
      <c r="C262" s="30">
        <v>46111.436000000002</v>
      </c>
      <c r="D262" s="30"/>
      <c r="E262">
        <f t="shared" si="25"/>
        <v>7922.4773884300321</v>
      </c>
      <c r="F262">
        <f t="shared" si="26"/>
        <v>7922.5</v>
      </c>
      <c r="G262">
        <f t="shared" si="27"/>
        <v>-2.1168150000448804E-2</v>
      </c>
      <c r="I262">
        <f t="shared" si="29"/>
        <v>-2.1168150000448804E-2</v>
      </c>
      <c r="Q262" s="2">
        <f t="shared" si="28"/>
        <v>31092.936000000002</v>
      </c>
      <c r="R262" s="2"/>
      <c r="S262" s="2"/>
      <c r="T262" s="2"/>
      <c r="AD262" t="s">
        <v>43</v>
      </c>
      <c r="AI262" t="s">
        <v>47</v>
      </c>
    </row>
    <row r="263" spans="1:35" x14ac:dyDescent="0.2">
      <c r="A263" s="37" t="s">
        <v>66</v>
      </c>
      <c r="B263" s="31" t="s">
        <v>95</v>
      </c>
      <c r="C263" s="30">
        <v>46112.385000000002</v>
      </c>
      <c r="D263" s="30"/>
      <c r="E263">
        <f t="shared" si="25"/>
        <v>7923.4910991181132</v>
      </c>
      <c r="F263">
        <f t="shared" si="26"/>
        <v>7923.5</v>
      </c>
      <c r="G263">
        <f t="shared" si="27"/>
        <v>-8.3326899984967895E-3</v>
      </c>
      <c r="I263">
        <f t="shared" si="29"/>
        <v>-8.3326899984967895E-3</v>
      </c>
      <c r="Q263" s="2">
        <f t="shared" si="28"/>
        <v>31093.885000000002</v>
      </c>
      <c r="R263" s="2"/>
      <c r="S263" s="2"/>
      <c r="T263" s="2"/>
      <c r="AD263" t="s">
        <v>43</v>
      </c>
      <c r="AI263" t="s">
        <v>47</v>
      </c>
    </row>
    <row r="264" spans="1:35" x14ac:dyDescent="0.2">
      <c r="A264" s="37" t="s">
        <v>66</v>
      </c>
      <c r="B264" s="31" t="s">
        <v>95</v>
      </c>
      <c r="C264" s="30">
        <v>46113.298000000003</v>
      </c>
      <c r="D264" s="30" t="s">
        <v>51</v>
      </c>
      <c r="E264">
        <f t="shared" si="25"/>
        <v>7924.466355027721</v>
      </c>
      <c r="F264">
        <f t="shared" si="26"/>
        <v>7924.5</v>
      </c>
      <c r="G264">
        <f t="shared" si="27"/>
        <v>-3.1497229996602982E-2</v>
      </c>
      <c r="I264">
        <f t="shared" si="29"/>
        <v>-3.1497229996602982E-2</v>
      </c>
      <c r="Q264" s="2">
        <f t="shared" si="28"/>
        <v>31094.798000000003</v>
      </c>
      <c r="R264" s="2"/>
      <c r="S264" s="2"/>
      <c r="T264" s="2"/>
      <c r="AD264" t="s">
        <v>43</v>
      </c>
      <c r="AI264" t="s">
        <v>47</v>
      </c>
    </row>
    <row r="265" spans="1:35" x14ac:dyDescent="0.2">
      <c r="A265" s="37" t="s">
        <v>67</v>
      </c>
      <c r="B265" s="31"/>
      <c r="C265" s="30">
        <v>46162.492299999998</v>
      </c>
      <c r="D265" s="30"/>
      <c r="E265">
        <f t="shared" si="25"/>
        <v>7977.0151302675904</v>
      </c>
      <c r="F265">
        <f t="shared" si="26"/>
        <v>7977</v>
      </c>
      <c r="G265">
        <f t="shared" si="27"/>
        <v>1.41644199975417E-2</v>
      </c>
      <c r="J265">
        <f>+G265</f>
        <v>1.41644199975417E-2</v>
      </c>
      <c r="Q265" s="2">
        <f t="shared" si="28"/>
        <v>31143.992299999998</v>
      </c>
      <c r="R265" s="2"/>
      <c r="S265" s="2"/>
      <c r="T265" s="2"/>
      <c r="AD265" t="s">
        <v>48</v>
      </c>
      <c r="AI265" t="s">
        <v>47</v>
      </c>
    </row>
    <row r="266" spans="1:35" x14ac:dyDescent="0.2">
      <c r="A266" s="32" t="s">
        <v>122</v>
      </c>
      <c r="B266" s="33" t="s">
        <v>101</v>
      </c>
      <c r="C266" s="32">
        <v>46162.494299999998</v>
      </c>
      <c r="D266" s="32" t="s">
        <v>121</v>
      </c>
      <c r="E266">
        <f t="shared" si="25"/>
        <v>7977.0172666441731</v>
      </c>
      <c r="F266">
        <f t="shared" si="26"/>
        <v>7977</v>
      </c>
      <c r="G266">
        <f t="shared" si="27"/>
        <v>1.6164419997949153E-2</v>
      </c>
      <c r="J266">
        <f>+G266</f>
        <v>1.6164419997949153E-2</v>
      </c>
      <c r="O266">
        <f ca="1">+C$11+C$12*F266</f>
        <v>-6.7505713141172749E-2</v>
      </c>
      <c r="Q266" s="2">
        <f t="shared" si="28"/>
        <v>31143.994299999998</v>
      </c>
      <c r="R266" s="2"/>
      <c r="S266" s="2"/>
      <c r="T266" s="2"/>
    </row>
    <row r="267" spans="1:35" x14ac:dyDescent="0.2">
      <c r="A267" s="37" t="s">
        <v>69</v>
      </c>
      <c r="B267" s="31"/>
      <c r="C267" s="30">
        <v>46236.383000000002</v>
      </c>
      <c r="D267" s="30"/>
      <c r="E267">
        <f t="shared" si="25"/>
        <v>8055.9443108152791</v>
      </c>
      <c r="F267">
        <f t="shared" si="26"/>
        <v>8056</v>
      </c>
      <c r="G267">
        <f t="shared" si="27"/>
        <v>-5.2134239995211829E-2</v>
      </c>
      <c r="I267">
        <f>+G267</f>
        <v>-5.2134239995211829E-2</v>
      </c>
      <c r="Q267" s="2">
        <f t="shared" si="28"/>
        <v>31217.883000000002</v>
      </c>
      <c r="R267" s="2"/>
      <c r="S267" s="2"/>
      <c r="T267" s="2"/>
      <c r="AD267" t="s">
        <v>43</v>
      </c>
      <c r="AE267">
        <v>21</v>
      </c>
      <c r="AG267" t="s">
        <v>68</v>
      </c>
      <c r="AI267" t="s">
        <v>34</v>
      </c>
    </row>
    <row r="268" spans="1:35" x14ac:dyDescent="0.2">
      <c r="A268" s="37" t="s">
        <v>69</v>
      </c>
      <c r="B268" s="31"/>
      <c r="C268" s="30">
        <v>46279.45</v>
      </c>
      <c r="D268" s="30"/>
      <c r="E268">
        <f t="shared" si="25"/>
        <v>8101.9479759402102</v>
      </c>
      <c r="F268">
        <f t="shared" si="26"/>
        <v>8102</v>
      </c>
      <c r="G268">
        <f t="shared" si="27"/>
        <v>-4.8703079999540932E-2</v>
      </c>
      <c r="I268">
        <f>+G268</f>
        <v>-4.8703079999540932E-2</v>
      </c>
      <c r="Q268" s="2">
        <f t="shared" si="28"/>
        <v>31260.949999999997</v>
      </c>
      <c r="R268" s="2"/>
      <c r="S268" s="2"/>
      <c r="T268" s="2"/>
      <c r="AD268" t="s">
        <v>43</v>
      </c>
      <c r="AE268">
        <v>44</v>
      </c>
      <c r="AG268" t="s">
        <v>68</v>
      </c>
      <c r="AI268" t="s">
        <v>34</v>
      </c>
    </row>
    <row r="269" spans="1:35" x14ac:dyDescent="0.2">
      <c r="A269" s="37" t="s">
        <v>70</v>
      </c>
      <c r="B269" s="31" t="s">
        <v>95</v>
      </c>
      <c r="C269" s="30">
        <v>46287.4712</v>
      </c>
      <c r="D269" s="30"/>
      <c r="E269">
        <f t="shared" si="25"/>
        <v>8110.5161278593196</v>
      </c>
      <c r="F269">
        <f t="shared" si="26"/>
        <v>8110.5</v>
      </c>
      <c r="G269">
        <f t="shared" si="27"/>
        <v>1.5098329997272231E-2</v>
      </c>
      <c r="J269">
        <f t="shared" ref="J269:J276" si="30">+G269</f>
        <v>1.5098329997272231E-2</v>
      </c>
      <c r="Q269" s="2">
        <f t="shared" si="28"/>
        <v>31268.9712</v>
      </c>
      <c r="R269" s="2"/>
      <c r="S269" s="2"/>
      <c r="T269" s="2"/>
      <c r="AD269" t="s">
        <v>48</v>
      </c>
      <c r="AI269" t="s">
        <v>47</v>
      </c>
    </row>
    <row r="270" spans="1:35" x14ac:dyDescent="0.2">
      <c r="A270" s="37" t="s">
        <v>70</v>
      </c>
      <c r="B270" s="31"/>
      <c r="C270" s="30">
        <v>46311.3413</v>
      </c>
      <c r="D270" s="30"/>
      <c r="E270">
        <f t="shared" si="25"/>
        <v>8136.0138891823453</v>
      </c>
      <c r="F270">
        <f t="shared" si="26"/>
        <v>8136</v>
      </c>
      <c r="G270">
        <f t="shared" si="27"/>
        <v>1.3002560001041275E-2</v>
      </c>
      <c r="J270">
        <f t="shared" si="30"/>
        <v>1.3002560001041275E-2</v>
      </c>
      <c r="Q270" s="2">
        <f t="shared" si="28"/>
        <v>31292.8413</v>
      </c>
      <c r="R270" s="2"/>
      <c r="S270" s="2"/>
      <c r="T270" s="2"/>
      <c r="AD270" t="s">
        <v>48</v>
      </c>
      <c r="AI270" t="s">
        <v>47</v>
      </c>
    </row>
    <row r="271" spans="1:35" x14ac:dyDescent="0.2">
      <c r="A271" s="37" t="s">
        <v>70</v>
      </c>
      <c r="B271" s="31" t="s">
        <v>95</v>
      </c>
      <c r="C271" s="30">
        <v>46318.364399999999</v>
      </c>
      <c r="D271" s="30"/>
      <c r="E271">
        <f t="shared" si="25"/>
        <v>8143.515882368285</v>
      </c>
      <c r="F271">
        <f t="shared" si="26"/>
        <v>8143.5</v>
      </c>
      <c r="G271">
        <f t="shared" si="27"/>
        <v>1.4868509999359958E-2</v>
      </c>
      <c r="J271">
        <f t="shared" si="30"/>
        <v>1.4868509999359958E-2</v>
      </c>
      <c r="Q271" s="2">
        <f t="shared" si="28"/>
        <v>31299.864399999999</v>
      </c>
      <c r="R271" s="2"/>
      <c r="S271" s="2"/>
      <c r="T271" s="2"/>
      <c r="AD271" t="s">
        <v>48</v>
      </c>
      <c r="AI271" t="s">
        <v>47</v>
      </c>
    </row>
    <row r="272" spans="1:35" x14ac:dyDescent="0.2">
      <c r="A272" s="37" t="s">
        <v>70</v>
      </c>
      <c r="B272" s="31"/>
      <c r="C272" s="30">
        <v>46325.384700000002</v>
      </c>
      <c r="D272" s="30"/>
      <c r="E272">
        <f t="shared" si="25"/>
        <v>8151.0148846270158</v>
      </c>
      <c r="F272">
        <f t="shared" si="26"/>
        <v>8151</v>
      </c>
      <c r="G272">
        <f t="shared" si="27"/>
        <v>1.3934460002928972E-2</v>
      </c>
      <c r="J272">
        <f t="shared" si="30"/>
        <v>1.3934460002928972E-2</v>
      </c>
      <c r="Q272" s="2">
        <f t="shared" si="28"/>
        <v>31306.884700000002</v>
      </c>
      <c r="R272" s="2"/>
      <c r="S272" s="2"/>
      <c r="T272" s="2"/>
      <c r="AD272" t="s">
        <v>48</v>
      </c>
      <c r="AI272" t="s">
        <v>47</v>
      </c>
    </row>
    <row r="273" spans="1:35" x14ac:dyDescent="0.2">
      <c r="A273" s="37" t="s">
        <v>70</v>
      </c>
      <c r="B273" s="31" t="s">
        <v>95</v>
      </c>
      <c r="C273" s="30">
        <v>46332.405700000003</v>
      </c>
      <c r="D273" s="30"/>
      <c r="E273">
        <f t="shared" si="25"/>
        <v>8158.514634617547</v>
      </c>
      <c r="F273">
        <f t="shared" si="26"/>
        <v>8158.5</v>
      </c>
      <c r="G273">
        <f t="shared" si="27"/>
        <v>1.3700410003366414E-2</v>
      </c>
      <c r="J273">
        <f t="shared" si="30"/>
        <v>1.3700410003366414E-2</v>
      </c>
      <c r="Q273" s="2">
        <f t="shared" si="28"/>
        <v>31313.905700000003</v>
      </c>
      <c r="R273" s="2"/>
      <c r="S273" s="2"/>
      <c r="T273" s="2"/>
      <c r="AD273" t="s">
        <v>48</v>
      </c>
      <c r="AI273" t="s">
        <v>47</v>
      </c>
    </row>
    <row r="274" spans="1:35" x14ac:dyDescent="0.2">
      <c r="A274" s="37" t="s">
        <v>70</v>
      </c>
      <c r="B274" s="31"/>
      <c r="C274" s="30">
        <v>46339.428699999997</v>
      </c>
      <c r="D274" s="30"/>
      <c r="E274">
        <f t="shared" si="25"/>
        <v>8166.0165209846527</v>
      </c>
      <c r="F274">
        <f t="shared" si="26"/>
        <v>8166</v>
      </c>
      <c r="G274">
        <f t="shared" si="27"/>
        <v>1.5466359996935353E-2</v>
      </c>
      <c r="J274">
        <f t="shared" si="30"/>
        <v>1.5466359996935353E-2</v>
      </c>
      <c r="Q274" s="2">
        <f t="shared" si="28"/>
        <v>31320.928699999997</v>
      </c>
      <c r="R274" s="2"/>
      <c r="S274" s="2"/>
      <c r="T274" s="2"/>
      <c r="AD274" t="s">
        <v>48</v>
      </c>
      <c r="AI274" t="s">
        <v>47</v>
      </c>
    </row>
    <row r="275" spans="1:35" x14ac:dyDescent="0.2">
      <c r="A275" s="37" t="s">
        <v>67</v>
      </c>
      <c r="B275" s="31" t="s">
        <v>95</v>
      </c>
      <c r="C275" s="30">
        <v>46434.448799999998</v>
      </c>
      <c r="D275" s="30"/>
      <c r="E275">
        <f t="shared" si="25"/>
        <v>8267.5158792064467</v>
      </c>
      <c r="F275">
        <f t="shared" si="26"/>
        <v>8267.5</v>
      </c>
      <c r="G275">
        <f t="shared" si="27"/>
        <v>1.4865550001559313E-2</v>
      </c>
      <c r="J275">
        <f t="shared" si="30"/>
        <v>1.4865550001559313E-2</v>
      </c>
      <c r="Q275" s="2">
        <f t="shared" si="28"/>
        <v>31415.948799999998</v>
      </c>
      <c r="R275" s="2"/>
      <c r="S275" s="2"/>
      <c r="T275" s="2"/>
      <c r="AD275" t="s">
        <v>48</v>
      </c>
      <c r="AI275" t="s">
        <v>47</v>
      </c>
    </row>
    <row r="276" spans="1:35" x14ac:dyDescent="0.2">
      <c r="A276" s="37" t="s">
        <v>67</v>
      </c>
      <c r="B276" s="31" t="s">
        <v>95</v>
      </c>
      <c r="C276" s="30">
        <v>46434.450400000002</v>
      </c>
      <c r="D276" s="30" t="s">
        <v>51</v>
      </c>
      <c r="E276">
        <f t="shared" si="25"/>
        <v>8267.5175883077154</v>
      </c>
      <c r="F276">
        <f t="shared" si="26"/>
        <v>8267.5</v>
      </c>
      <c r="G276">
        <f t="shared" si="27"/>
        <v>1.6465550004795659E-2</v>
      </c>
      <c r="J276">
        <f t="shared" si="30"/>
        <v>1.6465550004795659E-2</v>
      </c>
      <c r="Q276" s="2">
        <f t="shared" si="28"/>
        <v>31415.950400000002</v>
      </c>
      <c r="R276" s="2"/>
      <c r="S276" s="2"/>
      <c r="T276" s="2"/>
      <c r="AD276" t="s">
        <v>48</v>
      </c>
      <c r="AI276" t="s">
        <v>47</v>
      </c>
    </row>
    <row r="277" spans="1:35" x14ac:dyDescent="0.2">
      <c r="A277" s="37" t="s">
        <v>67</v>
      </c>
      <c r="B277" s="31"/>
      <c r="C277" s="30">
        <v>46608.084999999999</v>
      </c>
      <c r="D277" s="30"/>
      <c r="E277">
        <f t="shared" ref="E277:E339" si="31">+(C277-C$7)/C$8</f>
        <v>8452.9920349258264</v>
      </c>
      <c r="F277">
        <f t="shared" ref="F277:F339" si="32">ROUND(2*E277,0)/2</f>
        <v>8453</v>
      </c>
      <c r="G277">
        <f t="shared" ref="G277:G339" si="33">+C277-(C$7+F277*C$8)</f>
        <v>-7.4566199982655235E-3</v>
      </c>
      <c r="I277">
        <f>+G277</f>
        <v>-7.4566199982655235E-3</v>
      </c>
      <c r="Q277" s="2">
        <f t="shared" ref="Q277:Q339" si="34">+C277-15018.5</f>
        <v>31589.584999999999</v>
      </c>
      <c r="R277" s="2"/>
      <c r="S277" s="2"/>
      <c r="T277" s="2"/>
      <c r="AD277" t="s">
        <v>43</v>
      </c>
      <c r="AI277" t="s">
        <v>47</v>
      </c>
    </row>
    <row r="278" spans="1:35" x14ac:dyDescent="0.2">
      <c r="A278" s="37" t="s">
        <v>67</v>
      </c>
      <c r="B278" s="31" t="s">
        <v>95</v>
      </c>
      <c r="C278" s="30">
        <v>46608.544000000002</v>
      </c>
      <c r="D278" s="30" t="s">
        <v>51</v>
      </c>
      <c r="E278">
        <f t="shared" si="31"/>
        <v>8453.4823333513596</v>
      </c>
      <c r="F278">
        <f t="shared" si="32"/>
        <v>8453.5</v>
      </c>
      <c r="G278">
        <f t="shared" si="33"/>
        <v>-1.6538889998628292E-2</v>
      </c>
      <c r="I278">
        <f>+G278</f>
        <v>-1.6538889998628292E-2</v>
      </c>
      <c r="Q278" s="2">
        <f t="shared" si="34"/>
        <v>31590.044000000002</v>
      </c>
      <c r="R278" s="2"/>
      <c r="S278" s="2"/>
      <c r="T278" s="2"/>
      <c r="AD278" t="s">
        <v>43</v>
      </c>
      <c r="AI278" t="s">
        <v>47</v>
      </c>
    </row>
    <row r="279" spans="1:35" x14ac:dyDescent="0.2">
      <c r="A279" s="37" t="s">
        <v>67</v>
      </c>
      <c r="B279" s="31"/>
      <c r="C279" s="30">
        <v>46638.991000000002</v>
      </c>
      <c r="D279" s="30"/>
      <c r="E279">
        <f t="shared" si="31"/>
        <v>8486.0054622449206</v>
      </c>
      <c r="F279">
        <f t="shared" si="32"/>
        <v>8486</v>
      </c>
      <c r="G279">
        <f t="shared" si="33"/>
        <v>5.1135600006091408E-3</v>
      </c>
      <c r="I279">
        <f>+G279</f>
        <v>5.1135600006091408E-3</v>
      </c>
      <c r="Q279" s="2">
        <f t="shared" si="34"/>
        <v>31620.491000000002</v>
      </c>
      <c r="R279" s="2"/>
      <c r="S279" s="2"/>
      <c r="T279" s="2"/>
      <c r="AD279" t="s">
        <v>43</v>
      </c>
      <c r="AI279" t="s">
        <v>47</v>
      </c>
    </row>
    <row r="280" spans="1:35" x14ac:dyDescent="0.2">
      <c r="A280" s="37" t="s">
        <v>67</v>
      </c>
      <c r="B280" s="31" t="s">
        <v>95</v>
      </c>
      <c r="C280" s="30">
        <v>46639.46</v>
      </c>
      <c r="D280" s="30"/>
      <c r="E280">
        <f t="shared" si="31"/>
        <v>8486.5064425533565</v>
      </c>
      <c r="F280">
        <f t="shared" si="32"/>
        <v>8486.5</v>
      </c>
      <c r="G280">
        <f t="shared" si="33"/>
        <v>6.0312900022836402E-3</v>
      </c>
      <c r="I280">
        <f>+G280</f>
        <v>6.0312900022836402E-3</v>
      </c>
      <c r="Q280" s="2">
        <f t="shared" si="34"/>
        <v>31620.959999999999</v>
      </c>
      <c r="R280" s="2"/>
      <c r="S280" s="2"/>
      <c r="T280" s="2"/>
      <c r="AD280" t="s">
        <v>43</v>
      </c>
      <c r="AI280" t="s">
        <v>47</v>
      </c>
    </row>
    <row r="281" spans="1:35" x14ac:dyDescent="0.2">
      <c r="A281" s="37" t="s">
        <v>71</v>
      </c>
      <c r="B281" s="31"/>
      <c r="C281" s="30">
        <v>46648.371800000001</v>
      </c>
      <c r="D281" s="30"/>
      <c r="E281">
        <f t="shared" si="31"/>
        <v>8496.0259229643561</v>
      </c>
      <c r="F281">
        <f t="shared" si="32"/>
        <v>8496</v>
      </c>
      <c r="G281">
        <f t="shared" si="33"/>
        <v>2.4268159999337513E-2</v>
      </c>
      <c r="J281">
        <f>+G281</f>
        <v>2.4268159999337513E-2</v>
      </c>
      <c r="Q281" s="2">
        <f t="shared" si="34"/>
        <v>31629.871800000001</v>
      </c>
      <c r="R281" s="2"/>
      <c r="S281" s="2"/>
      <c r="T281" s="2"/>
      <c r="AD281" t="s">
        <v>48</v>
      </c>
      <c r="AI281" t="s">
        <v>47</v>
      </c>
    </row>
    <row r="282" spans="1:35" x14ac:dyDescent="0.2">
      <c r="A282" s="32" t="s">
        <v>70</v>
      </c>
      <c r="B282" s="33" t="s">
        <v>101</v>
      </c>
      <c r="C282" s="32">
        <v>46691.426399999997</v>
      </c>
      <c r="D282" s="32" t="s">
        <v>121</v>
      </c>
      <c r="E282">
        <f t="shared" si="31"/>
        <v>8542.0163425544797</v>
      </c>
      <c r="F282">
        <f t="shared" si="32"/>
        <v>8542</v>
      </c>
      <c r="G282">
        <f t="shared" si="33"/>
        <v>1.529931999539258E-2</v>
      </c>
      <c r="J282">
        <f>+G282</f>
        <v>1.529931999539258E-2</v>
      </c>
      <c r="O282">
        <f ca="1">+C$11+C$12*F282</f>
        <v>-6.4446672136093952E-2</v>
      </c>
      <c r="Q282" s="2">
        <f t="shared" si="34"/>
        <v>31672.926399999997</v>
      </c>
      <c r="R282" s="2"/>
      <c r="S282" s="2"/>
      <c r="T282" s="2"/>
    </row>
    <row r="283" spans="1:35" x14ac:dyDescent="0.2">
      <c r="A283" s="37" t="s">
        <v>71</v>
      </c>
      <c r="B283" s="31" t="s">
        <v>95</v>
      </c>
      <c r="C283" s="30">
        <v>46699.380100000002</v>
      </c>
      <c r="D283" s="30"/>
      <c r="E283">
        <f t="shared" si="31"/>
        <v>8550.5123917639557</v>
      </c>
      <c r="F283">
        <f t="shared" si="32"/>
        <v>8550.5</v>
      </c>
      <c r="G283">
        <f t="shared" si="33"/>
        <v>1.1600730002101045E-2</v>
      </c>
      <c r="J283">
        <f>+G283</f>
        <v>1.1600730002101045E-2</v>
      </c>
      <c r="Q283" s="2">
        <f t="shared" si="34"/>
        <v>31680.880100000002</v>
      </c>
      <c r="R283" s="2"/>
      <c r="S283" s="2"/>
      <c r="T283" s="2"/>
      <c r="AD283" t="s">
        <v>48</v>
      </c>
      <c r="AI283" t="s">
        <v>47</v>
      </c>
    </row>
    <row r="284" spans="1:35" x14ac:dyDescent="0.2">
      <c r="A284" s="37" t="s">
        <v>67</v>
      </c>
      <c r="B284" s="31"/>
      <c r="C284" s="30">
        <v>46750.403100000003</v>
      </c>
      <c r="D284" s="30"/>
      <c r="E284">
        <f t="shared" si="31"/>
        <v>8605.0145629314302</v>
      </c>
      <c r="F284">
        <f t="shared" si="32"/>
        <v>8605</v>
      </c>
      <c r="G284">
        <f t="shared" si="33"/>
        <v>1.363330000458518E-2</v>
      </c>
      <c r="J284">
        <f>+G284</f>
        <v>1.363330000458518E-2</v>
      </c>
      <c r="Q284" s="2">
        <f t="shared" si="34"/>
        <v>31731.903100000003</v>
      </c>
      <c r="R284" s="2"/>
      <c r="S284" s="2"/>
      <c r="T284" s="2"/>
      <c r="AD284" t="s">
        <v>48</v>
      </c>
      <c r="AI284" t="s">
        <v>47</v>
      </c>
    </row>
    <row r="285" spans="1:35" x14ac:dyDescent="0.2">
      <c r="A285" s="37" t="s">
        <v>72</v>
      </c>
      <c r="B285" s="31"/>
      <c r="C285" s="30">
        <v>47029.406000000003</v>
      </c>
      <c r="D285" s="30" t="s">
        <v>51</v>
      </c>
      <c r="E285">
        <f t="shared" si="31"/>
        <v>8903.0421938434065</v>
      </c>
      <c r="F285">
        <f t="shared" si="32"/>
        <v>8903</v>
      </c>
      <c r="G285">
        <f t="shared" si="33"/>
        <v>3.9500380007666536E-2</v>
      </c>
      <c r="I285">
        <f>+G285</f>
        <v>3.9500380007666536E-2</v>
      </c>
      <c r="Q285" s="2">
        <f t="shared" si="34"/>
        <v>32010.906000000003</v>
      </c>
      <c r="R285" s="2"/>
      <c r="S285" s="2"/>
      <c r="T285" s="2"/>
      <c r="AD285" t="s">
        <v>43</v>
      </c>
      <c r="AI285" t="s">
        <v>47</v>
      </c>
    </row>
    <row r="286" spans="1:35" x14ac:dyDescent="0.2">
      <c r="A286" s="37" t="s">
        <v>72</v>
      </c>
      <c r="B286" s="31" t="s">
        <v>95</v>
      </c>
      <c r="C286" s="30">
        <v>47029.892</v>
      </c>
      <c r="D286" s="30" t="s">
        <v>51</v>
      </c>
      <c r="E286">
        <f t="shared" si="31"/>
        <v>8903.561333352789</v>
      </c>
      <c r="F286">
        <f t="shared" si="32"/>
        <v>8903.5</v>
      </c>
      <c r="G286">
        <f t="shared" si="33"/>
        <v>5.7418110001890454E-2</v>
      </c>
      <c r="I286">
        <f>+G286</f>
        <v>5.7418110001890454E-2</v>
      </c>
      <c r="Q286" s="2">
        <f t="shared" si="34"/>
        <v>32011.392</v>
      </c>
      <c r="R286" s="2"/>
      <c r="S286" s="2"/>
      <c r="T286" s="2"/>
      <c r="AD286" t="s">
        <v>43</v>
      </c>
      <c r="AI286" t="s">
        <v>47</v>
      </c>
    </row>
    <row r="287" spans="1:35" x14ac:dyDescent="0.2">
      <c r="A287" s="37" t="s">
        <v>73</v>
      </c>
      <c r="B287" s="31" t="s">
        <v>95</v>
      </c>
      <c r="C287" s="30">
        <v>47063.547200000001</v>
      </c>
      <c r="D287" s="30"/>
      <c r="E287">
        <f t="shared" si="31"/>
        <v>8939.5114239212708</v>
      </c>
      <c r="F287">
        <f t="shared" si="32"/>
        <v>8939.5</v>
      </c>
      <c r="G287">
        <f t="shared" si="33"/>
        <v>1.0694670003431384E-2</v>
      </c>
      <c r="J287">
        <f t="shared" ref="J287:J293" si="35">+G287</f>
        <v>1.0694670003431384E-2</v>
      </c>
      <c r="Q287" s="2">
        <f t="shared" si="34"/>
        <v>32045.047200000001</v>
      </c>
      <c r="R287" s="2"/>
      <c r="S287" s="2"/>
      <c r="T287" s="2"/>
      <c r="AD287" t="s">
        <v>48</v>
      </c>
      <c r="AI287" t="s">
        <v>47</v>
      </c>
    </row>
    <row r="288" spans="1:35" x14ac:dyDescent="0.2">
      <c r="A288" s="37" t="s">
        <v>73</v>
      </c>
      <c r="B288" s="31" t="s">
        <v>95</v>
      </c>
      <c r="C288" s="30">
        <v>47064.482799999998</v>
      </c>
      <c r="D288" s="30"/>
      <c r="E288">
        <f t="shared" si="31"/>
        <v>8940.5108208862493</v>
      </c>
      <c r="F288">
        <f t="shared" si="32"/>
        <v>8940.5</v>
      </c>
      <c r="G288">
        <f t="shared" si="33"/>
        <v>1.0130130001925863E-2</v>
      </c>
      <c r="J288">
        <f t="shared" si="35"/>
        <v>1.0130130001925863E-2</v>
      </c>
      <c r="Q288" s="2">
        <f t="shared" si="34"/>
        <v>32045.982799999998</v>
      </c>
      <c r="R288" s="2"/>
      <c r="S288" s="2"/>
      <c r="T288" s="2"/>
      <c r="AD288" t="s">
        <v>48</v>
      </c>
      <c r="AI288" t="s">
        <v>47</v>
      </c>
    </row>
    <row r="289" spans="1:35" x14ac:dyDescent="0.2">
      <c r="A289" s="37" t="s">
        <v>73</v>
      </c>
      <c r="B289" s="31" t="s">
        <v>95</v>
      </c>
      <c r="C289" s="30">
        <v>47065.419300000001</v>
      </c>
      <c r="D289" s="30"/>
      <c r="E289">
        <f t="shared" si="31"/>
        <v>8941.5111792206972</v>
      </c>
      <c r="F289">
        <f t="shared" si="32"/>
        <v>8941.5</v>
      </c>
      <c r="G289">
        <f t="shared" si="33"/>
        <v>1.0465589999512304E-2</v>
      </c>
      <c r="J289">
        <f t="shared" si="35"/>
        <v>1.0465589999512304E-2</v>
      </c>
      <c r="Q289" s="2">
        <f t="shared" si="34"/>
        <v>32046.919300000001</v>
      </c>
      <c r="R289" s="2"/>
      <c r="S289" s="2"/>
      <c r="T289" s="2"/>
      <c r="AD289" t="s">
        <v>48</v>
      </c>
      <c r="AI289" t="s">
        <v>47</v>
      </c>
    </row>
    <row r="290" spans="1:35" x14ac:dyDescent="0.2">
      <c r="A290" s="37" t="s">
        <v>73</v>
      </c>
      <c r="B290" s="31"/>
      <c r="C290" s="30">
        <v>47335.502899999999</v>
      </c>
      <c r="D290" s="30"/>
      <c r="E290">
        <f t="shared" si="31"/>
        <v>9230.0113183094927</v>
      </c>
      <c r="F290">
        <f t="shared" si="32"/>
        <v>9230</v>
      </c>
      <c r="G290">
        <f t="shared" si="33"/>
        <v>1.0595799998554867E-2</v>
      </c>
      <c r="J290">
        <f t="shared" si="35"/>
        <v>1.0595799998554867E-2</v>
      </c>
      <c r="Q290" s="2">
        <f t="shared" si="34"/>
        <v>32317.002899999999</v>
      </c>
      <c r="R290" s="2"/>
      <c r="S290" s="2"/>
      <c r="T290" s="2"/>
      <c r="AD290" t="s">
        <v>48</v>
      </c>
      <c r="AI290" t="s">
        <v>47</v>
      </c>
    </row>
    <row r="291" spans="1:35" x14ac:dyDescent="0.2">
      <c r="A291" s="37" t="s">
        <v>74</v>
      </c>
      <c r="B291" s="31"/>
      <c r="C291" s="30">
        <v>47349.545599999998</v>
      </c>
      <c r="D291" s="30"/>
      <c r="E291">
        <f t="shared" si="31"/>
        <v>9245.0115660223564</v>
      </c>
      <c r="F291">
        <f t="shared" si="32"/>
        <v>9245</v>
      </c>
      <c r="G291">
        <f t="shared" si="33"/>
        <v>1.0827699996298179E-2</v>
      </c>
      <c r="J291">
        <f t="shared" si="35"/>
        <v>1.0827699996298179E-2</v>
      </c>
      <c r="Q291" s="2">
        <f t="shared" si="34"/>
        <v>32331.045599999998</v>
      </c>
      <c r="R291" s="2"/>
      <c r="S291" s="2"/>
      <c r="T291" s="2"/>
      <c r="AD291" t="s">
        <v>48</v>
      </c>
      <c r="AI291" t="s">
        <v>47</v>
      </c>
    </row>
    <row r="292" spans="1:35" x14ac:dyDescent="0.2">
      <c r="A292" s="37" t="s">
        <v>73</v>
      </c>
      <c r="B292" s="31"/>
      <c r="C292" s="30">
        <v>47350.481200000002</v>
      </c>
      <c r="D292" s="30"/>
      <c r="E292">
        <f t="shared" si="31"/>
        <v>9246.0109629873423</v>
      </c>
      <c r="F292">
        <f t="shared" si="32"/>
        <v>9246</v>
      </c>
      <c r="G292">
        <f t="shared" si="33"/>
        <v>1.0263160002068616E-2</v>
      </c>
      <c r="J292">
        <f t="shared" si="35"/>
        <v>1.0263160002068616E-2</v>
      </c>
      <c r="Q292" s="2">
        <f t="shared" si="34"/>
        <v>32331.981200000002</v>
      </c>
      <c r="R292" s="2"/>
      <c r="S292" s="2"/>
      <c r="T292" s="2"/>
      <c r="AD292" t="s">
        <v>48</v>
      </c>
      <c r="AI292" t="s">
        <v>47</v>
      </c>
    </row>
    <row r="293" spans="1:35" x14ac:dyDescent="0.2">
      <c r="A293" s="37" t="s">
        <v>73</v>
      </c>
      <c r="B293" s="31"/>
      <c r="C293" s="30">
        <v>47351.418899999997</v>
      </c>
      <c r="D293" s="30"/>
      <c r="E293">
        <f t="shared" si="31"/>
        <v>9247.0126031477303</v>
      </c>
      <c r="F293">
        <f t="shared" si="32"/>
        <v>9247</v>
      </c>
      <c r="G293">
        <f t="shared" si="33"/>
        <v>1.1798619998444337E-2</v>
      </c>
      <c r="J293">
        <f t="shared" si="35"/>
        <v>1.1798619998444337E-2</v>
      </c>
      <c r="Q293" s="2">
        <f t="shared" si="34"/>
        <v>32332.918899999997</v>
      </c>
      <c r="R293" s="2"/>
      <c r="S293" s="2"/>
      <c r="T293" s="2"/>
      <c r="AD293" t="s">
        <v>48</v>
      </c>
      <c r="AI293" t="s">
        <v>47</v>
      </c>
    </row>
    <row r="294" spans="1:35" x14ac:dyDescent="0.2">
      <c r="A294" s="37" t="s">
        <v>75</v>
      </c>
      <c r="B294" s="31"/>
      <c r="C294" s="30">
        <v>47363.608</v>
      </c>
      <c r="D294" s="30" t="s">
        <v>51</v>
      </c>
      <c r="E294">
        <f t="shared" si="31"/>
        <v>9260.0328570445545</v>
      </c>
      <c r="F294">
        <f t="shared" si="32"/>
        <v>9260</v>
      </c>
      <c r="G294">
        <f t="shared" si="33"/>
        <v>3.0759599998418707E-2</v>
      </c>
      <c r="I294">
        <f>+G294</f>
        <v>3.0759599998418707E-2</v>
      </c>
      <c r="Q294" s="2">
        <f t="shared" si="34"/>
        <v>32345.108</v>
      </c>
      <c r="R294" s="2"/>
      <c r="S294" s="2"/>
      <c r="T294" s="2"/>
      <c r="AD294" t="s">
        <v>43</v>
      </c>
      <c r="AI294" t="s">
        <v>47</v>
      </c>
    </row>
    <row r="295" spans="1:35" x14ac:dyDescent="0.2">
      <c r="A295" s="37" t="s">
        <v>75</v>
      </c>
      <c r="B295" s="31" t="s">
        <v>95</v>
      </c>
      <c r="C295" s="30">
        <v>47364.021999999997</v>
      </c>
      <c r="D295" s="30" t="s">
        <v>51</v>
      </c>
      <c r="E295">
        <f t="shared" si="31"/>
        <v>9260.4750869969903</v>
      </c>
      <c r="F295">
        <f t="shared" si="32"/>
        <v>9260.5</v>
      </c>
      <c r="G295">
        <f t="shared" si="33"/>
        <v>-2.3322670000197832E-2</v>
      </c>
      <c r="I295">
        <f>+G295</f>
        <v>-2.3322670000197832E-2</v>
      </c>
      <c r="Q295" s="2">
        <f t="shared" si="34"/>
        <v>32345.521999999997</v>
      </c>
      <c r="R295" s="2"/>
      <c r="S295" s="2"/>
      <c r="T295" s="2"/>
      <c r="AD295" t="s">
        <v>43</v>
      </c>
      <c r="AI295" t="s">
        <v>47</v>
      </c>
    </row>
    <row r="296" spans="1:35" x14ac:dyDescent="0.2">
      <c r="A296" s="37" t="s">
        <v>76</v>
      </c>
      <c r="B296" s="31"/>
      <c r="C296" s="30">
        <v>47393.544999999998</v>
      </c>
      <c r="D296" s="30"/>
      <c r="E296">
        <f t="shared" si="31"/>
        <v>9292.0112099097441</v>
      </c>
      <c r="F296">
        <f t="shared" si="32"/>
        <v>9292</v>
      </c>
      <c r="G296">
        <f t="shared" si="33"/>
        <v>1.0494319998542778E-2</v>
      </c>
      <c r="I296">
        <f>+G296</f>
        <v>1.0494319998542778E-2</v>
      </c>
      <c r="Q296" s="2">
        <f t="shared" si="34"/>
        <v>32375.044999999998</v>
      </c>
      <c r="R296" s="2"/>
      <c r="S296" s="2"/>
      <c r="T296" s="2"/>
      <c r="AD296" t="s">
        <v>48</v>
      </c>
      <c r="AI296" t="s">
        <v>47</v>
      </c>
    </row>
    <row r="297" spans="1:35" x14ac:dyDescent="0.2">
      <c r="A297" s="37" t="s">
        <v>73</v>
      </c>
      <c r="B297" s="31"/>
      <c r="C297" s="30">
        <v>47394.484600000003</v>
      </c>
      <c r="D297" s="30"/>
      <c r="E297">
        <f t="shared" si="31"/>
        <v>9293.0148796278954</v>
      </c>
      <c r="F297">
        <f t="shared" si="32"/>
        <v>9293</v>
      </c>
      <c r="G297">
        <f t="shared" si="33"/>
        <v>1.3929780005128123E-2</v>
      </c>
      <c r="J297">
        <f>+G297</f>
        <v>1.3929780005128123E-2</v>
      </c>
      <c r="Q297" s="2">
        <f t="shared" si="34"/>
        <v>32375.984600000003</v>
      </c>
      <c r="R297" s="2"/>
      <c r="S297" s="2"/>
      <c r="T297" s="2"/>
      <c r="AD297" t="s">
        <v>48</v>
      </c>
      <c r="AI297" t="s">
        <v>47</v>
      </c>
    </row>
    <row r="298" spans="1:35" x14ac:dyDescent="0.2">
      <c r="A298" s="37" t="s">
        <v>73</v>
      </c>
      <c r="B298" s="31"/>
      <c r="C298" s="30">
        <v>47395.417600000001</v>
      </c>
      <c r="D298" s="30"/>
      <c r="E298">
        <f t="shared" si="31"/>
        <v>9294.0114993033185</v>
      </c>
      <c r="F298">
        <f t="shared" si="32"/>
        <v>9294</v>
      </c>
      <c r="G298">
        <f t="shared" si="33"/>
        <v>1.0765240003820509E-2</v>
      </c>
      <c r="J298">
        <f>+G298</f>
        <v>1.0765240003820509E-2</v>
      </c>
      <c r="Q298" s="2">
        <f t="shared" si="34"/>
        <v>32376.917600000001</v>
      </c>
      <c r="R298" s="2"/>
      <c r="S298" s="2"/>
      <c r="T298" s="2"/>
      <c r="AD298" t="s">
        <v>48</v>
      </c>
      <c r="AI298" t="s">
        <v>47</v>
      </c>
    </row>
    <row r="299" spans="1:35" x14ac:dyDescent="0.2">
      <c r="A299" s="37" t="s">
        <v>73</v>
      </c>
      <c r="B299" s="31"/>
      <c r="C299" s="30">
        <v>47396.356399999997</v>
      </c>
      <c r="D299" s="30"/>
      <c r="E299">
        <f t="shared" si="31"/>
        <v>9295.0143144708272</v>
      </c>
      <c r="F299">
        <f t="shared" si="32"/>
        <v>9295</v>
      </c>
      <c r="G299">
        <f t="shared" si="33"/>
        <v>1.3400699994235765E-2</v>
      </c>
      <c r="J299">
        <f>+G299</f>
        <v>1.3400699994235765E-2</v>
      </c>
      <c r="Q299" s="2">
        <f t="shared" si="34"/>
        <v>32377.856399999997</v>
      </c>
      <c r="R299" s="2"/>
      <c r="S299" s="2"/>
      <c r="T299" s="2"/>
      <c r="AD299" t="s">
        <v>48</v>
      </c>
      <c r="AI299" t="s">
        <v>47</v>
      </c>
    </row>
    <row r="300" spans="1:35" x14ac:dyDescent="0.2">
      <c r="A300" s="37" t="s">
        <v>73</v>
      </c>
      <c r="B300" s="31"/>
      <c r="C300" s="30">
        <v>47397.288200000003</v>
      </c>
      <c r="D300" s="30"/>
      <c r="E300">
        <f t="shared" si="31"/>
        <v>9296.0096523203101</v>
      </c>
      <c r="F300">
        <f t="shared" si="32"/>
        <v>9296</v>
      </c>
      <c r="G300">
        <f t="shared" si="33"/>
        <v>9.036160001414828E-3</v>
      </c>
      <c r="J300">
        <f>+G300</f>
        <v>9.036160001414828E-3</v>
      </c>
      <c r="Q300" s="2">
        <f t="shared" si="34"/>
        <v>32378.788200000003</v>
      </c>
      <c r="R300" s="2"/>
      <c r="S300" s="2"/>
      <c r="T300" s="2"/>
      <c r="AD300" t="s">
        <v>48</v>
      </c>
      <c r="AI300" t="s">
        <v>47</v>
      </c>
    </row>
    <row r="301" spans="1:35" x14ac:dyDescent="0.2">
      <c r="A301" s="37" t="s">
        <v>77</v>
      </c>
      <c r="B301" s="31"/>
      <c r="C301" s="30">
        <v>47402.436000000002</v>
      </c>
      <c r="D301" s="30"/>
      <c r="E301">
        <f t="shared" si="31"/>
        <v>9301.5084720042942</v>
      </c>
      <c r="F301">
        <f t="shared" si="32"/>
        <v>9301.5</v>
      </c>
      <c r="G301">
        <f t="shared" si="33"/>
        <v>7.931190004455857E-3</v>
      </c>
      <c r="I301">
        <f>+G301</f>
        <v>7.931190004455857E-3</v>
      </c>
      <c r="Q301" s="2">
        <f t="shared" si="34"/>
        <v>32383.936000000002</v>
      </c>
      <c r="R301" s="2"/>
      <c r="S301" s="2"/>
      <c r="T301" s="2"/>
      <c r="AD301" t="s">
        <v>48</v>
      </c>
      <c r="AI301" t="s">
        <v>47</v>
      </c>
    </row>
    <row r="302" spans="1:35" x14ac:dyDescent="0.2">
      <c r="A302" s="37" t="s">
        <v>77</v>
      </c>
      <c r="B302" s="31" t="s">
        <v>95</v>
      </c>
      <c r="C302" s="30">
        <v>47416.481500000002</v>
      </c>
      <c r="D302" s="30"/>
      <c r="E302">
        <f t="shared" si="31"/>
        <v>9316.5117106443722</v>
      </c>
      <c r="F302">
        <f t="shared" si="32"/>
        <v>9316.5</v>
      </c>
      <c r="G302">
        <f t="shared" si="33"/>
        <v>1.0963090004224796E-2</v>
      </c>
      <c r="J302">
        <f>+G302</f>
        <v>1.0963090004224796E-2</v>
      </c>
      <c r="Q302" s="2">
        <f t="shared" si="34"/>
        <v>32397.981500000002</v>
      </c>
      <c r="R302" s="2"/>
      <c r="S302" s="2"/>
      <c r="T302" s="2"/>
      <c r="AD302" t="s">
        <v>48</v>
      </c>
      <c r="AI302" t="s">
        <v>47</v>
      </c>
    </row>
    <row r="303" spans="1:35" x14ac:dyDescent="0.2">
      <c r="A303" s="37" t="s">
        <v>75</v>
      </c>
      <c r="B303" s="31" t="s">
        <v>95</v>
      </c>
      <c r="C303" s="30">
        <v>47416.482300000003</v>
      </c>
      <c r="D303" s="30"/>
      <c r="E303">
        <f t="shared" si="31"/>
        <v>9316.5125651950075</v>
      </c>
      <c r="F303">
        <f t="shared" si="32"/>
        <v>9316.5</v>
      </c>
      <c r="G303">
        <f t="shared" si="33"/>
        <v>1.1763090005842969E-2</v>
      </c>
      <c r="J303">
        <f>+G303</f>
        <v>1.1763090005842969E-2</v>
      </c>
      <c r="Q303" s="2">
        <f t="shared" si="34"/>
        <v>32397.982300000003</v>
      </c>
      <c r="R303" s="2"/>
      <c r="S303" s="2"/>
      <c r="T303" s="2"/>
      <c r="AD303" t="s">
        <v>48</v>
      </c>
      <c r="AI303" t="s">
        <v>47</v>
      </c>
    </row>
    <row r="304" spans="1:35" x14ac:dyDescent="0.2">
      <c r="A304" s="37" t="s">
        <v>75</v>
      </c>
      <c r="B304" s="31" t="s">
        <v>95</v>
      </c>
      <c r="C304" s="30">
        <v>47417.383999999998</v>
      </c>
      <c r="D304" s="30" t="s">
        <v>51</v>
      </c>
      <c r="E304">
        <f t="shared" si="31"/>
        <v>9317.475750576923</v>
      </c>
      <c r="F304">
        <f t="shared" si="32"/>
        <v>9317.5</v>
      </c>
      <c r="G304">
        <f t="shared" si="33"/>
        <v>-2.2701450005115476E-2</v>
      </c>
      <c r="I304">
        <f>+G304</f>
        <v>-2.2701450005115476E-2</v>
      </c>
      <c r="Q304" s="2">
        <f t="shared" si="34"/>
        <v>32398.883999999998</v>
      </c>
      <c r="R304" s="2"/>
      <c r="S304" s="2"/>
      <c r="T304" s="2"/>
      <c r="AD304" t="s">
        <v>43</v>
      </c>
      <c r="AI304" t="s">
        <v>47</v>
      </c>
    </row>
    <row r="305" spans="1:35" x14ac:dyDescent="0.2">
      <c r="A305" s="37" t="s">
        <v>73</v>
      </c>
      <c r="B305" s="31"/>
      <c r="C305" s="30">
        <v>47449.545599999998</v>
      </c>
      <c r="D305" s="30"/>
      <c r="E305">
        <f t="shared" si="31"/>
        <v>9351.8303951140879</v>
      </c>
      <c r="F305">
        <f t="shared" si="32"/>
        <v>9352</v>
      </c>
      <c r="G305">
        <f t="shared" si="33"/>
        <v>-0.15877808000368532</v>
      </c>
      <c r="J305">
        <f>+G305</f>
        <v>-0.15877808000368532</v>
      </c>
      <c r="Q305" s="2">
        <f t="shared" si="34"/>
        <v>32431.045599999998</v>
      </c>
      <c r="R305" s="2"/>
      <c r="S305" s="2"/>
      <c r="T305" s="2"/>
      <c r="AD305" t="s">
        <v>48</v>
      </c>
      <c r="AI305" t="s">
        <v>47</v>
      </c>
    </row>
    <row r="306" spans="1:35" x14ac:dyDescent="0.2">
      <c r="A306" s="37" t="s">
        <v>75</v>
      </c>
      <c r="B306" s="31"/>
      <c r="C306" s="30">
        <v>47469.371599999999</v>
      </c>
      <c r="D306" s="30"/>
      <c r="E306">
        <f t="shared" si="31"/>
        <v>9373.0082961698154</v>
      </c>
      <c r="F306">
        <f t="shared" si="32"/>
        <v>9373</v>
      </c>
      <c r="G306">
        <f t="shared" si="33"/>
        <v>7.7665799981332384E-3</v>
      </c>
      <c r="I306">
        <f>+G306</f>
        <v>7.7665799981332384E-3</v>
      </c>
      <c r="Q306" s="2">
        <f t="shared" si="34"/>
        <v>32450.871599999999</v>
      </c>
      <c r="R306" s="2"/>
      <c r="S306" s="2"/>
      <c r="T306" s="2"/>
      <c r="AD306" t="s">
        <v>48</v>
      </c>
      <c r="AI306" t="s">
        <v>47</v>
      </c>
    </row>
    <row r="307" spans="1:35" x14ac:dyDescent="0.2">
      <c r="A307" s="52" t="s">
        <v>75</v>
      </c>
      <c r="B307" s="55"/>
      <c r="C307" s="53">
        <v>47469.391000000003</v>
      </c>
      <c r="D307" s="53"/>
      <c r="E307">
        <f t="shared" si="31"/>
        <v>9373.0290190226642</v>
      </c>
      <c r="F307">
        <f t="shared" si="32"/>
        <v>9373</v>
      </c>
      <c r="G307">
        <f t="shared" si="33"/>
        <v>2.7166580002813134E-2</v>
      </c>
      <c r="I307">
        <f>+G307</f>
        <v>2.7166580002813134E-2</v>
      </c>
      <c r="Q307" s="2">
        <f t="shared" si="34"/>
        <v>32450.891000000003</v>
      </c>
      <c r="R307" s="2"/>
      <c r="S307" s="2"/>
      <c r="T307" s="2"/>
      <c r="AD307" t="s">
        <v>43</v>
      </c>
      <c r="AI307" t="s">
        <v>47</v>
      </c>
    </row>
    <row r="308" spans="1:35" x14ac:dyDescent="0.2">
      <c r="A308" s="52" t="s">
        <v>75</v>
      </c>
      <c r="B308" s="55"/>
      <c r="C308" s="53">
        <v>47470.349000000002</v>
      </c>
      <c r="D308" s="53"/>
      <c r="E308">
        <f t="shared" si="31"/>
        <v>9374.052343405363</v>
      </c>
      <c r="F308">
        <f t="shared" si="32"/>
        <v>9374</v>
      </c>
      <c r="G308">
        <f t="shared" si="33"/>
        <v>4.9002040002960712E-2</v>
      </c>
      <c r="J308">
        <f>+G308</f>
        <v>4.9002040002960712E-2</v>
      </c>
      <c r="Q308" s="2">
        <f t="shared" si="34"/>
        <v>32451.849000000002</v>
      </c>
      <c r="R308" s="2"/>
      <c r="S308" s="2"/>
      <c r="T308" s="2"/>
      <c r="AD308" t="s">
        <v>43</v>
      </c>
      <c r="AI308" t="s">
        <v>47</v>
      </c>
    </row>
    <row r="309" spans="1:35" x14ac:dyDescent="0.2">
      <c r="A309" s="52" t="s">
        <v>77</v>
      </c>
      <c r="B309" s="55"/>
      <c r="C309" s="53">
        <v>47688.434000000001</v>
      </c>
      <c r="D309" s="53" t="s">
        <v>51</v>
      </c>
      <c r="E309">
        <f t="shared" si="31"/>
        <v>9607.0081868300658</v>
      </c>
      <c r="F309">
        <f t="shared" si="32"/>
        <v>9607</v>
      </c>
      <c r="G309">
        <f t="shared" si="33"/>
        <v>7.6642200001515448E-3</v>
      </c>
      <c r="I309">
        <f t="shared" ref="I309:I314" si="36">+G309</f>
        <v>7.6642200001515448E-3</v>
      </c>
      <c r="Q309" s="2">
        <f t="shared" si="34"/>
        <v>32669.934000000001</v>
      </c>
      <c r="R309" s="2"/>
      <c r="S309" s="2"/>
      <c r="T309" s="2"/>
      <c r="AD309" t="s">
        <v>48</v>
      </c>
      <c r="AI309" t="s">
        <v>47</v>
      </c>
    </row>
    <row r="310" spans="1:35" x14ac:dyDescent="0.2">
      <c r="A310" s="52" t="s">
        <v>79</v>
      </c>
      <c r="B310" s="55" t="s">
        <v>95</v>
      </c>
      <c r="C310" s="53">
        <v>47695.453000000001</v>
      </c>
      <c r="D310" s="53"/>
      <c r="E310">
        <f t="shared" si="31"/>
        <v>9614.5058004440143</v>
      </c>
      <c r="F310">
        <f t="shared" si="32"/>
        <v>9614.5</v>
      </c>
      <c r="G310">
        <f t="shared" si="33"/>
        <v>5.4301700001815334E-3</v>
      </c>
      <c r="I310">
        <f t="shared" si="36"/>
        <v>5.4301700001815334E-3</v>
      </c>
      <c r="Q310" s="2">
        <f t="shared" si="34"/>
        <v>32676.953000000001</v>
      </c>
      <c r="R310" s="2"/>
      <c r="S310" s="2"/>
      <c r="T310" s="2"/>
      <c r="AD310" t="s">
        <v>48</v>
      </c>
      <c r="AE310">
        <v>18</v>
      </c>
      <c r="AG310" t="s">
        <v>78</v>
      </c>
      <c r="AI310" t="s">
        <v>34</v>
      </c>
    </row>
    <row r="311" spans="1:35" x14ac:dyDescent="0.2">
      <c r="A311" s="52" t="s">
        <v>77</v>
      </c>
      <c r="B311" s="55"/>
      <c r="C311" s="53">
        <v>47703.411999999997</v>
      </c>
      <c r="D311" s="53"/>
      <c r="E311">
        <f t="shared" si="31"/>
        <v>9623.0075110514208</v>
      </c>
      <c r="F311">
        <f t="shared" si="32"/>
        <v>9623</v>
      </c>
      <c r="G311">
        <f t="shared" si="33"/>
        <v>7.0315799966920167E-3</v>
      </c>
      <c r="I311">
        <f t="shared" si="36"/>
        <v>7.0315799966920167E-3</v>
      </c>
      <c r="Q311" s="2">
        <f t="shared" si="34"/>
        <v>32684.911999999997</v>
      </c>
      <c r="R311" s="2"/>
      <c r="S311" s="2"/>
      <c r="T311" s="2"/>
      <c r="AD311" t="s">
        <v>48</v>
      </c>
      <c r="AI311" t="s">
        <v>47</v>
      </c>
    </row>
    <row r="312" spans="1:35" x14ac:dyDescent="0.2">
      <c r="A312" s="52" t="s">
        <v>79</v>
      </c>
      <c r="B312" s="55"/>
      <c r="C312" s="53">
        <v>47804.444000000003</v>
      </c>
      <c r="D312" s="53"/>
      <c r="E312">
        <f t="shared" si="31"/>
        <v>9730.9287104593859</v>
      </c>
      <c r="F312">
        <f t="shared" si="32"/>
        <v>9731</v>
      </c>
      <c r="G312">
        <f t="shared" si="33"/>
        <v>-6.6738739995344076E-2</v>
      </c>
      <c r="I312">
        <f t="shared" si="36"/>
        <v>-6.6738739995344076E-2</v>
      </c>
      <c r="Q312" s="2">
        <f t="shared" si="34"/>
        <v>32785.944000000003</v>
      </c>
      <c r="R312" s="2"/>
      <c r="S312" s="2"/>
      <c r="T312" s="2"/>
      <c r="AD312" t="s">
        <v>43</v>
      </c>
      <c r="AE312">
        <v>6</v>
      </c>
      <c r="AG312" t="s">
        <v>68</v>
      </c>
      <c r="AI312" t="s">
        <v>34</v>
      </c>
    </row>
    <row r="313" spans="1:35" x14ac:dyDescent="0.2">
      <c r="A313" s="52" t="s">
        <v>79</v>
      </c>
      <c r="B313" s="55"/>
      <c r="C313" s="53">
        <v>47805.387000000002</v>
      </c>
      <c r="D313" s="53"/>
      <c r="E313">
        <f t="shared" si="31"/>
        <v>9731.9360120177207</v>
      </c>
      <c r="F313">
        <f t="shared" si="32"/>
        <v>9732</v>
      </c>
      <c r="G313">
        <f t="shared" si="33"/>
        <v>-5.9903279994614422E-2</v>
      </c>
      <c r="I313">
        <f t="shared" si="36"/>
        <v>-5.9903279994614422E-2</v>
      </c>
      <c r="Q313" s="2">
        <f t="shared" si="34"/>
        <v>32786.887000000002</v>
      </c>
      <c r="R313" s="2"/>
      <c r="S313" s="2"/>
      <c r="T313" s="2"/>
      <c r="AD313" t="s">
        <v>43</v>
      </c>
      <c r="AE313">
        <v>10</v>
      </c>
      <c r="AG313" t="s">
        <v>68</v>
      </c>
      <c r="AI313" t="s">
        <v>34</v>
      </c>
    </row>
    <row r="314" spans="1:35" x14ac:dyDescent="0.2">
      <c r="A314" s="52" t="s">
        <v>77</v>
      </c>
      <c r="B314" s="55"/>
      <c r="C314" s="53">
        <v>47967.409</v>
      </c>
      <c r="D314" s="53"/>
      <c r="E314">
        <f t="shared" si="31"/>
        <v>9905.0060152887236</v>
      </c>
      <c r="F314">
        <f t="shared" si="32"/>
        <v>9905</v>
      </c>
      <c r="G314">
        <f t="shared" si="33"/>
        <v>5.6313000022782944E-3</v>
      </c>
      <c r="I314">
        <f t="shared" si="36"/>
        <v>5.6313000022782944E-3</v>
      </c>
      <c r="Q314" s="2">
        <f t="shared" si="34"/>
        <v>32948.909</v>
      </c>
      <c r="R314" s="2"/>
      <c r="S314" s="2"/>
      <c r="T314" s="2"/>
      <c r="AD314" t="s">
        <v>48</v>
      </c>
      <c r="AI314" t="s">
        <v>47</v>
      </c>
    </row>
    <row r="315" spans="1:35" x14ac:dyDescent="0.2">
      <c r="A315" s="52" t="s">
        <v>81</v>
      </c>
      <c r="B315" s="55"/>
      <c r="C315" s="53">
        <v>48038.551399999997</v>
      </c>
      <c r="D315" s="53"/>
      <c r="E315">
        <f t="shared" si="31"/>
        <v>9980.9994939564767</v>
      </c>
      <c r="F315">
        <f t="shared" si="32"/>
        <v>9981</v>
      </c>
      <c r="G315">
        <f t="shared" si="33"/>
        <v>-4.7374000132549554E-4</v>
      </c>
      <c r="J315">
        <f>+G315</f>
        <v>-4.7374000132549554E-4</v>
      </c>
      <c r="Q315" s="2">
        <f t="shared" si="34"/>
        <v>33020.051399999997</v>
      </c>
      <c r="R315" s="2"/>
      <c r="S315" s="2"/>
      <c r="T315" s="2"/>
      <c r="AD315" t="s">
        <v>80</v>
      </c>
      <c r="AI315" t="s">
        <v>47</v>
      </c>
    </row>
    <row r="316" spans="1:35" x14ac:dyDescent="0.2">
      <c r="A316" s="52" t="s">
        <v>81</v>
      </c>
      <c r="B316" s="55" t="s">
        <v>95</v>
      </c>
      <c r="C316" s="53">
        <v>48104.548499999997</v>
      </c>
      <c r="D316" s="53"/>
      <c r="E316">
        <f t="shared" si="31"/>
        <v>10051.496823410977</v>
      </c>
      <c r="F316">
        <f t="shared" si="32"/>
        <v>10051.5</v>
      </c>
      <c r="G316">
        <f t="shared" si="33"/>
        <v>-2.973810005642008E-3</v>
      </c>
      <c r="J316">
        <f>+G316</f>
        <v>-2.973810005642008E-3</v>
      </c>
      <c r="Q316" s="2">
        <f t="shared" si="34"/>
        <v>33086.048499999997</v>
      </c>
      <c r="R316" s="2"/>
      <c r="S316" s="2"/>
      <c r="T316" s="2"/>
      <c r="AD316" t="s">
        <v>80</v>
      </c>
      <c r="AI316" t="s">
        <v>47</v>
      </c>
    </row>
    <row r="317" spans="1:35" x14ac:dyDescent="0.2">
      <c r="A317" s="52" t="s">
        <v>83</v>
      </c>
      <c r="B317" s="55"/>
      <c r="C317" s="53">
        <v>48126.434000000001</v>
      </c>
      <c r="D317" s="53">
        <v>8.0000000000000002E-3</v>
      </c>
      <c r="E317">
        <f t="shared" si="31"/>
        <v>10074.874658251852</v>
      </c>
      <c r="F317">
        <f t="shared" si="32"/>
        <v>10075</v>
      </c>
      <c r="G317">
        <f t="shared" si="33"/>
        <v>-0.11734049999358831</v>
      </c>
      <c r="I317">
        <f>+G317</f>
        <v>-0.11734049999358831</v>
      </c>
      <c r="Q317" s="2">
        <f t="shared" si="34"/>
        <v>33107.934000000001</v>
      </c>
      <c r="R317" s="2"/>
      <c r="S317" s="2"/>
      <c r="T317" s="2"/>
      <c r="AD317" t="s">
        <v>43</v>
      </c>
      <c r="AE317">
        <v>18</v>
      </c>
      <c r="AG317" t="s">
        <v>82</v>
      </c>
      <c r="AI317" t="s">
        <v>34</v>
      </c>
    </row>
    <row r="318" spans="1:35" x14ac:dyDescent="0.2">
      <c r="A318" s="52" t="s">
        <v>84</v>
      </c>
      <c r="B318" s="55"/>
      <c r="C318" s="53">
        <v>48127.358999999997</v>
      </c>
      <c r="D318" s="53"/>
      <c r="E318">
        <f t="shared" si="31"/>
        <v>10075.862732420945</v>
      </c>
      <c r="F318">
        <f t="shared" si="32"/>
        <v>10076</v>
      </c>
      <c r="G318">
        <f t="shared" si="33"/>
        <v>-0.1285050400038017</v>
      </c>
      <c r="I318">
        <f>+G318</f>
        <v>-0.1285050400038017</v>
      </c>
      <c r="Q318" s="2">
        <f t="shared" si="34"/>
        <v>33108.858999999997</v>
      </c>
      <c r="R318" s="2"/>
      <c r="S318" s="2"/>
      <c r="T318" s="2"/>
      <c r="AD318" t="s">
        <v>43</v>
      </c>
      <c r="AE318">
        <v>6</v>
      </c>
      <c r="AG318" t="s">
        <v>68</v>
      </c>
      <c r="AI318" t="s">
        <v>34</v>
      </c>
    </row>
    <row r="319" spans="1:35" x14ac:dyDescent="0.2">
      <c r="A319" s="52" t="s">
        <v>83</v>
      </c>
      <c r="B319" s="55"/>
      <c r="C319" s="53">
        <v>48127.398999999998</v>
      </c>
      <c r="D319" s="53">
        <v>0.01</v>
      </c>
      <c r="E319">
        <f t="shared" si="31"/>
        <v>10075.905459952583</v>
      </c>
      <c r="F319">
        <f t="shared" si="32"/>
        <v>10076</v>
      </c>
      <c r="G319">
        <f t="shared" si="33"/>
        <v>-8.8505040002928581E-2</v>
      </c>
      <c r="I319">
        <f>+G319</f>
        <v>-8.8505040002928581E-2</v>
      </c>
      <c r="Q319" s="2">
        <f t="shared" si="34"/>
        <v>33108.898999999998</v>
      </c>
      <c r="R319" s="2"/>
      <c r="S319" s="2"/>
      <c r="T319" s="2"/>
      <c r="AD319" t="s">
        <v>43</v>
      </c>
      <c r="AE319">
        <v>18</v>
      </c>
      <c r="AG319" t="s">
        <v>82</v>
      </c>
      <c r="AI319" t="s">
        <v>34</v>
      </c>
    </row>
    <row r="320" spans="1:35" x14ac:dyDescent="0.2">
      <c r="A320" s="52" t="s">
        <v>85</v>
      </c>
      <c r="B320" s="55" t="s">
        <v>95</v>
      </c>
      <c r="C320" s="53">
        <v>48472.5</v>
      </c>
      <c r="D320" s="53">
        <v>2E-3</v>
      </c>
      <c r="E320">
        <f t="shared" si="31"/>
        <v>10444.538307336445</v>
      </c>
      <c r="F320">
        <f t="shared" si="32"/>
        <v>10444.5</v>
      </c>
      <c r="G320">
        <f t="shared" si="33"/>
        <v>3.5861969998222776E-2</v>
      </c>
      <c r="J320">
        <f t="shared" ref="J320:J326" si="37">+G320</f>
        <v>3.5861969998222776E-2</v>
      </c>
      <c r="Q320" s="2">
        <f t="shared" si="34"/>
        <v>33454</v>
      </c>
      <c r="R320" s="2"/>
      <c r="S320" s="2"/>
      <c r="T320" s="2"/>
      <c r="AD320" t="s">
        <v>43</v>
      </c>
      <c r="AE320">
        <v>11</v>
      </c>
      <c r="AG320" t="s">
        <v>68</v>
      </c>
      <c r="AI320" t="s">
        <v>34</v>
      </c>
    </row>
    <row r="321" spans="1:35" x14ac:dyDescent="0.2">
      <c r="A321" s="52" t="s">
        <v>87</v>
      </c>
      <c r="B321" s="55"/>
      <c r="C321" s="53">
        <v>48479.4755</v>
      </c>
      <c r="D321" s="53"/>
      <c r="E321">
        <f t="shared" si="31"/>
        <v>10451.989454759738</v>
      </c>
      <c r="F321">
        <f t="shared" si="32"/>
        <v>10452</v>
      </c>
      <c r="G321">
        <f t="shared" si="33"/>
        <v>-9.872080001514405E-3</v>
      </c>
      <c r="J321">
        <f t="shared" si="37"/>
        <v>-9.872080001514405E-3</v>
      </c>
      <c r="Q321" s="2">
        <f t="shared" si="34"/>
        <v>33460.9755</v>
      </c>
      <c r="R321" s="2"/>
      <c r="S321" s="2"/>
      <c r="T321" s="2"/>
      <c r="AD321" t="s">
        <v>86</v>
      </c>
      <c r="AI321" t="s">
        <v>47</v>
      </c>
    </row>
    <row r="322" spans="1:35" x14ac:dyDescent="0.2">
      <c r="A322" s="52" t="s">
        <v>87</v>
      </c>
      <c r="B322" s="55" t="s">
        <v>95</v>
      </c>
      <c r="C322" s="53">
        <v>48488.374000000003</v>
      </c>
      <c r="D322" s="53"/>
      <c r="E322">
        <f t="shared" si="31"/>
        <v>10461.494728266469</v>
      </c>
      <c r="F322">
        <f t="shared" si="32"/>
        <v>10461.5</v>
      </c>
      <c r="G322">
        <f t="shared" si="33"/>
        <v>-4.9352099958923645E-3</v>
      </c>
      <c r="J322">
        <f t="shared" si="37"/>
        <v>-4.9352099958923645E-3</v>
      </c>
      <c r="Q322" s="2">
        <f t="shared" si="34"/>
        <v>33469.874000000003</v>
      </c>
      <c r="R322" s="2"/>
      <c r="S322" s="2"/>
      <c r="T322" s="2"/>
      <c r="AD322" t="s">
        <v>86</v>
      </c>
      <c r="AI322" t="s">
        <v>47</v>
      </c>
    </row>
    <row r="323" spans="1:35" x14ac:dyDescent="0.2">
      <c r="A323" s="52" t="s">
        <v>87</v>
      </c>
      <c r="B323" s="55"/>
      <c r="C323" s="53">
        <v>48495.394800000002</v>
      </c>
      <c r="D323" s="53"/>
      <c r="E323">
        <f t="shared" si="31"/>
        <v>10468.994264619339</v>
      </c>
      <c r="F323">
        <f t="shared" si="32"/>
        <v>10469</v>
      </c>
      <c r="G323">
        <f t="shared" si="33"/>
        <v>-5.369259997678455E-3</v>
      </c>
      <c r="J323">
        <f t="shared" si="37"/>
        <v>-5.369259997678455E-3</v>
      </c>
      <c r="Q323" s="2">
        <f t="shared" si="34"/>
        <v>33476.894800000002</v>
      </c>
      <c r="R323" s="2"/>
      <c r="S323" s="2"/>
      <c r="T323" s="2"/>
      <c r="AD323" t="s">
        <v>86</v>
      </c>
      <c r="AI323" t="s">
        <v>47</v>
      </c>
    </row>
    <row r="324" spans="1:35" x14ac:dyDescent="0.2">
      <c r="A324" s="52" t="s">
        <v>87</v>
      </c>
      <c r="B324" s="55" t="s">
        <v>95</v>
      </c>
      <c r="C324" s="53">
        <v>48503.352500000001</v>
      </c>
      <c r="D324" s="53"/>
      <c r="E324">
        <f t="shared" si="31"/>
        <v>10477.494586581972</v>
      </c>
      <c r="F324">
        <f t="shared" si="32"/>
        <v>10477.5</v>
      </c>
      <c r="G324">
        <f t="shared" si="33"/>
        <v>-5.0678499974310398E-3</v>
      </c>
      <c r="J324">
        <f t="shared" si="37"/>
        <v>-5.0678499974310398E-3</v>
      </c>
      <c r="Q324" s="2">
        <f t="shared" si="34"/>
        <v>33484.852500000001</v>
      </c>
      <c r="R324" s="2"/>
      <c r="S324" s="2"/>
      <c r="T324" s="2"/>
      <c r="AD324" t="s">
        <v>86</v>
      </c>
      <c r="AI324" t="s">
        <v>47</v>
      </c>
    </row>
    <row r="325" spans="1:35" x14ac:dyDescent="0.2">
      <c r="A325" s="52" t="s">
        <v>85</v>
      </c>
      <c r="B325" s="55"/>
      <c r="C325" s="53">
        <v>48507.574999999997</v>
      </c>
      <c r="D325" s="53">
        <v>5.0000000000000001E-3</v>
      </c>
      <c r="E325">
        <f t="shared" si="31"/>
        <v>10482.005011640365</v>
      </c>
      <c r="F325">
        <f t="shared" si="32"/>
        <v>10482</v>
      </c>
      <c r="G325">
        <f t="shared" si="33"/>
        <v>4.6917199942981824E-3</v>
      </c>
      <c r="J325">
        <f t="shared" si="37"/>
        <v>4.6917199942981824E-3</v>
      </c>
      <c r="Q325" s="2">
        <f t="shared" si="34"/>
        <v>33489.074999999997</v>
      </c>
      <c r="R325" s="2"/>
      <c r="S325" s="2"/>
      <c r="T325" s="2"/>
      <c r="AD325" t="s">
        <v>43</v>
      </c>
      <c r="AE325">
        <v>15</v>
      </c>
      <c r="AG325" t="s">
        <v>68</v>
      </c>
      <c r="AI325" t="s">
        <v>34</v>
      </c>
    </row>
    <row r="326" spans="1:35" x14ac:dyDescent="0.2">
      <c r="A326" s="52" t="s">
        <v>85</v>
      </c>
      <c r="B326" s="55"/>
      <c r="C326" s="53">
        <v>48508.514999999999</v>
      </c>
      <c r="D326" s="53">
        <v>6.0000000000000001E-3</v>
      </c>
      <c r="E326">
        <f t="shared" si="31"/>
        <v>10483.009108633831</v>
      </c>
      <c r="F326">
        <f t="shared" si="32"/>
        <v>10483</v>
      </c>
      <c r="G326">
        <f t="shared" si="33"/>
        <v>8.5271799980546348E-3</v>
      </c>
      <c r="J326">
        <f t="shared" si="37"/>
        <v>8.5271799980546348E-3</v>
      </c>
      <c r="Q326" s="2">
        <f t="shared" si="34"/>
        <v>33490.014999999999</v>
      </c>
      <c r="R326" s="2"/>
      <c r="S326" s="2"/>
      <c r="T326" s="2"/>
      <c r="AD326" t="s">
        <v>43</v>
      </c>
      <c r="AE326">
        <v>9</v>
      </c>
      <c r="AG326" t="s">
        <v>68</v>
      </c>
      <c r="AI326" t="s">
        <v>34</v>
      </c>
    </row>
    <row r="327" spans="1:35" x14ac:dyDescent="0.2">
      <c r="A327" s="54" t="s">
        <v>109</v>
      </c>
      <c r="B327" s="55" t="s">
        <v>101</v>
      </c>
      <c r="C327" s="53">
        <v>48521.606699999997</v>
      </c>
      <c r="D327" s="53">
        <v>5.0000000000000001E-4</v>
      </c>
      <c r="E327">
        <f t="shared" si="31"/>
        <v>10496.993509282031</v>
      </c>
      <c r="F327">
        <f t="shared" si="32"/>
        <v>10497</v>
      </c>
      <c r="G327">
        <f t="shared" si="33"/>
        <v>-6.0763800065615214E-3</v>
      </c>
      <c r="K327">
        <f>+G327</f>
        <v>-6.0763800065615214E-3</v>
      </c>
      <c r="Q327" s="2">
        <f t="shared" si="34"/>
        <v>33503.106699999997</v>
      </c>
      <c r="R327" s="2"/>
      <c r="S327" s="2"/>
      <c r="T327" s="2"/>
    </row>
    <row r="328" spans="1:35" x14ac:dyDescent="0.2">
      <c r="A328" s="54" t="s">
        <v>109</v>
      </c>
      <c r="B328" s="55" t="s">
        <v>95</v>
      </c>
      <c r="C328" s="53">
        <v>48526.758999999998</v>
      </c>
      <c r="D328" s="53">
        <v>2.9999999999999997E-4</v>
      </c>
      <c r="E328">
        <f t="shared" si="31"/>
        <v>10502.497135813324</v>
      </c>
      <c r="F328">
        <f t="shared" si="32"/>
        <v>10502.5</v>
      </c>
      <c r="G328">
        <f t="shared" si="33"/>
        <v>-2.6813500007847324E-3</v>
      </c>
      <c r="K328">
        <f>+G328</f>
        <v>-2.6813500007847324E-3</v>
      </c>
      <c r="Q328" s="2">
        <f t="shared" si="34"/>
        <v>33508.258999999998</v>
      </c>
      <c r="R328" s="2"/>
      <c r="S328" s="2"/>
      <c r="T328" s="2"/>
    </row>
    <row r="329" spans="1:35" x14ac:dyDescent="0.2">
      <c r="A329" s="52" t="s">
        <v>88</v>
      </c>
      <c r="B329" s="55"/>
      <c r="C329" s="53">
        <v>48831.474600000001</v>
      </c>
      <c r="D329" s="53"/>
      <c r="E329">
        <f t="shared" si="31"/>
        <v>10827.990771793175</v>
      </c>
      <c r="F329">
        <f t="shared" si="32"/>
        <v>10828</v>
      </c>
      <c r="G329">
        <f t="shared" si="33"/>
        <v>-8.6391200020443648E-3</v>
      </c>
      <c r="J329">
        <f>+G329</f>
        <v>-8.6391200020443648E-3</v>
      </c>
      <c r="Q329" s="2">
        <f t="shared" si="34"/>
        <v>33812.974600000001</v>
      </c>
      <c r="R329" s="2"/>
      <c r="S329" s="2"/>
      <c r="T329" s="2"/>
      <c r="AD329" t="s">
        <v>48</v>
      </c>
      <c r="AI329" t="s">
        <v>47</v>
      </c>
    </row>
    <row r="330" spans="1:35" x14ac:dyDescent="0.2">
      <c r="A330" s="54" t="s">
        <v>109</v>
      </c>
      <c r="B330" s="55" t="s">
        <v>101</v>
      </c>
      <c r="C330" s="53">
        <v>48902.623200000002</v>
      </c>
      <c r="D330" s="53">
        <v>2.9999999999999997E-4</v>
      </c>
      <c r="E330">
        <f t="shared" si="31"/>
        <v>10903.990873228335</v>
      </c>
      <c r="F330">
        <f t="shared" si="32"/>
        <v>10904</v>
      </c>
      <c r="G330">
        <f t="shared" si="33"/>
        <v>-8.5441599949263036E-3</v>
      </c>
      <c r="K330">
        <f>+G330</f>
        <v>-8.5441599949263036E-3</v>
      </c>
      <c r="Q330" s="2">
        <f t="shared" si="34"/>
        <v>33884.123200000002</v>
      </c>
      <c r="R330" s="2"/>
      <c r="S330" s="2"/>
      <c r="T330" s="2"/>
    </row>
    <row r="331" spans="1:35" x14ac:dyDescent="0.2">
      <c r="A331" s="34" t="s">
        <v>135</v>
      </c>
      <c r="B331" s="35" t="s">
        <v>101</v>
      </c>
      <c r="C331" s="36">
        <v>49311.724999999999</v>
      </c>
      <c r="D331" s="36">
        <v>4.0000000000000002E-4</v>
      </c>
      <c r="E331">
        <f t="shared" si="31"/>
        <v>11340.988625781531</v>
      </c>
      <c r="F331">
        <f t="shared" si="32"/>
        <v>11341</v>
      </c>
      <c r="G331">
        <f t="shared" si="33"/>
        <v>-1.0648139999830164E-2</v>
      </c>
      <c r="J331">
        <f>+G331</f>
        <v>-1.0648139999830164E-2</v>
      </c>
      <c r="O331">
        <f ca="1">+C$11+C$12*F331</f>
        <v>-4.92922371392523E-2</v>
      </c>
      <c r="Q331" s="2">
        <f t="shared" si="34"/>
        <v>34293.224999999999</v>
      </c>
      <c r="R331" s="2"/>
      <c r="S331" s="2"/>
      <c r="T331" s="2"/>
    </row>
    <row r="332" spans="1:35" x14ac:dyDescent="0.2">
      <c r="A332" s="54" t="s">
        <v>126</v>
      </c>
      <c r="B332" s="55" t="s">
        <v>101</v>
      </c>
      <c r="C332" s="53">
        <v>49311.724999999999</v>
      </c>
      <c r="D332" s="53">
        <v>4.0000000000000002E-4</v>
      </c>
      <c r="E332">
        <f t="shared" si="31"/>
        <v>11340.988625781531</v>
      </c>
      <c r="F332">
        <f t="shared" si="32"/>
        <v>11341</v>
      </c>
      <c r="G332">
        <f t="shared" si="33"/>
        <v>-1.0648139999830164E-2</v>
      </c>
      <c r="I332">
        <f t="shared" ref="I332:I337" si="38">+G332</f>
        <v>-1.0648139999830164E-2</v>
      </c>
      <c r="O332">
        <f ca="1">+C$11+C$12*F332</f>
        <v>-4.92922371392523E-2</v>
      </c>
      <c r="Q332" s="2">
        <f t="shared" si="34"/>
        <v>34293.224999999999</v>
      </c>
      <c r="R332" s="2"/>
      <c r="S332" s="2"/>
      <c r="T332" s="2"/>
    </row>
    <row r="333" spans="1:35" x14ac:dyDescent="0.2">
      <c r="A333" s="52" t="s">
        <v>89</v>
      </c>
      <c r="B333" s="55"/>
      <c r="C333" s="53">
        <v>49313.603999999999</v>
      </c>
      <c r="D333" s="53"/>
      <c r="E333">
        <f t="shared" si="31"/>
        <v>11342.995751580165</v>
      </c>
      <c r="F333">
        <f t="shared" si="32"/>
        <v>11343</v>
      </c>
      <c r="G333">
        <f t="shared" si="33"/>
        <v>-3.9772200034349225E-3</v>
      </c>
      <c r="I333">
        <f t="shared" si="38"/>
        <v>-3.9772200034349225E-3</v>
      </c>
      <c r="Q333" s="2">
        <f t="shared" si="34"/>
        <v>34295.103999999999</v>
      </c>
      <c r="R333" s="2"/>
      <c r="S333" s="2"/>
      <c r="T333" s="2"/>
      <c r="AD333" t="s">
        <v>48</v>
      </c>
      <c r="AI333" t="s">
        <v>47</v>
      </c>
    </row>
    <row r="334" spans="1:35" x14ac:dyDescent="0.2">
      <c r="A334" s="52" t="s">
        <v>89</v>
      </c>
      <c r="B334" s="55"/>
      <c r="C334" s="53">
        <v>49326.682999999997</v>
      </c>
      <c r="D334" s="53"/>
      <c r="E334">
        <f t="shared" si="31"/>
        <v>11356.966586237071</v>
      </c>
      <c r="F334">
        <f t="shared" si="32"/>
        <v>11357</v>
      </c>
      <c r="G334">
        <f t="shared" si="33"/>
        <v>-3.1280780000088271E-2</v>
      </c>
      <c r="I334">
        <f t="shared" si="38"/>
        <v>-3.1280780000088271E-2</v>
      </c>
      <c r="Q334" s="2">
        <f t="shared" si="34"/>
        <v>34308.182999999997</v>
      </c>
      <c r="R334" s="2"/>
      <c r="S334" s="2"/>
      <c r="T334" s="2"/>
      <c r="AD334" t="s">
        <v>48</v>
      </c>
      <c r="AI334" t="s">
        <v>47</v>
      </c>
    </row>
    <row r="335" spans="1:35" x14ac:dyDescent="0.2">
      <c r="A335" s="52" t="s">
        <v>89</v>
      </c>
      <c r="B335" s="55"/>
      <c r="C335" s="53">
        <v>49342.637999999999</v>
      </c>
      <c r="D335" s="53"/>
      <c r="E335">
        <f t="shared" si="31"/>
        <v>11374.00953041866</v>
      </c>
      <c r="F335">
        <f t="shared" si="32"/>
        <v>11374</v>
      </c>
      <c r="G335">
        <f t="shared" si="33"/>
        <v>8.9220400041085668E-3</v>
      </c>
      <c r="I335">
        <f t="shared" si="38"/>
        <v>8.9220400041085668E-3</v>
      </c>
      <c r="Q335" s="2">
        <f t="shared" si="34"/>
        <v>34324.137999999999</v>
      </c>
      <c r="R335" s="2"/>
      <c r="S335" s="2"/>
      <c r="T335" s="2"/>
      <c r="AD335" t="s">
        <v>48</v>
      </c>
      <c r="AI335" t="s">
        <v>47</v>
      </c>
    </row>
    <row r="336" spans="1:35" x14ac:dyDescent="0.2">
      <c r="A336" s="52" t="s">
        <v>89</v>
      </c>
      <c r="B336" s="55"/>
      <c r="C336" s="53">
        <v>49356.667999999998</v>
      </c>
      <c r="D336" s="53"/>
      <c r="E336">
        <f t="shared" si="31"/>
        <v>11388.996212140228</v>
      </c>
      <c r="F336">
        <f t="shared" si="32"/>
        <v>11389</v>
      </c>
      <c r="G336">
        <f t="shared" si="33"/>
        <v>-3.5460599974612705E-3</v>
      </c>
      <c r="I336">
        <f t="shared" si="38"/>
        <v>-3.5460599974612705E-3</v>
      </c>
      <c r="Q336" s="2">
        <f t="shared" si="34"/>
        <v>34338.167999999998</v>
      </c>
      <c r="R336" s="2"/>
      <c r="S336" s="2"/>
      <c r="T336" s="2"/>
      <c r="AD336" t="s">
        <v>48</v>
      </c>
      <c r="AI336" t="s">
        <v>47</v>
      </c>
    </row>
    <row r="337" spans="1:35" x14ac:dyDescent="0.2">
      <c r="A337" s="52" t="s">
        <v>89</v>
      </c>
      <c r="B337" s="55"/>
      <c r="C337" s="53">
        <v>49357.597999999998</v>
      </c>
      <c r="D337" s="53"/>
      <c r="E337">
        <f t="shared" si="31"/>
        <v>11389.989627250781</v>
      </c>
      <c r="F337">
        <f t="shared" si="32"/>
        <v>11390</v>
      </c>
      <c r="G337">
        <f t="shared" si="33"/>
        <v>-9.7106000030180439E-3</v>
      </c>
      <c r="I337">
        <f t="shared" si="38"/>
        <v>-9.7106000030180439E-3</v>
      </c>
      <c r="Q337" s="2">
        <f t="shared" si="34"/>
        <v>34339.097999999998</v>
      </c>
      <c r="R337" s="2"/>
      <c r="S337" s="2"/>
      <c r="T337" s="2"/>
      <c r="AD337" t="s">
        <v>48</v>
      </c>
      <c r="AI337" t="s">
        <v>47</v>
      </c>
    </row>
    <row r="338" spans="1:35" x14ac:dyDescent="0.2">
      <c r="A338" s="52" t="s">
        <v>91</v>
      </c>
      <c r="B338" s="55"/>
      <c r="C338" s="53">
        <v>49800.396999999997</v>
      </c>
      <c r="D338" s="53">
        <v>6.0000000000000001E-3</v>
      </c>
      <c r="E338">
        <f t="shared" si="31"/>
        <v>11862.982334280679</v>
      </c>
      <c r="F338">
        <f t="shared" si="32"/>
        <v>11863</v>
      </c>
      <c r="G338">
        <f t="shared" si="33"/>
        <v>-1.6538020005100407E-2</v>
      </c>
      <c r="J338">
        <f t="shared" ref="J338:J344" si="39">+G338</f>
        <v>-1.6538020005100407E-2</v>
      </c>
      <c r="Q338" s="2">
        <f t="shared" si="34"/>
        <v>34781.896999999997</v>
      </c>
      <c r="R338" s="2"/>
      <c r="S338" s="2"/>
      <c r="T338" s="2"/>
      <c r="AD338" t="s">
        <v>43</v>
      </c>
      <c r="AE338">
        <v>21</v>
      </c>
      <c r="AG338" t="s">
        <v>90</v>
      </c>
      <c r="AI338" t="s">
        <v>34</v>
      </c>
    </row>
    <row r="339" spans="1:35" x14ac:dyDescent="0.2">
      <c r="A339" s="52" t="s">
        <v>91</v>
      </c>
      <c r="B339" s="55" t="s">
        <v>95</v>
      </c>
      <c r="C339" s="53">
        <v>49807.419000000002</v>
      </c>
      <c r="D339" s="53">
        <v>4.0000000000000001E-3</v>
      </c>
      <c r="E339">
        <f t="shared" si="31"/>
        <v>11870.483152459505</v>
      </c>
      <c r="F339">
        <f t="shared" si="32"/>
        <v>11870.5</v>
      </c>
      <c r="G339">
        <f t="shared" si="33"/>
        <v>-1.5772070000821259E-2</v>
      </c>
      <c r="J339">
        <f t="shared" si="39"/>
        <v>-1.5772070000821259E-2</v>
      </c>
      <c r="Q339" s="2">
        <f t="shared" si="34"/>
        <v>34788.919000000002</v>
      </c>
      <c r="R339" s="2"/>
      <c r="S339" s="2"/>
      <c r="T339" s="2"/>
      <c r="AD339" t="s">
        <v>43</v>
      </c>
      <c r="AE339">
        <v>19</v>
      </c>
      <c r="AG339" t="s">
        <v>90</v>
      </c>
      <c r="AI339" t="s">
        <v>34</v>
      </c>
    </row>
    <row r="340" spans="1:35" x14ac:dyDescent="0.2">
      <c r="A340" s="52" t="s">
        <v>91</v>
      </c>
      <c r="B340" s="55"/>
      <c r="C340" s="53">
        <v>49990.442999999999</v>
      </c>
      <c r="D340" s="53">
        <v>4.0000000000000001E-3</v>
      </c>
      <c r="E340">
        <f t="shared" ref="E340:E375" si="40">+(C340-C$7)/C$8</f>
        <v>12065.987246216355</v>
      </c>
      <c r="F340">
        <f t="shared" ref="F340:F375" si="41">ROUND(2*E340,0)/2</f>
        <v>12066</v>
      </c>
      <c r="G340">
        <f t="shared" ref="G340:G348" si="42">+C340-(C$7+F340*C$8)</f>
        <v>-1.1939639996853657E-2</v>
      </c>
      <c r="J340">
        <f t="shared" si="39"/>
        <v>-1.1939639996853657E-2</v>
      </c>
      <c r="Q340" s="2">
        <f t="shared" ref="Q340:Q375" si="43">+C340-15018.5</f>
        <v>34971.942999999999</v>
      </c>
      <c r="R340" s="2"/>
      <c r="S340" s="2"/>
      <c r="T340" s="2"/>
      <c r="AD340" t="s">
        <v>43</v>
      </c>
      <c r="AE340">
        <v>24</v>
      </c>
      <c r="AG340" t="s">
        <v>90</v>
      </c>
      <c r="AI340" t="s">
        <v>34</v>
      </c>
    </row>
    <row r="341" spans="1:35" x14ac:dyDescent="0.2">
      <c r="A341" s="56" t="s">
        <v>92</v>
      </c>
      <c r="B341" s="57" t="s">
        <v>101</v>
      </c>
      <c r="C341" s="56">
        <v>50033.504800000002</v>
      </c>
      <c r="D341" s="56" t="s">
        <v>121</v>
      </c>
      <c r="E341">
        <f t="shared" si="40"/>
        <v>12111.985356762181</v>
      </c>
      <c r="F341">
        <f t="shared" si="41"/>
        <v>12112</v>
      </c>
      <c r="G341">
        <f t="shared" si="42"/>
        <v>-1.3708480000786949E-2</v>
      </c>
      <c r="J341">
        <f t="shared" si="39"/>
        <v>-1.3708480000786949E-2</v>
      </c>
      <c r="O341">
        <f ca="1">+C$11+C$12*F341</f>
        <v>-4.5117864369489918E-2</v>
      </c>
      <c r="Q341" s="2">
        <f t="shared" si="43"/>
        <v>35015.004800000002</v>
      </c>
      <c r="R341" s="2"/>
      <c r="S341" s="2"/>
      <c r="T341" s="2"/>
    </row>
    <row r="342" spans="1:35" x14ac:dyDescent="0.2">
      <c r="A342" s="52" t="s">
        <v>92</v>
      </c>
      <c r="B342" s="55"/>
      <c r="C342" s="53">
        <v>50033.505499999999</v>
      </c>
      <c r="D342" s="53"/>
      <c r="E342">
        <f t="shared" si="40"/>
        <v>12111.986104493981</v>
      </c>
      <c r="F342">
        <f t="shared" si="41"/>
        <v>12112</v>
      </c>
      <c r="G342">
        <f t="shared" si="42"/>
        <v>-1.3008480003918521E-2</v>
      </c>
      <c r="J342">
        <f t="shared" si="39"/>
        <v>-1.3008480003918521E-2</v>
      </c>
      <c r="Q342" s="2">
        <f t="shared" si="43"/>
        <v>35015.005499999999</v>
      </c>
      <c r="R342" s="2"/>
      <c r="S342" s="2"/>
      <c r="T342" s="2"/>
      <c r="AD342" t="s">
        <v>86</v>
      </c>
      <c r="AI342" t="s">
        <v>47</v>
      </c>
    </row>
    <row r="343" spans="1:35" x14ac:dyDescent="0.2">
      <c r="A343" s="52" t="s">
        <v>94</v>
      </c>
      <c r="B343" s="55"/>
      <c r="C343" s="53">
        <v>50210.451000000001</v>
      </c>
      <c r="D343" s="53">
        <v>2E-3</v>
      </c>
      <c r="E343">
        <f t="shared" si="40"/>
        <v>12300.997215724494</v>
      </c>
      <c r="F343">
        <f t="shared" si="41"/>
        <v>12301</v>
      </c>
      <c r="G343">
        <f t="shared" si="42"/>
        <v>-2.6065400015795603E-3</v>
      </c>
      <c r="J343">
        <f t="shared" si="39"/>
        <v>-2.6065400015795603E-3</v>
      </c>
      <c r="Q343" s="2">
        <f t="shared" si="43"/>
        <v>35191.951000000001</v>
      </c>
      <c r="R343" s="2"/>
      <c r="S343" s="2"/>
      <c r="T343" s="2"/>
      <c r="AD343" t="s">
        <v>93</v>
      </c>
      <c r="AI343" t="s">
        <v>47</v>
      </c>
    </row>
    <row r="344" spans="1:35" x14ac:dyDescent="0.2">
      <c r="A344" s="52" t="s">
        <v>94</v>
      </c>
      <c r="B344" s="55"/>
      <c r="C344" s="53">
        <v>50225.428599999999</v>
      </c>
      <c r="D344" s="53">
        <v>5.0000000000000001E-4</v>
      </c>
      <c r="E344">
        <f t="shared" si="40"/>
        <v>12316.996112670535</v>
      </c>
      <c r="F344">
        <f t="shared" si="41"/>
        <v>12317</v>
      </c>
      <c r="G344">
        <f t="shared" si="42"/>
        <v>-3.6391800022101961E-3</v>
      </c>
      <c r="J344">
        <f t="shared" si="39"/>
        <v>-3.6391800022101961E-3</v>
      </c>
      <c r="O344">
        <f t="shared" ref="O344:O375" ca="1" si="44">+C$11+C$12*F344</f>
        <v>-4.4007946836673723E-2</v>
      </c>
      <c r="Q344" s="2">
        <f t="shared" si="43"/>
        <v>35206.928599999999</v>
      </c>
      <c r="R344" s="2"/>
      <c r="S344" s="2"/>
      <c r="T344" s="2"/>
      <c r="AD344" t="s">
        <v>93</v>
      </c>
      <c r="AI344" t="s">
        <v>47</v>
      </c>
    </row>
    <row r="345" spans="1:35" x14ac:dyDescent="0.2">
      <c r="A345" s="54" t="s">
        <v>126</v>
      </c>
      <c r="B345" s="55" t="s">
        <v>101</v>
      </c>
      <c r="C345" s="53">
        <v>50675.720999999998</v>
      </c>
      <c r="D345" s="53">
        <v>2.9999999999999997E-4</v>
      </c>
      <c r="E345">
        <f t="shared" si="40"/>
        <v>12797.993181839593</v>
      </c>
      <c r="F345">
        <f t="shared" si="41"/>
        <v>12798</v>
      </c>
      <c r="G345">
        <f t="shared" si="42"/>
        <v>-6.3829200007603504E-3</v>
      </c>
      <c r="I345">
        <f>+G345</f>
        <v>-6.3829200007603504E-3</v>
      </c>
      <c r="O345">
        <f t="shared" ca="1" si="44"/>
        <v>-4.1403701308456192E-2</v>
      </c>
      <c r="Q345" s="2">
        <f t="shared" si="43"/>
        <v>35657.220999999998</v>
      </c>
      <c r="R345" s="2"/>
      <c r="S345" s="2"/>
      <c r="T345" s="2"/>
    </row>
    <row r="346" spans="1:35" x14ac:dyDescent="0.2">
      <c r="A346" s="54" t="s">
        <v>126</v>
      </c>
      <c r="B346" s="55" t="s">
        <v>101</v>
      </c>
      <c r="C346" s="53">
        <v>51057.682000000001</v>
      </c>
      <c r="D346" s="53">
        <v>5.0000000000000001E-4</v>
      </c>
      <c r="E346">
        <f t="shared" si="40"/>
        <v>13205.999449626666</v>
      </c>
      <c r="F346">
        <f t="shared" si="41"/>
        <v>13206</v>
      </c>
      <c r="G346">
        <f t="shared" si="42"/>
        <v>-5.1523999718483537E-4</v>
      </c>
      <c r="I346">
        <f>+G346</f>
        <v>-5.1523999718483537E-4</v>
      </c>
      <c r="O346">
        <f t="shared" ca="1" si="44"/>
        <v>-3.9194694706558592E-2</v>
      </c>
      <c r="Q346" s="2">
        <f t="shared" si="43"/>
        <v>36039.182000000001</v>
      </c>
      <c r="R346" s="2"/>
      <c r="S346" s="2"/>
      <c r="T346" s="2"/>
    </row>
    <row r="347" spans="1:35" x14ac:dyDescent="0.2">
      <c r="A347" s="38" t="s">
        <v>100</v>
      </c>
      <c r="B347" s="39" t="s">
        <v>101</v>
      </c>
      <c r="C347" s="40">
        <v>52912.236799999999</v>
      </c>
      <c r="D347" s="30">
        <v>2.9999999999999997E-4</v>
      </c>
      <c r="E347">
        <f t="shared" si="40"/>
        <v>15187.013171851178</v>
      </c>
      <c r="F347">
        <f t="shared" si="41"/>
        <v>15187</v>
      </c>
      <c r="G347">
        <f t="shared" si="42"/>
        <v>1.2331019999692217E-2</v>
      </c>
      <c r="K347">
        <f>+G347</f>
        <v>1.2331019999692217E-2</v>
      </c>
      <c r="O347">
        <f t="shared" ca="1" si="44"/>
        <v>-2.8469101377246939E-2</v>
      </c>
      <c r="Q347" s="2">
        <f t="shared" si="43"/>
        <v>37893.736799999999</v>
      </c>
      <c r="R347" s="2"/>
      <c r="S347" s="2"/>
      <c r="T347" s="2"/>
    </row>
    <row r="348" spans="1:35" x14ac:dyDescent="0.2">
      <c r="A348" s="38" t="s">
        <v>100</v>
      </c>
      <c r="B348" s="39" t="s">
        <v>95</v>
      </c>
      <c r="C348" s="40">
        <v>52919.264499999997</v>
      </c>
      <c r="D348" s="30">
        <v>1.2999999999999999E-3</v>
      </c>
      <c r="E348">
        <f t="shared" si="40"/>
        <v>15194.520078703257</v>
      </c>
      <c r="F348">
        <f t="shared" si="41"/>
        <v>15194.5</v>
      </c>
      <c r="G348">
        <f t="shared" si="42"/>
        <v>1.8796969998220447E-2</v>
      </c>
      <c r="K348">
        <f>+G348</f>
        <v>1.8796969998220447E-2</v>
      </c>
      <c r="O348">
        <f t="shared" ca="1" si="44"/>
        <v>-2.8428494638241472E-2</v>
      </c>
      <c r="Q348" s="2">
        <f t="shared" si="43"/>
        <v>37900.764499999997</v>
      </c>
      <c r="R348" s="2"/>
      <c r="S348" s="2"/>
      <c r="T348" s="2"/>
    </row>
    <row r="349" spans="1:35" x14ac:dyDescent="0.2">
      <c r="A349" s="30" t="s">
        <v>111</v>
      </c>
      <c r="B349" s="31" t="s">
        <v>101</v>
      </c>
      <c r="C349" s="30">
        <v>53256.429270000001</v>
      </c>
      <c r="D349" s="30" t="s">
        <v>112</v>
      </c>
      <c r="E349">
        <f t="shared" si="40"/>
        <v>15554.675538127092</v>
      </c>
      <c r="F349">
        <f t="shared" si="41"/>
        <v>15554.5</v>
      </c>
      <c r="N349" s="27"/>
      <c r="O349">
        <f t="shared" ca="1" si="44"/>
        <v>-2.6479371165978871E-2</v>
      </c>
      <c r="Q349" s="2">
        <f t="shared" si="43"/>
        <v>38237.929270000001</v>
      </c>
      <c r="R349" s="2"/>
      <c r="S349" s="2"/>
      <c r="T349" s="2"/>
      <c r="U349">
        <f>+C349-(C$7+F349*C$8)</f>
        <v>0.16433256999880541</v>
      </c>
    </row>
    <row r="350" spans="1:35" x14ac:dyDescent="0.2">
      <c r="A350" s="30" t="s">
        <v>111</v>
      </c>
      <c r="B350" s="31" t="s">
        <v>101</v>
      </c>
      <c r="C350" s="30">
        <v>53258.514609999998</v>
      </c>
      <c r="D350" s="30" t="s">
        <v>112</v>
      </c>
      <c r="E350">
        <f t="shared" si="40"/>
        <v>15556.903073897671</v>
      </c>
      <c r="F350">
        <f t="shared" si="41"/>
        <v>15557</v>
      </c>
      <c r="N350" s="27"/>
      <c r="O350">
        <f t="shared" ca="1" si="44"/>
        <v>-2.6465835586310382E-2</v>
      </c>
      <c r="Q350" s="2">
        <f t="shared" si="43"/>
        <v>38240.014609999998</v>
      </c>
      <c r="R350" s="2"/>
      <c r="S350" s="2"/>
      <c r="T350" s="2"/>
      <c r="U350">
        <f>+C350-(C$7+F350*C$8)</f>
        <v>-9.0738780003448483E-2</v>
      </c>
    </row>
    <row r="351" spans="1:35" x14ac:dyDescent="0.2">
      <c r="A351" s="30" t="s">
        <v>111</v>
      </c>
      <c r="B351" s="31" t="s">
        <v>101</v>
      </c>
      <c r="C351" s="30">
        <v>53588.381050000004</v>
      </c>
      <c r="D351" s="30" t="s">
        <v>113</v>
      </c>
      <c r="E351">
        <f t="shared" si="40"/>
        <v>15909.262542672257</v>
      </c>
      <c r="F351">
        <f t="shared" si="41"/>
        <v>15909.5</v>
      </c>
      <c r="N351" s="27"/>
      <c r="O351">
        <f t="shared" ca="1" si="44"/>
        <v>-2.4557318853053262E-2</v>
      </c>
      <c r="Q351" s="2">
        <f t="shared" si="43"/>
        <v>38569.881050000004</v>
      </c>
      <c r="R351" s="2"/>
      <c r="S351" s="2"/>
      <c r="T351" s="2"/>
      <c r="U351">
        <f>+C351-(C$7+F351*C$8)</f>
        <v>-0.22229912999318913</v>
      </c>
    </row>
    <row r="352" spans="1:35" x14ac:dyDescent="0.2">
      <c r="A352" s="32" t="s">
        <v>123</v>
      </c>
      <c r="B352" s="33" t="s">
        <v>95</v>
      </c>
      <c r="C352" s="32">
        <v>53617.642500000002</v>
      </c>
      <c r="D352" s="32">
        <v>2.0000000000000001E-4</v>
      </c>
      <c r="E352">
        <f t="shared" si="40"/>
        <v>15940.519280937518</v>
      </c>
      <c r="F352">
        <f t="shared" si="41"/>
        <v>15940.5</v>
      </c>
      <c r="G352">
        <f>+C352-(C$7+F352*C$8)</f>
        <v>1.8050130005576648E-2</v>
      </c>
      <c r="J352">
        <f>+G352</f>
        <v>1.8050130005576648E-2</v>
      </c>
      <c r="O352">
        <f t="shared" ca="1" si="44"/>
        <v>-2.4389477665163986E-2</v>
      </c>
      <c r="Q352" s="2">
        <f t="shared" si="43"/>
        <v>38599.142500000002</v>
      </c>
      <c r="R352" s="2"/>
      <c r="S352" s="2"/>
      <c r="T352" s="2"/>
    </row>
    <row r="353" spans="1:21" x14ac:dyDescent="0.2">
      <c r="A353" s="30" t="s">
        <v>111</v>
      </c>
      <c r="B353" s="31" t="s">
        <v>101</v>
      </c>
      <c r="C353" s="30">
        <v>53620.325129999997</v>
      </c>
      <c r="D353" s="30" t="s">
        <v>113</v>
      </c>
      <c r="E353">
        <f t="shared" si="40"/>
        <v>15943.384834892377</v>
      </c>
      <c r="F353">
        <f t="shared" si="41"/>
        <v>15943.5</v>
      </c>
      <c r="N353" s="27"/>
      <c r="O353">
        <f t="shared" ca="1" si="44"/>
        <v>-2.4373234969561799E-2</v>
      </c>
      <c r="Q353" s="2">
        <f t="shared" si="43"/>
        <v>38601.825129999997</v>
      </c>
      <c r="R353" s="2"/>
      <c r="S353" s="2"/>
      <c r="T353" s="2"/>
      <c r="U353">
        <f>+C353-(C$7+F353*C$8)</f>
        <v>-0.10781349000171758</v>
      </c>
    </row>
    <row r="354" spans="1:21" x14ac:dyDescent="0.2">
      <c r="A354" s="30" t="s">
        <v>111</v>
      </c>
      <c r="B354" s="31" t="s">
        <v>95</v>
      </c>
      <c r="C354" s="30">
        <v>53899.426169999999</v>
      </c>
      <c r="D354" s="30">
        <v>2.0000000000000001E-4</v>
      </c>
      <c r="E354">
        <f t="shared" si="40"/>
        <v>16241.517297803226</v>
      </c>
      <c r="F354">
        <f t="shared" si="41"/>
        <v>16241.5</v>
      </c>
      <c r="G354">
        <f t="shared" ref="G354:G375" si="45">+C354-(C$7+F354*C$8)</f>
        <v>1.6193590003240388E-2</v>
      </c>
      <c r="K354">
        <f t="shared" ref="K354:K366" si="46">+G354</f>
        <v>1.6193590003240388E-2</v>
      </c>
      <c r="O354">
        <f t="shared" ca="1" si="44"/>
        <v>-2.2759793873077763E-2</v>
      </c>
      <c r="Q354" s="2">
        <f t="shared" si="43"/>
        <v>38880.926169999999</v>
      </c>
      <c r="R354" s="2"/>
      <c r="S354" s="2"/>
      <c r="T354" s="2"/>
    </row>
    <row r="355" spans="1:21" x14ac:dyDescent="0.2">
      <c r="A355" s="32" t="s">
        <v>115</v>
      </c>
      <c r="B355" s="33" t="s">
        <v>95</v>
      </c>
      <c r="C355" s="32">
        <v>53971.512999999999</v>
      </c>
      <c r="D355" s="32">
        <v>4.0000000000000001E-3</v>
      </c>
      <c r="E355">
        <f t="shared" si="40"/>
        <v>16318.519605538573</v>
      </c>
      <c r="F355">
        <f t="shared" si="41"/>
        <v>16318.5</v>
      </c>
      <c r="G355">
        <f t="shared" si="45"/>
        <v>1.8354009996983223E-2</v>
      </c>
      <c r="K355">
        <f t="shared" si="46"/>
        <v>1.8354009996983223E-2</v>
      </c>
      <c r="O355">
        <f t="shared" ca="1" si="44"/>
        <v>-2.2342898019288265E-2</v>
      </c>
      <c r="Q355" s="2">
        <f t="shared" si="43"/>
        <v>38953.012999999999</v>
      </c>
      <c r="R355" s="2"/>
      <c r="S355" s="2"/>
      <c r="T355" s="2"/>
    </row>
    <row r="356" spans="1:21" x14ac:dyDescent="0.2">
      <c r="A356" s="32" t="s">
        <v>115</v>
      </c>
      <c r="B356" s="33" t="s">
        <v>95</v>
      </c>
      <c r="C356" s="32">
        <v>54001.47</v>
      </c>
      <c r="D356" s="32">
        <v>4.0000000000000001E-3</v>
      </c>
      <c r="E356">
        <f t="shared" si="40"/>
        <v>16350.519322169586</v>
      </c>
      <c r="F356">
        <f t="shared" si="41"/>
        <v>16350.5</v>
      </c>
      <c r="G356">
        <f t="shared" si="45"/>
        <v>1.808873000118183E-2</v>
      </c>
      <c r="K356">
        <f t="shared" si="46"/>
        <v>1.808873000118183E-2</v>
      </c>
      <c r="O356">
        <f t="shared" ca="1" si="44"/>
        <v>-2.216964259953158E-2</v>
      </c>
      <c r="Q356" s="2">
        <f t="shared" si="43"/>
        <v>38982.97</v>
      </c>
      <c r="R356" s="2"/>
      <c r="S356" s="2"/>
      <c r="T356" s="2"/>
    </row>
    <row r="357" spans="1:21" x14ac:dyDescent="0.2">
      <c r="A357" s="32" t="s">
        <v>124</v>
      </c>
      <c r="B357" s="33" t="s">
        <v>95</v>
      </c>
      <c r="C357" s="32">
        <v>54222.397700000001</v>
      </c>
      <c r="D357" s="32">
        <v>5.9999999999999995E-4</v>
      </c>
      <c r="E357">
        <f t="shared" si="40"/>
        <v>16586.51170444888</v>
      </c>
      <c r="F357">
        <f t="shared" si="41"/>
        <v>16586.5</v>
      </c>
      <c r="G357">
        <f t="shared" si="45"/>
        <v>1.095729000371648E-2</v>
      </c>
      <c r="K357">
        <f t="shared" si="46"/>
        <v>1.095729000371648E-2</v>
      </c>
      <c r="O357">
        <f t="shared" ca="1" si="44"/>
        <v>-2.0891883878826109E-2</v>
      </c>
      <c r="Q357" s="2">
        <f t="shared" si="43"/>
        <v>39203.897700000001</v>
      </c>
      <c r="R357" s="2"/>
      <c r="S357" s="2"/>
      <c r="T357" s="2"/>
    </row>
    <row r="358" spans="1:21" x14ac:dyDescent="0.2">
      <c r="A358" s="32" t="s">
        <v>124</v>
      </c>
      <c r="B358" s="33" t="s">
        <v>95</v>
      </c>
      <c r="C358" s="32">
        <v>54222.401400000002</v>
      </c>
      <c r="D358" s="32">
        <v>5.9999999999999995E-4</v>
      </c>
      <c r="E358">
        <f t="shared" si="40"/>
        <v>16586.515656745556</v>
      </c>
      <c r="F358">
        <f t="shared" si="41"/>
        <v>16586.5</v>
      </c>
      <c r="G358">
        <f t="shared" si="45"/>
        <v>1.4657290004834067E-2</v>
      </c>
      <c r="K358">
        <f t="shared" si="46"/>
        <v>1.4657290004834067E-2</v>
      </c>
      <c r="O358">
        <f t="shared" ca="1" si="44"/>
        <v>-2.0891883878826109E-2</v>
      </c>
      <c r="Q358" s="2">
        <f t="shared" si="43"/>
        <v>39203.901400000002</v>
      </c>
      <c r="R358" s="2"/>
      <c r="S358" s="2"/>
      <c r="T358" s="2"/>
    </row>
    <row r="359" spans="1:21" x14ac:dyDescent="0.2">
      <c r="A359" s="30" t="s">
        <v>111</v>
      </c>
      <c r="B359" s="31" t="s">
        <v>101</v>
      </c>
      <c r="C359" s="30">
        <v>54271.551449999999</v>
      </c>
      <c r="D359" s="30">
        <v>4.0000000000000002E-4</v>
      </c>
      <c r="E359">
        <f t="shared" si="40"/>
        <v>16639.017164653556</v>
      </c>
      <c r="F359">
        <f t="shared" si="41"/>
        <v>16639</v>
      </c>
      <c r="G359">
        <f t="shared" si="45"/>
        <v>1.6068939999968279E-2</v>
      </c>
      <c r="K359">
        <f t="shared" si="46"/>
        <v>1.6068939999968279E-2</v>
      </c>
      <c r="O359">
        <f t="shared" ca="1" si="44"/>
        <v>-2.0607636705787816E-2</v>
      </c>
      <c r="Q359" s="2">
        <f t="shared" si="43"/>
        <v>39253.051449999999</v>
      </c>
      <c r="R359" s="2"/>
      <c r="S359" s="2"/>
      <c r="T359" s="2"/>
    </row>
    <row r="360" spans="1:21" x14ac:dyDescent="0.2">
      <c r="A360" s="30" t="s">
        <v>111</v>
      </c>
      <c r="B360" s="31" t="s">
        <v>101</v>
      </c>
      <c r="C360" s="30">
        <v>54271.552049999998</v>
      </c>
      <c r="D360" s="30">
        <v>4.0000000000000002E-4</v>
      </c>
      <c r="E360">
        <f t="shared" si="40"/>
        <v>16639.017805566527</v>
      </c>
      <c r="F360">
        <f t="shared" si="41"/>
        <v>16639</v>
      </c>
      <c r="G360">
        <f t="shared" si="45"/>
        <v>1.6668939999362919E-2</v>
      </c>
      <c r="K360">
        <f t="shared" si="46"/>
        <v>1.6668939999362919E-2</v>
      </c>
      <c r="O360">
        <f t="shared" ca="1" si="44"/>
        <v>-2.0607636705787816E-2</v>
      </c>
      <c r="Q360" s="2">
        <f t="shared" si="43"/>
        <v>39253.052049999998</v>
      </c>
      <c r="R360" s="2"/>
      <c r="S360" s="2"/>
      <c r="T360" s="2"/>
    </row>
    <row r="361" spans="1:21" x14ac:dyDescent="0.2">
      <c r="A361" s="30" t="s">
        <v>114</v>
      </c>
      <c r="B361" s="31" t="s">
        <v>101</v>
      </c>
      <c r="C361" s="30">
        <v>54682.523939999999</v>
      </c>
      <c r="D361" s="30">
        <v>2.9999999999999997E-4</v>
      </c>
      <c r="E361">
        <f t="shared" si="40"/>
        <v>17078.013166360692</v>
      </c>
      <c r="F361">
        <f t="shared" si="41"/>
        <v>17078</v>
      </c>
      <c r="G361">
        <f t="shared" si="45"/>
        <v>1.2325880001299083E-2</v>
      </c>
      <c r="K361">
        <f t="shared" si="46"/>
        <v>1.2325880001299083E-2</v>
      </c>
      <c r="O361">
        <f t="shared" ca="1" si="44"/>
        <v>-1.8230788916000926E-2</v>
      </c>
      <c r="Q361" s="2">
        <f t="shared" si="43"/>
        <v>39664.023939999999</v>
      </c>
      <c r="R361" s="2"/>
      <c r="S361" s="2"/>
      <c r="T361" s="2"/>
    </row>
    <row r="362" spans="1:21" x14ac:dyDescent="0.2">
      <c r="A362" s="24" t="s">
        <v>119</v>
      </c>
      <c r="B362" s="31" t="s">
        <v>101</v>
      </c>
      <c r="C362" s="30">
        <v>55064.472750000001</v>
      </c>
      <c r="D362" s="30">
        <v>4.0000000000000002E-4</v>
      </c>
      <c r="E362">
        <f t="shared" si="40"/>
        <v>17486.006412932496</v>
      </c>
      <c r="F362">
        <f t="shared" si="41"/>
        <v>17486</v>
      </c>
      <c r="G362">
        <f t="shared" si="45"/>
        <v>6.0035600035917014E-3</v>
      </c>
      <c r="K362">
        <f t="shared" si="46"/>
        <v>6.0035600035917014E-3</v>
      </c>
      <c r="O362">
        <f t="shared" ca="1" si="44"/>
        <v>-1.6021782314103325E-2</v>
      </c>
      <c r="Q362" s="2">
        <f t="shared" si="43"/>
        <v>40045.972750000001</v>
      </c>
      <c r="R362" s="2"/>
      <c r="S362" s="2"/>
      <c r="T362" s="2"/>
    </row>
    <row r="363" spans="1:21" x14ac:dyDescent="0.2">
      <c r="A363" s="24" t="s">
        <v>118</v>
      </c>
      <c r="B363" s="31" t="s">
        <v>95</v>
      </c>
      <c r="C363" s="30">
        <v>55395.402199999997</v>
      </c>
      <c r="D363" s="30">
        <v>5.0000000000000001E-4</v>
      </c>
      <c r="E363">
        <f t="shared" si="40"/>
        <v>17839.501376542201</v>
      </c>
      <c r="F363">
        <f t="shared" si="41"/>
        <v>17839.5</v>
      </c>
      <c r="G363">
        <f t="shared" si="45"/>
        <v>1.2886699987575412E-3</v>
      </c>
      <c r="K363">
        <f t="shared" si="46"/>
        <v>1.2886699987575412E-3</v>
      </c>
      <c r="O363">
        <f t="shared" ca="1" si="44"/>
        <v>-1.4107851348978809E-2</v>
      </c>
      <c r="Q363" s="2">
        <f t="shared" si="43"/>
        <v>40376.902199999997</v>
      </c>
      <c r="R363" s="2"/>
      <c r="S363" s="2"/>
      <c r="T363" s="2"/>
    </row>
    <row r="364" spans="1:21" x14ac:dyDescent="0.2">
      <c r="A364" s="24" t="s">
        <v>118</v>
      </c>
      <c r="B364" s="31" t="s">
        <v>101</v>
      </c>
      <c r="C364" s="30">
        <v>55403.359100000001</v>
      </c>
      <c r="D364" s="30">
        <v>5.9999999999999995E-4</v>
      </c>
      <c r="E364">
        <f t="shared" si="40"/>
        <v>17848.000843954207</v>
      </c>
      <c r="F364">
        <f t="shared" si="41"/>
        <v>17848</v>
      </c>
      <c r="G364">
        <f t="shared" si="45"/>
        <v>7.9007999738678336E-4</v>
      </c>
      <c r="K364">
        <f t="shared" si="46"/>
        <v>7.9007999738678336E-4</v>
      </c>
      <c r="O364">
        <f t="shared" ca="1" si="44"/>
        <v>-1.4061830378105933E-2</v>
      </c>
      <c r="Q364" s="2">
        <f t="shared" si="43"/>
        <v>40384.859100000001</v>
      </c>
      <c r="R364" s="2"/>
      <c r="S364" s="2"/>
      <c r="T364" s="2"/>
    </row>
    <row r="365" spans="1:21" x14ac:dyDescent="0.2">
      <c r="A365" s="24" t="s">
        <v>118</v>
      </c>
      <c r="B365" s="31" t="s">
        <v>95</v>
      </c>
      <c r="C365" s="30">
        <v>55408.508399999999</v>
      </c>
      <c r="D365" s="30">
        <v>5.0000000000000001E-4</v>
      </c>
      <c r="E365">
        <f t="shared" si="40"/>
        <v>17853.501265920626</v>
      </c>
      <c r="F365">
        <f t="shared" si="41"/>
        <v>17853.5</v>
      </c>
      <c r="G365">
        <f t="shared" si="45"/>
        <v>1.1851099989144132E-3</v>
      </c>
      <c r="K365">
        <f t="shared" si="46"/>
        <v>1.1851099989144132E-3</v>
      </c>
      <c r="O365">
        <f t="shared" ca="1" si="44"/>
        <v>-1.4032052102835257E-2</v>
      </c>
      <c r="Q365" s="2">
        <f t="shared" si="43"/>
        <v>40390.008399999999</v>
      </c>
      <c r="R365" s="2"/>
      <c r="S365" s="2"/>
      <c r="T365" s="2"/>
    </row>
    <row r="366" spans="1:21" x14ac:dyDescent="0.2">
      <c r="A366" s="24" t="s">
        <v>136</v>
      </c>
      <c r="B366" s="31" t="s">
        <v>101</v>
      </c>
      <c r="C366" s="30">
        <v>55798.415489999999</v>
      </c>
      <c r="D366" s="30">
        <v>2.0000000000000001E-4</v>
      </c>
      <c r="E366">
        <f t="shared" si="40"/>
        <v>18269.995454004271</v>
      </c>
      <c r="F366">
        <f t="shared" si="41"/>
        <v>18270</v>
      </c>
      <c r="G366">
        <f t="shared" si="45"/>
        <v>-4.2557999986456707E-3</v>
      </c>
      <c r="K366">
        <f t="shared" si="46"/>
        <v>-4.2557999986456707E-3</v>
      </c>
      <c r="O366">
        <f t="shared" ca="1" si="44"/>
        <v>-1.1777024530064795E-2</v>
      </c>
      <c r="Q366" s="2">
        <f t="shared" si="43"/>
        <v>40779.915489999999</v>
      </c>
      <c r="R366" s="2"/>
      <c r="S366" s="2"/>
      <c r="T366" s="2"/>
    </row>
    <row r="367" spans="1:21" x14ac:dyDescent="0.2">
      <c r="A367" s="24" t="s">
        <v>137</v>
      </c>
      <c r="B367" s="31" t="s">
        <v>101</v>
      </c>
      <c r="C367" s="30">
        <v>56180.366499999996</v>
      </c>
      <c r="D367" s="30">
        <v>2.7000000000000001E-3</v>
      </c>
      <c r="E367">
        <f t="shared" si="40"/>
        <v>18677.991050590314</v>
      </c>
      <c r="F367">
        <f t="shared" si="41"/>
        <v>18678</v>
      </c>
      <c r="G367">
        <f t="shared" si="45"/>
        <v>-8.3781200009980239E-3</v>
      </c>
      <c r="J367">
        <f>+G367</f>
        <v>-8.3781200009980239E-3</v>
      </c>
      <c r="O367">
        <f t="shared" ca="1" si="44"/>
        <v>-9.5680179281671801E-3</v>
      </c>
      <c r="Q367" s="2">
        <f t="shared" si="43"/>
        <v>41161.866499999996</v>
      </c>
      <c r="R367" s="2"/>
      <c r="S367" s="2"/>
      <c r="T367" s="2"/>
    </row>
    <row r="368" spans="1:21" x14ac:dyDescent="0.2">
      <c r="A368" s="24" t="s">
        <v>137</v>
      </c>
      <c r="B368" s="31" t="s">
        <v>101</v>
      </c>
      <c r="C368" s="30">
        <v>56206.5821</v>
      </c>
      <c r="D368" s="30">
        <v>8.0000000000000004E-4</v>
      </c>
      <c r="E368">
        <f t="shared" si="40"/>
        <v>18705.99424754969</v>
      </c>
      <c r="F368">
        <f t="shared" si="41"/>
        <v>18706</v>
      </c>
      <c r="G368">
        <f t="shared" si="45"/>
        <v>-5.3852400014875457E-3</v>
      </c>
      <c r="J368">
        <f>+G368</f>
        <v>-5.3852400014875457E-3</v>
      </c>
      <c r="O368">
        <f t="shared" ca="1" si="44"/>
        <v>-9.4164194358800912E-3</v>
      </c>
      <c r="Q368" s="2">
        <f t="shared" si="43"/>
        <v>41188.0821</v>
      </c>
      <c r="R368" s="2"/>
      <c r="S368" s="2"/>
      <c r="T368" s="2"/>
    </row>
    <row r="369" spans="1:20" x14ac:dyDescent="0.2">
      <c r="A369" s="40" t="s">
        <v>138</v>
      </c>
      <c r="B369" s="39" t="s">
        <v>101</v>
      </c>
      <c r="C369" s="40">
        <v>56824.450700000001</v>
      </c>
      <c r="D369" s="40">
        <v>1.4E-3</v>
      </c>
      <c r="E369">
        <f t="shared" si="40"/>
        <v>19365.994251395168</v>
      </c>
      <c r="F369">
        <f t="shared" si="41"/>
        <v>19366</v>
      </c>
      <c r="G369">
        <f t="shared" si="45"/>
        <v>-5.3816400031792E-3</v>
      </c>
      <c r="J369">
        <f>+G369</f>
        <v>-5.3816400031792E-3</v>
      </c>
      <c r="O369">
        <f t="shared" ca="1" si="44"/>
        <v>-5.8430264033986767E-3</v>
      </c>
      <c r="Q369" s="2">
        <f t="shared" si="43"/>
        <v>41805.950700000001</v>
      </c>
      <c r="R369" s="2"/>
      <c r="S369" s="2"/>
      <c r="T369" s="2"/>
    </row>
    <row r="370" spans="1:20" x14ac:dyDescent="0.2">
      <c r="A370" s="75" t="s">
        <v>0</v>
      </c>
      <c r="B370" s="80" t="s">
        <v>101</v>
      </c>
      <c r="C370" s="75">
        <v>56925.56100000022</v>
      </c>
      <c r="D370" s="75" t="s">
        <v>147</v>
      </c>
      <c r="E370">
        <f t="shared" si="40"/>
        <v>19473.999089946537</v>
      </c>
      <c r="F370">
        <f t="shared" si="41"/>
        <v>19474</v>
      </c>
      <c r="G370">
        <f t="shared" si="45"/>
        <v>-8.5195977590046823E-4</v>
      </c>
      <c r="I370">
        <f>+G370</f>
        <v>-8.5195977590046823E-4</v>
      </c>
      <c r="O370">
        <f t="shared" ca="1" si="44"/>
        <v>-5.2582893617198895E-3</v>
      </c>
      <c r="Q370" s="2">
        <f t="shared" si="43"/>
        <v>41907.06100000022</v>
      </c>
    </row>
    <row r="371" spans="1:20" x14ac:dyDescent="0.2">
      <c r="A371" s="72" t="s">
        <v>2</v>
      </c>
      <c r="B371" s="73" t="s">
        <v>101</v>
      </c>
      <c r="C371" s="74">
        <v>57131.512199999997</v>
      </c>
      <c r="D371" s="74">
        <v>6.7000000000000002E-3</v>
      </c>
      <c r="E371">
        <f t="shared" si="40"/>
        <v>19693.993750286674</v>
      </c>
      <c r="F371">
        <f t="shared" si="41"/>
        <v>19694</v>
      </c>
      <c r="G371">
        <f t="shared" si="45"/>
        <v>-5.8507600042503327E-3</v>
      </c>
      <c r="K371">
        <f t="shared" ref="K371:K376" si="47">+G371</f>
        <v>-5.8507600042503327E-3</v>
      </c>
      <c r="O371">
        <f t="shared" ca="1" si="44"/>
        <v>-4.0671583508927606E-3</v>
      </c>
      <c r="Q371" s="2">
        <f t="shared" si="43"/>
        <v>42113.012199999997</v>
      </c>
    </row>
    <row r="372" spans="1:20" x14ac:dyDescent="0.2">
      <c r="A372" s="32" t="s">
        <v>635</v>
      </c>
      <c r="B372" s="33" t="s">
        <v>101</v>
      </c>
      <c r="C372" s="30">
        <v>57246.661500000002</v>
      </c>
      <c r="D372" s="30">
        <v>2.9999999999999997E-4</v>
      </c>
      <c r="E372">
        <f t="shared" si="40"/>
        <v>19816.994884254003</v>
      </c>
      <c r="F372">
        <f t="shared" si="41"/>
        <v>19817</v>
      </c>
      <c r="G372">
        <f t="shared" si="45"/>
        <v>-4.7891799986246042E-3</v>
      </c>
      <c r="K372">
        <f t="shared" si="47"/>
        <v>-4.7891799986246042E-3</v>
      </c>
      <c r="O372">
        <f t="shared" ca="1" si="44"/>
        <v>-3.4012078312030403E-3</v>
      </c>
      <c r="Q372" s="2">
        <f t="shared" si="43"/>
        <v>42228.161500000002</v>
      </c>
    </row>
    <row r="373" spans="1:20" x14ac:dyDescent="0.2">
      <c r="A373" s="76" t="s">
        <v>1</v>
      </c>
      <c r="B373" s="82" t="s">
        <v>101</v>
      </c>
      <c r="C373" s="77">
        <v>57901.5121</v>
      </c>
      <c r="D373" s="77">
        <v>8.0000000000000004E-4</v>
      </c>
      <c r="E373">
        <f t="shared" si="40"/>
        <v>20516.498627474182</v>
      </c>
      <c r="F373">
        <f t="shared" si="41"/>
        <v>20516.5</v>
      </c>
      <c r="G373">
        <f t="shared" si="45"/>
        <v>-1.284909994865302E-3</v>
      </c>
      <c r="K373">
        <f t="shared" si="47"/>
        <v>-1.284909994865302E-3</v>
      </c>
      <c r="O373">
        <f t="shared" ca="1" si="44"/>
        <v>3.8604736004052564E-4</v>
      </c>
      <c r="Q373" s="2">
        <f t="shared" si="43"/>
        <v>42883.0121</v>
      </c>
    </row>
    <row r="374" spans="1:20" x14ac:dyDescent="0.2">
      <c r="A374" s="78" t="s">
        <v>636</v>
      </c>
      <c r="B374" s="79" t="s">
        <v>101</v>
      </c>
      <c r="C374" s="76">
        <v>57964.703600000001</v>
      </c>
      <c r="D374" s="76">
        <v>2.0000000000000001E-4</v>
      </c>
      <c r="E374">
        <f t="shared" si="40"/>
        <v>20583.999047859685</v>
      </c>
      <c r="F374">
        <f t="shared" si="41"/>
        <v>20584</v>
      </c>
      <c r="G374">
        <f t="shared" si="45"/>
        <v>-8.9135999587597325E-4</v>
      </c>
      <c r="K374">
        <f t="shared" si="47"/>
        <v>-8.9135999587597325E-4</v>
      </c>
      <c r="O374">
        <f t="shared" ca="1" si="44"/>
        <v>7.5150801108976595E-4</v>
      </c>
      <c r="Q374" s="2">
        <f t="shared" si="43"/>
        <v>42946.203600000001</v>
      </c>
    </row>
    <row r="375" spans="1:20" x14ac:dyDescent="0.2">
      <c r="A375" s="76" t="s">
        <v>1</v>
      </c>
      <c r="B375" s="82" t="s">
        <v>101</v>
      </c>
      <c r="C375" s="77">
        <v>58005.428699999997</v>
      </c>
      <c r="D375" s="77">
        <v>1.2999999999999999E-3</v>
      </c>
      <c r="E375">
        <f t="shared" si="40"/>
        <v>20627.501122826117</v>
      </c>
      <c r="F375">
        <f t="shared" si="41"/>
        <v>20627.5</v>
      </c>
      <c r="G375">
        <f t="shared" si="45"/>
        <v>1.0511499931453727E-3</v>
      </c>
      <c r="K375">
        <f t="shared" si="47"/>
        <v>1.0511499931453727E-3</v>
      </c>
      <c r="O375">
        <f t="shared" ca="1" si="44"/>
        <v>9.8702709732149951E-4</v>
      </c>
      <c r="Q375" s="2">
        <f t="shared" si="43"/>
        <v>42986.928699999997</v>
      </c>
    </row>
    <row r="376" spans="1:20" x14ac:dyDescent="0.2">
      <c r="A376" s="81" t="s">
        <v>637</v>
      </c>
      <c r="B376" s="35" t="s">
        <v>101</v>
      </c>
      <c r="C376" s="36">
        <v>59138.6633</v>
      </c>
      <c r="D376" s="36">
        <v>2.0000000000000001E-4</v>
      </c>
      <c r="E376">
        <f>+(C376-C$7)/C$8</f>
        <v>21838.009053408496</v>
      </c>
      <c r="F376">
        <f>ROUND(2*E376,0)/2</f>
        <v>21838</v>
      </c>
      <c r="G376">
        <f>+C376-(C$7+F376*C$8)</f>
        <v>8.4754800045629963E-3</v>
      </c>
      <c r="K376">
        <f t="shared" si="47"/>
        <v>8.4754800045629963E-3</v>
      </c>
      <c r="O376">
        <f ca="1">+C$11+C$12*F376</f>
        <v>7.5409547728044618E-3</v>
      </c>
      <c r="Q376" s="2">
        <f>+C376-15018.5</f>
        <v>44120.1633</v>
      </c>
    </row>
    <row r="377" spans="1:20" ht="15" x14ac:dyDescent="0.25">
      <c r="A377" s="83" t="s">
        <v>638</v>
      </c>
      <c r="B377" s="84" t="s">
        <v>101</v>
      </c>
      <c r="C377" s="85">
        <v>60253.6414</v>
      </c>
      <c r="D377" s="85">
        <v>2.9999999999999997E-4</v>
      </c>
      <c r="E377">
        <f>+(C377-C$7)/C$8</f>
        <v>23029.015604457738</v>
      </c>
      <c r="F377">
        <f>ROUND(2*E377,0)/2</f>
        <v>23029</v>
      </c>
      <c r="G377">
        <f>+C377-(C$7+F377*C$8)</f>
        <v>1.4608339995902497E-2</v>
      </c>
      <c r="K377">
        <f t="shared" ref="K377" si="48">+G377</f>
        <v>1.4608339995902497E-2</v>
      </c>
      <c r="O377">
        <f ca="1">+C$11+C$12*F377</f>
        <v>1.3989304926873211E-2</v>
      </c>
      <c r="Q377" s="2">
        <f>+C377-15018.5</f>
        <v>45235.1414</v>
      </c>
    </row>
    <row r="378" spans="1:20" x14ac:dyDescent="0.2">
      <c r="A378" s="37"/>
      <c r="B378" s="31"/>
      <c r="C378" s="30"/>
      <c r="D378" s="30"/>
    </row>
    <row r="379" spans="1:20" x14ac:dyDescent="0.2">
      <c r="A379" s="37"/>
      <c r="B379" s="31"/>
      <c r="C379" s="30"/>
      <c r="D379" s="30"/>
    </row>
    <row r="380" spans="1:20" x14ac:dyDescent="0.2">
      <c r="A380" s="37"/>
      <c r="B380" s="31"/>
      <c r="C380" s="30"/>
      <c r="D380" s="30"/>
    </row>
    <row r="381" spans="1:20" x14ac:dyDescent="0.2">
      <c r="A381" s="37"/>
      <c r="B381" s="31"/>
      <c r="C381" s="30"/>
      <c r="D381" s="30"/>
    </row>
    <row r="382" spans="1:20" x14ac:dyDescent="0.2">
      <c r="A382" s="37"/>
      <c r="B382" s="31"/>
      <c r="C382" s="30"/>
      <c r="D382" s="30"/>
    </row>
    <row r="383" spans="1:20" x14ac:dyDescent="0.2">
      <c r="A383" s="37"/>
      <c r="B383" s="31"/>
      <c r="C383" s="30"/>
      <c r="D383" s="30"/>
    </row>
    <row r="384" spans="1:20" x14ac:dyDescent="0.2">
      <c r="A384" s="37"/>
      <c r="B384" s="31"/>
      <c r="C384" s="30"/>
      <c r="D384" s="30"/>
    </row>
    <row r="385" spans="1:4" x14ac:dyDescent="0.2">
      <c r="A385" s="37"/>
      <c r="B385" s="31"/>
      <c r="C385" s="30"/>
      <c r="D385" s="30"/>
    </row>
    <row r="386" spans="1:4" x14ac:dyDescent="0.2">
      <c r="A386" s="37"/>
      <c r="B386" s="31"/>
      <c r="C386" s="30"/>
      <c r="D386" s="30"/>
    </row>
    <row r="387" spans="1:4" x14ac:dyDescent="0.2">
      <c r="A387" s="37"/>
      <c r="B387" s="31"/>
      <c r="C387" s="30"/>
      <c r="D387" s="30"/>
    </row>
    <row r="388" spans="1:4" x14ac:dyDescent="0.2">
      <c r="A388" s="37"/>
      <c r="B388" s="31"/>
      <c r="C388" s="30"/>
      <c r="D388" s="30"/>
    </row>
    <row r="389" spans="1:4" x14ac:dyDescent="0.2">
      <c r="A389" s="37"/>
      <c r="B389" s="31"/>
      <c r="C389" s="30"/>
      <c r="D389" s="30"/>
    </row>
    <row r="390" spans="1:4" x14ac:dyDescent="0.2">
      <c r="A390" s="37"/>
      <c r="B390" s="31"/>
      <c r="C390" s="30"/>
      <c r="D390" s="30"/>
    </row>
    <row r="391" spans="1:4" x14ac:dyDescent="0.2">
      <c r="A391" s="37"/>
      <c r="B391" s="31"/>
      <c r="C391" s="30"/>
      <c r="D391" s="30"/>
    </row>
    <row r="392" spans="1:4" x14ac:dyDescent="0.2">
      <c r="A392" s="37"/>
      <c r="B392" s="31"/>
      <c r="C392" s="30"/>
      <c r="D392" s="30"/>
    </row>
    <row r="393" spans="1:4" x14ac:dyDescent="0.2">
      <c r="A393" s="37"/>
      <c r="B393" s="31"/>
      <c r="C393" s="30"/>
      <c r="D393" s="30"/>
    </row>
    <row r="394" spans="1:4" x14ac:dyDescent="0.2">
      <c r="A394" s="37"/>
      <c r="B394" s="31"/>
      <c r="C394" s="30"/>
      <c r="D394" s="30"/>
    </row>
    <row r="395" spans="1:4" x14ac:dyDescent="0.2">
      <c r="A395" s="37"/>
      <c r="B395" s="31"/>
      <c r="C395" s="30"/>
      <c r="D395" s="30"/>
    </row>
    <row r="396" spans="1:4" x14ac:dyDescent="0.2">
      <c r="A396" s="37"/>
      <c r="B396" s="31"/>
      <c r="C396" s="30"/>
      <c r="D396" s="30"/>
    </row>
    <row r="397" spans="1:4" x14ac:dyDescent="0.2">
      <c r="A397" s="37"/>
      <c r="B397" s="31"/>
      <c r="C397" s="30"/>
      <c r="D397" s="30"/>
    </row>
    <row r="398" spans="1:4" x14ac:dyDescent="0.2">
      <c r="A398" s="37"/>
      <c r="B398" s="31"/>
      <c r="C398" s="30"/>
      <c r="D398" s="30"/>
    </row>
    <row r="399" spans="1:4" x14ac:dyDescent="0.2">
      <c r="A399" s="37"/>
      <c r="B399" s="31"/>
      <c r="C399" s="30"/>
      <c r="D399" s="30"/>
    </row>
    <row r="400" spans="1:4" x14ac:dyDescent="0.2">
      <c r="A400" s="37"/>
      <c r="B400" s="31"/>
      <c r="C400" s="30"/>
      <c r="D400" s="30"/>
    </row>
    <row r="401" spans="1:4" x14ac:dyDescent="0.2">
      <c r="A401" s="37"/>
      <c r="B401" s="31"/>
      <c r="C401" s="30"/>
      <c r="D401" s="30"/>
    </row>
    <row r="402" spans="1:4" x14ac:dyDescent="0.2">
      <c r="A402" s="37"/>
      <c r="B402" s="31"/>
      <c r="C402" s="30"/>
      <c r="D402" s="30"/>
    </row>
    <row r="403" spans="1:4" x14ac:dyDescent="0.2">
      <c r="A403" s="37"/>
      <c r="B403" s="31"/>
      <c r="C403" s="30"/>
      <c r="D403" s="30"/>
    </row>
    <row r="404" spans="1:4" x14ac:dyDescent="0.2">
      <c r="A404" s="37"/>
      <c r="B404" s="31"/>
      <c r="C404" s="30"/>
      <c r="D404" s="30"/>
    </row>
    <row r="405" spans="1:4" x14ac:dyDescent="0.2">
      <c r="A405" s="37"/>
      <c r="B405" s="31"/>
      <c r="C405" s="30"/>
      <c r="D405" s="30"/>
    </row>
    <row r="406" spans="1:4" x14ac:dyDescent="0.2">
      <c r="A406" s="37"/>
      <c r="B406" s="31"/>
      <c r="C406" s="30"/>
      <c r="D406" s="30"/>
    </row>
    <row r="407" spans="1:4" x14ac:dyDescent="0.2">
      <c r="A407" s="37"/>
      <c r="B407" s="31"/>
      <c r="C407" s="30"/>
      <c r="D407" s="30"/>
    </row>
    <row r="408" spans="1:4" x14ac:dyDescent="0.2">
      <c r="A408" s="37"/>
      <c r="B408" s="31"/>
      <c r="C408" s="30"/>
      <c r="D408" s="30"/>
    </row>
    <row r="409" spans="1:4" x14ac:dyDescent="0.2">
      <c r="A409" s="37"/>
      <c r="B409" s="31"/>
      <c r="C409" s="30"/>
      <c r="D409" s="30"/>
    </row>
    <row r="410" spans="1:4" x14ac:dyDescent="0.2">
      <c r="A410" s="37"/>
      <c r="B410" s="31"/>
      <c r="C410" s="30"/>
      <c r="D410" s="30"/>
    </row>
    <row r="411" spans="1:4" x14ac:dyDescent="0.2">
      <c r="A411" s="37"/>
      <c r="B411" s="31"/>
      <c r="C411" s="30"/>
      <c r="D411" s="30"/>
    </row>
    <row r="412" spans="1:4" x14ac:dyDescent="0.2">
      <c r="A412" s="37"/>
      <c r="B412" s="31"/>
      <c r="C412" s="30"/>
      <c r="D412" s="30"/>
    </row>
    <row r="413" spans="1:4" x14ac:dyDescent="0.2">
      <c r="A413" s="37"/>
      <c r="B413" s="31"/>
      <c r="C413" s="30"/>
      <c r="D413" s="30"/>
    </row>
    <row r="414" spans="1:4" x14ac:dyDescent="0.2">
      <c r="A414" s="37"/>
      <c r="B414" s="31"/>
      <c r="C414" s="30"/>
      <c r="D414" s="30"/>
    </row>
    <row r="415" spans="1:4" x14ac:dyDescent="0.2">
      <c r="A415" s="37"/>
      <c r="B415" s="31"/>
      <c r="C415" s="30"/>
      <c r="D415" s="30"/>
    </row>
    <row r="416" spans="1:4" x14ac:dyDescent="0.2">
      <c r="A416" s="37"/>
      <c r="B416" s="31"/>
      <c r="C416" s="30"/>
      <c r="D416" s="30"/>
    </row>
    <row r="417" spans="1:4" x14ac:dyDescent="0.2">
      <c r="A417" s="37"/>
      <c r="B417" s="31"/>
      <c r="C417" s="30"/>
      <c r="D417" s="30"/>
    </row>
    <row r="418" spans="1:4" x14ac:dyDescent="0.2">
      <c r="A418" s="37"/>
      <c r="B418" s="31"/>
      <c r="C418" s="30"/>
      <c r="D418" s="30"/>
    </row>
    <row r="419" spans="1:4" x14ac:dyDescent="0.2">
      <c r="A419" s="37"/>
      <c r="B419" s="31"/>
      <c r="C419" s="30"/>
      <c r="D419" s="30"/>
    </row>
    <row r="420" spans="1:4" x14ac:dyDescent="0.2">
      <c r="A420" s="37"/>
      <c r="B420" s="31"/>
      <c r="C420" s="30"/>
      <c r="D420" s="30"/>
    </row>
    <row r="421" spans="1:4" x14ac:dyDescent="0.2">
      <c r="A421" s="37"/>
      <c r="B421" s="31"/>
      <c r="C421" s="30"/>
      <c r="D421" s="30"/>
    </row>
    <row r="422" spans="1:4" x14ac:dyDescent="0.2">
      <c r="A422" s="37"/>
      <c r="B422" s="31"/>
      <c r="C422" s="30"/>
      <c r="D422" s="30"/>
    </row>
    <row r="423" spans="1:4" x14ac:dyDescent="0.2">
      <c r="A423" s="37"/>
      <c r="B423" s="31"/>
      <c r="C423" s="30"/>
      <c r="D423" s="30"/>
    </row>
    <row r="424" spans="1:4" x14ac:dyDescent="0.2">
      <c r="A424" s="37"/>
      <c r="B424" s="31"/>
      <c r="C424" s="30"/>
      <c r="D424" s="30"/>
    </row>
    <row r="425" spans="1:4" x14ac:dyDescent="0.2">
      <c r="A425" s="37"/>
      <c r="B425" s="31"/>
      <c r="C425" s="30"/>
      <c r="D425" s="30"/>
    </row>
    <row r="426" spans="1:4" x14ac:dyDescent="0.2">
      <c r="A426" s="37"/>
      <c r="B426" s="31"/>
      <c r="C426" s="30"/>
      <c r="D426" s="30"/>
    </row>
    <row r="427" spans="1:4" x14ac:dyDescent="0.2">
      <c r="A427" s="37"/>
      <c r="B427" s="31"/>
      <c r="C427" s="30"/>
      <c r="D427" s="30"/>
    </row>
    <row r="428" spans="1:4" x14ac:dyDescent="0.2">
      <c r="A428" s="37"/>
      <c r="B428" s="31"/>
      <c r="C428" s="30"/>
      <c r="D428" s="30"/>
    </row>
    <row r="429" spans="1:4" x14ac:dyDescent="0.2">
      <c r="A429" s="37"/>
      <c r="B429" s="31"/>
      <c r="C429" s="30"/>
      <c r="D429" s="30"/>
    </row>
    <row r="430" spans="1:4" x14ac:dyDescent="0.2">
      <c r="A430" s="37"/>
      <c r="B430" s="31"/>
      <c r="C430" s="30"/>
      <c r="D430" s="30"/>
    </row>
    <row r="431" spans="1:4" x14ac:dyDescent="0.2">
      <c r="A431" s="37"/>
      <c r="B431" s="31"/>
      <c r="C431" s="30"/>
      <c r="D431" s="30"/>
    </row>
    <row r="432" spans="1:4" x14ac:dyDescent="0.2">
      <c r="A432" s="37"/>
      <c r="B432" s="31"/>
      <c r="C432" s="30"/>
      <c r="D432" s="30"/>
    </row>
    <row r="433" spans="1:4" x14ac:dyDescent="0.2">
      <c r="A433" s="37"/>
      <c r="B433" s="31"/>
      <c r="C433" s="30"/>
      <c r="D433" s="30"/>
    </row>
    <row r="434" spans="1:4" x14ac:dyDescent="0.2">
      <c r="A434" s="37"/>
      <c r="B434" s="31"/>
      <c r="C434" s="30"/>
      <c r="D434" s="30"/>
    </row>
    <row r="435" spans="1:4" x14ac:dyDescent="0.2">
      <c r="A435" s="37"/>
      <c r="B435" s="31"/>
      <c r="C435" s="30"/>
      <c r="D435" s="30"/>
    </row>
    <row r="436" spans="1:4" x14ac:dyDescent="0.2">
      <c r="A436" s="37"/>
      <c r="B436" s="31"/>
      <c r="C436" s="30"/>
      <c r="D436" s="30"/>
    </row>
    <row r="437" spans="1:4" x14ac:dyDescent="0.2">
      <c r="A437" s="37"/>
      <c r="B437" s="31"/>
      <c r="C437" s="30"/>
      <c r="D437" s="30"/>
    </row>
    <row r="438" spans="1:4" x14ac:dyDescent="0.2">
      <c r="A438" s="37"/>
      <c r="B438" s="31"/>
      <c r="C438" s="30"/>
      <c r="D438" s="30"/>
    </row>
    <row r="439" spans="1:4" x14ac:dyDescent="0.2">
      <c r="A439" s="37"/>
      <c r="B439" s="31"/>
      <c r="C439" s="30"/>
      <c r="D439" s="30"/>
    </row>
    <row r="440" spans="1:4" x14ac:dyDescent="0.2">
      <c r="A440" s="37"/>
      <c r="B440" s="31"/>
      <c r="C440" s="30"/>
      <c r="D440" s="30"/>
    </row>
    <row r="441" spans="1:4" x14ac:dyDescent="0.2">
      <c r="A441" s="37"/>
      <c r="B441" s="31"/>
      <c r="C441" s="30"/>
      <c r="D441" s="30"/>
    </row>
    <row r="442" spans="1:4" x14ac:dyDescent="0.2">
      <c r="A442" s="37"/>
      <c r="B442" s="31"/>
      <c r="C442" s="30"/>
      <c r="D442" s="30"/>
    </row>
    <row r="443" spans="1:4" x14ac:dyDescent="0.2">
      <c r="A443" s="37"/>
      <c r="B443" s="31"/>
      <c r="C443" s="30"/>
      <c r="D443" s="30"/>
    </row>
    <row r="444" spans="1:4" x14ac:dyDescent="0.2">
      <c r="A444" s="37"/>
      <c r="B444" s="31"/>
      <c r="C444" s="30"/>
      <c r="D444" s="30"/>
    </row>
    <row r="445" spans="1:4" x14ac:dyDescent="0.2">
      <c r="A445" s="37"/>
      <c r="B445" s="31"/>
      <c r="C445" s="30"/>
      <c r="D445" s="30"/>
    </row>
    <row r="446" spans="1:4" x14ac:dyDescent="0.2">
      <c r="A446" s="37"/>
      <c r="B446" s="31"/>
      <c r="C446" s="30"/>
      <c r="D446" s="30"/>
    </row>
    <row r="447" spans="1:4" x14ac:dyDescent="0.2">
      <c r="A447" s="37"/>
      <c r="B447" s="31"/>
      <c r="C447" s="30"/>
      <c r="D447" s="30"/>
    </row>
    <row r="448" spans="1:4" x14ac:dyDescent="0.2">
      <c r="A448" s="37"/>
      <c r="B448" s="31"/>
      <c r="C448" s="30"/>
      <c r="D448" s="30"/>
    </row>
    <row r="449" spans="1:4" x14ac:dyDescent="0.2">
      <c r="A449" s="37"/>
      <c r="B449" s="31"/>
      <c r="C449" s="30"/>
      <c r="D449" s="30"/>
    </row>
    <row r="450" spans="1:4" x14ac:dyDescent="0.2">
      <c r="A450" s="37"/>
      <c r="B450" s="31"/>
      <c r="C450" s="30"/>
      <c r="D450" s="30"/>
    </row>
    <row r="451" spans="1:4" x14ac:dyDescent="0.2">
      <c r="A451" s="37"/>
      <c r="B451" s="31"/>
      <c r="C451" s="30"/>
      <c r="D451" s="30"/>
    </row>
    <row r="452" spans="1:4" x14ac:dyDescent="0.2">
      <c r="A452" s="37"/>
      <c r="B452" s="31"/>
      <c r="C452" s="30"/>
      <c r="D452" s="30"/>
    </row>
    <row r="453" spans="1:4" x14ac:dyDescent="0.2">
      <c r="A453" s="37"/>
      <c r="B453" s="31"/>
      <c r="C453" s="30"/>
      <c r="D453" s="30"/>
    </row>
    <row r="454" spans="1:4" x14ac:dyDescent="0.2">
      <c r="A454" s="37"/>
      <c r="B454" s="31"/>
      <c r="C454" s="30"/>
      <c r="D454" s="30"/>
    </row>
    <row r="455" spans="1:4" x14ac:dyDescent="0.2">
      <c r="A455" s="37"/>
      <c r="B455" s="31"/>
      <c r="C455" s="30"/>
      <c r="D455" s="30"/>
    </row>
    <row r="456" spans="1:4" x14ac:dyDescent="0.2">
      <c r="A456" s="37"/>
      <c r="B456" s="31"/>
      <c r="C456" s="30"/>
      <c r="D456" s="30"/>
    </row>
    <row r="457" spans="1:4" x14ac:dyDescent="0.2">
      <c r="A457" s="37"/>
      <c r="B457" s="31"/>
      <c r="C457" s="30"/>
      <c r="D457" s="30"/>
    </row>
    <row r="458" spans="1:4" x14ac:dyDescent="0.2">
      <c r="A458" s="37"/>
      <c r="B458" s="31"/>
      <c r="C458" s="30"/>
      <c r="D458" s="30"/>
    </row>
    <row r="459" spans="1:4" x14ac:dyDescent="0.2">
      <c r="A459" s="37"/>
      <c r="B459" s="31"/>
      <c r="C459" s="30"/>
      <c r="D459" s="30"/>
    </row>
    <row r="460" spans="1:4" x14ac:dyDescent="0.2">
      <c r="A460" s="37"/>
      <c r="B460" s="31"/>
      <c r="C460" s="30"/>
      <c r="D460" s="30"/>
    </row>
    <row r="461" spans="1:4" x14ac:dyDescent="0.2">
      <c r="A461" s="37"/>
      <c r="B461" s="31"/>
      <c r="C461" s="30"/>
      <c r="D461" s="30"/>
    </row>
    <row r="462" spans="1:4" x14ac:dyDescent="0.2">
      <c r="A462" s="37"/>
      <c r="B462" s="31"/>
      <c r="C462" s="30"/>
      <c r="D462" s="30"/>
    </row>
    <row r="463" spans="1:4" x14ac:dyDescent="0.2">
      <c r="A463" s="37"/>
      <c r="B463" s="31"/>
      <c r="C463" s="30"/>
      <c r="D463" s="30"/>
    </row>
    <row r="464" spans="1:4" x14ac:dyDescent="0.2">
      <c r="A464" s="37"/>
      <c r="B464" s="31"/>
      <c r="C464" s="30"/>
      <c r="D464" s="30"/>
    </row>
    <row r="465" spans="1:4" x14ac:dyDescent="0.2">
      <c r="A465" s="37"/>
      <c r="B465" s="31"/>
      <c r="C465" s="30"/>
      <c r="D465" s="30"/>
    </row>
    <row r="466" spans="1:4" x14ac:dyDescent="0.2">
      <c r="A466" s="37"/>
      <c r="B466" s="31"/>
      <c r="C466" s="30"/>
      <c r="D466" s="30"/>
    </row>
    <row r="467" spans="1:4" x14ac:dyDescent="0.2">
      <c r="A467" s="37"/>
      <c r="B467" s="31"/>
      <c r="C467" s="30"/>
      <c r="D467" s="30"/>
    </row>
    <row r="468" spans="1:4" x14ac:dyDescent="0.2">
      <c r="A468" s="37"/>
      <c r="B468" s="31"/>
      <c r="C468" s="30"/>
      <c r="D468" s="30"/>
    </row>
    <row r="469" spans="1:4" x14ac:dyDescent="0.2">
      <c r="A469" s="37"/>
      <c r="B469" s="31"/>
      <c r="C469" s="30"/>
      <c r="D469" s="30"/>
    </row>
    <row r="470" spans="1:4" x14ac:dyDescent="0.2">
      <c r="A470" s="37"/>
      <c r="B470" s="31"/>
      <c r="C470" s="30"/>
      <c r="D470" s="30"/>
    </row>
    <row r="471" spans="1:4" x14ac:dyDescent="0.2">
      <c r="A471" s="37"/>
      <c r="B471" s="31"/>
      <c r="C471" s="30"/>
      <c r="D471" s="30"/>
    </row>
    <row r="472" spans="1:4" x14ac:dyDescent="0.2">
      <c r="A472" s="37"/>
      <c r="B472" s="31"/>
      <c r="C472" s="30"/>
      <c r="D472" s="30"/>
    </row>
    <row r="473" spans="1:4" x14ac:dyDescent="0.2">
      <c r="A473" s="37"/>
      <c r="B473" s="31"/>
      <c r="C473" s="30"/>
      <c r="D473" s="30"/>
    </row>
    <row r="474" spans="1:4" x14ac:dyDescent="0.2">
      <c r="A474" s="37"/>
      <c r="B474" s="31"/>
      <c r="C474" s="30"/>
      <c r="D474" s="30"/>
    </row>
    <row r="475" spans="1:4" x14ac:dyDescent="0.2">
      <c r="A475" s="37"/>
      <c r="B475" s="31"/>
      <c r="C475" s="30"/>
      <c r="D475" s="30"/>
    </row>
    <row r="476" spans="1:4" x14ac:dyDescent="0.2">
      <c r="A476" s="37"/>
      <c r="B476" s="31"/>
      <c r="C476" s="30"/>
      <c r="D476" s="30"/>
    </row>
    <row r="477" spans="1:4" x14ac:dyDescent="0.2">
      <c r="A477" s="37"/>
      <c r="B477" s="31"/>
      <c r="C477" s="30"/>
      <c r="D477" s="30"/>
    </row>
    <row r="478" spans="1:4" x14ac:dyDescent="0.2">
      <c r="A478" s="37"/>
      <c r="B478" s="31"/>
      <c r="C478" s="30"/>
      <c r="D478" s="30"/>
    </row>
    <row r="479" spans="1:4" x14ac:dyDescent="0.2">
      <c r="A479" s="37"/>
      <c r="B479" s="31"/>
      <c r="C479" s="30"/>
      <c r="D479" s="30"/>
    </row>
    <row r="480" spans="1:4" x14ac:dyDescent="0.2">
      <c r="A480" s="37"/>
      <c r="B480" s="31"/>
      <c r="C480" s="30"/>
      <c r="D480" s="30"/>
    </row>
    <row r="481" spans="1:4" x14ac:dyDescent="0.2">
      <c r="A481" s="37"/>
      <c r="B481" s="31"/>
      <c r="C481" s="30"/>
      <c r="D481" s="30"/>
    </row>
    <row r="482" spans="1:4" x14ac:dyDescent="0.2">
      <c r="A482" s="37"/>
      <c r="B482" s="31"/>
      <c r="C482" s="30"/>
      <c r="D482" s="30"/>
    </row>
    <row r="483" spans="1:4" x14ac:dyDescent="0.2">
      <c r="A483" s="37"/>
      <c r="B483" s="31"/>
      <c r="C483" s="30"/>
      <c r="D483" s="30"/>
    </row>
    <row r="484" spans="1:4" x14ac:dyDescent="0.2">
      <c r="A484" s="37"/>
      <c r="B484" s="31"/>
      <c r="C484" s="30"/>
      <c r="D484" s="30"/>
    </row>
    <row r="485" spans="1:4" x14ac:dyDescent="0.2">
      <c r="A485" s="37"/>
      <c r="B485" s="31"/>
      <c r="C485" s="30"/>
      <c r="D485" s="30"/>
    </row>
    <row r="486" spans="1:4" x14ac:dyDescent="0.2">
      <c r="A486" s="37"/>
      <c r="B486" s="31"/>
      <c r="C486" s="30"/>
      <c r="D486" s="30"/>
    </row>
    <row r="487" spans="1:4" x14ac:dyDescent="0.2">
      <c r="A487" s="37"/>
      <c r="B487" s="31"/>
      <c r="C487" s="30"/>
      <c r="D487" s="30"/>
    </row>
    <row r="488" spans="1:4" x14ac:dyDescent="0.2">
      <c r="A488" s="37"/>
      <c r="B488" s="31"/>
      <c r="C488" s="30"/>
      <c r="D488" s="30"/>
    </row>
    <row r="489" spans="1:4" x14ac:dyDescent="0.2">
      <c r="A489" s="37"/>
      <c r="B489" s="31"/>
      <c r="C489" s="30"/>
      <c r="D489" s="30"/>
    </row>
    <row r="490" spans="1:4" x14ac:dyDescent="0.2">
      <c r="A490" s="37"/>
      <c r="B490" s="31"/>
      <c r="C490" s="30"/>
      <c r="D490" s="30"/>
    </row>
    <row r="491" spans="1:4" x14ac:dyDescent="0.2">
      <c r="A491" s="37"/>
      <c r="B491" s="31"/>
      <c r="C491" s="30"/>
      <c r="D491" s="30"/>
    </row>
    <row r="492" spans="1:4" x14ac:dyDescent="0.2">
      <c r="A492" s="37"/>
      <c r="B492" s="31"/>
      <c r="C492" s="30"/>
      <c r="D492" s="30"/>
    </row>
    <row r="493" spans="1:4" x14ac:dyDescent="0.2">
      <c r="A493" s="37"/>
      <c r="B493" s="31"/>
      <c r="C493" s="30"/>
      <c r="D493" s="30"/>
    </row>
    <row r="494" spans="1:4" x14ac:dyDescent="0.2">
      <c r="A494" s="37"/>
      <c r="B494" s="31"/>
      <c r="C494" s="30"/>
      <c r="D494" s="30"/>
    </row>
    <row r="495" spans="1:4" x14ac:dyDescent="0.2">
      <c r="A495" s="37"/>
      <c r="B495" s="31"/>
      <c r="C495" s="30"/>
      <c r="D495" s="30"/>
    </row>
    <row r="496" spans="1:4" x14ac:dyDescent="0.2">
      <c r="A496" s="37"/>
      <c r="B496" s="31"/>
      <c r="C496" s="30"/>
      <c r="D496" s="30"/>
    </row>
    <row r="497" spans="1:4" x14ac:dyDescent="0.2">
      <c r="A497" s="37"/>
      <c r="B497" s="31"/>
      <c r="C497" s="30"/>
      <c r="D497" s="30"/>
    </row>
    <row r="498" spans="1:4" x14ac:dyDescent="0.2">
      <c r="A498" s="37"/>
      <c r="B498" s="31"/>
      <c r="C498" s="30"/>
      <c r="D498" s="30"/>
    </row>
    <row r="499" spans="1:4" x14ac:dyDescent="0.2">
      <c r="A499" s="37"/>
      <c r="B499" s="31"/>
      <c r="C499" s="30"/>
      <c r="D499" s="30"/>
    </row>
    <row r="500" spans="1:4" x14ac:dyDescent="0.2">
      <c r="A500" s="37"/>
      <c r="B500" s="31"/>
      <c r="C500" s="30"/>
      <c r="D500" s="30"/>
    </row>
    <row r="501" spans="1:4" x14ac:dyDescent="0.2">
      <c r="A501" s="37"/>
      <c r="B501" s="31"/>
      <c r="C501" s="30"/>
      <c r="D501" s="30"/>
    </row>
    <row r="502" spans="1:4" x14ac:dyDescent="0.2">
      <c r="A502" s="37"/>
      <c r="B502" s="31"/>
      <c r="C502" s="30"/>
      <c r="D502" s="30"/>
    </row>
    <row r="503" spans="1:4" x14ac:dyDescent="0.2">
      <c r="A503" s="37"/>
      <c r="B503" s="31"/>
      <c r="C503" s="30"/>
      <c r="D503" s="30"/>
    </row>
    <row r="504" spans="1:4" x14ac:dyDescent="0.2">
      <c r="A504" s="37"/>
      <c r="B504" s="31"/>
      <c r="C504" s="30"/>
      <c r="D504" s="30"/>
    </row>
    <row r="505" spans="1:4" x14ac:dyDescent="0.2">
      <c r="A505" s="37"/>
      <c r="B505" s="31"/>
      <c r="C505" s="30"/>
      <c r="D505" s="30"/>
    </row>
    <row r="506" spans="1:4" x14ac:dyDescent="0.2">
      <c r="A506" s="37"/>
      <c r="B506" s="31"/>
      <c r="C506" s="30"/>
      <c r="D506" s="30"/>
    </row>
    <row r="507" spans="1:4" x14ac:dyDescent="0.2">
      <c r="A507" s="37"/>
      <c r="B507" s="31"/>
      <c r="C507" s="30"/>
      <c r="D507" s="30"/>
    </row>
    <row r="508" spans="1:4" x14ac:dyDescent="0.2">
      <c r="A508" s="37"/>
      <c r="B508" s="31"/>
      <c r="C508" s="30"/>
      <c r="D508" s="30"/>
    </row>
    <row r="509" spans="1:4" x14ac:dyDescent="0.2">
      <c r="A509" s="37"/>
      <c r="B509" s="31"/>
      <c r="C509" s="30"/>
      <c r="D509" s="30"/>
    </row>
    <row r="510" spans="1:4" x14ac:dyDescent="0.2">
      <c r="A510" s="37"/>
      <c r="B510" s="31"/>
      <c r="C510" s="30"/>
      <c r="D510" s="30"/>
    </row>
    <row r="511" spans="1:4" x14ac:dyDescent="0.2">
      <c r="A511" s="37"/>
      <c r="B511" s="31"/>
      <c r="C511" s="30"/>
      <c r="D511" s="30"/>
    </row>
    <row r="512" spans="1:4" x14ac:dyDescent="0.2">
      <c r="A512" s="37"/>
      <c r="B512" s="31"/>
      <c r="C512" s="30"/>
      <c r="D512" s="30"/>
    </row>
    <row r="513" spans="1:4" x14ac:dyDescent="0.2">
      <c r="A513" s="37"/>
      <c r="B513" s="31"/>
      <c r="C513" s="30"/>
      <c r="D513" s="30"/>
    </row>
    <row r="514" spans="1:4" x14ac:dyDescent="0.2">
      <c r="A514" s="37"/>
      <c r="B514" s="31"/>
      <c r="C514" s="30"/>
      <c r="D514" s="30"/>
    </row>
    <row r="515" spans="1:4" x14ac:dyDescent="0.2">
      <c r="A515" s="37"/>
      <c r="B515" s="31"/>
      <c r="C515" s="30"/>
      <c r="D515" s="30"/>
    </row>
    <row r="516" spans="1:4" x14ac:dyDescent="0.2">
      <c r="A516" s="37"/>
      <c r="B516" s="31"/>
      <c r="C516" s="30"/>
      <c r="D516" s="30"/>
    </row>
    <row r="517" spans="1:4" x14ac:dyDescent="0.2">
      <c r="A517" s="37"/>
      <c r="B517" s="31"/>
      <c r="C517" s="37"/>
      <c r="D517" s="37"/>
    </row>
    <row r="518" spans="1:4" x14ac:dyDescent="0.2">
      <c r="A518" s="37"/>
      <c r="B518" s="31"/>
      <c r="C518" s="37"/>
      <c r="D518" s="37"/>
    </row>
    <row r="519" spans="1:4" x14ac:dyDescent="0.2">
      <c r="A519" s="37"/>
      <c r="B519" s="31"/>
      <c r="C519" s="37"/>
      <c r="D519" s="37"/>
    </row>
    <row r="520" spans="1:4" x14ac:dyDescent="0.2">
      <c r="A520" s="37"/>
      <c r="B520" s="31"/>
      <c r="C520" s="37"/>
      <c r="D520" s="37"/>
    </row>
    <row r="521" spans="1:4" x14ac:dyDescent="0.2">
      <c r="A521" s="37"/>
      <c r="B521" s="31"/>
      <c r="C521" s="37"/>
      <c r="D521" s="37"/>
    </row>
    <row r="522" spans="1:4" x14ac:dyDescent="0.2">
      <c r="A522" s="37"/>
      <c r="B522" s="31"/>
      <c r="C522" s="37"/>
      <c r="D522" s="37"/>
    </row>
    <row r="523" spans="1:4" x14ac:dyDescent="0.2">
      <c r="A523" s="37"/>
      <c r="B523" s="31"/>
      <c r="C523" s="37"/>
      <c r="D523" s="37"/>
    </row>
    <row r="524" spans="1:4" x14ac:dyDescent="0.2">
      <c r="A524" s="37"/>
      <c r="B524" s="31"/>
      <c r="C524" s="37"/>
      <c r="D524" s="37"/>
    </row>
    <row r="525" spans="1:4" x14ac:dyDescent="0.2">
      <c r="A525" s="37"/>
      <c r="B525" s="31"/>
      <c r="C525" s="37"/>
      <c r="D525" s="37"/>
    </row>
    <row r="526" spans="1:4" x14ac:dyDescent="0.2">
      <c r="A526" s="37"/>
      <c r="B526" s="31"/>
      <c r="C526" s="37"/>
      <c r="D526" s="37"/>
    </row>
    <row r="527" spans="1:4" x14ac:dyDescent="0.2">
      <c r="A527" s="37"/>
      <c r="B527" s="31"/>
      <c r="C527" s="37"/>
      <c r="D527" s="37"/>
    </row>
    <row r="528" spans="1:4" x14ac:dyDescent="0.2">
      <c r="A528" s="37"/>
      <c r="B528" s="31"/>
      <c r="C528" s="37"/>
      <c r="D528" s="37"/>
    </row>
    <row r="529" spans="1:4" x14ac:dyDescent="0.2">
      <c r="A529" s="37"/>
      <c r="B529" s="31"/>
      <c r="C529" s="37"/>
      <c r="D529" s="37"/>
    </row>
    <row r="530" spans="1:4" x14ac:dyDescent="0.2">
      <c r="A530" s="37"/>
      <c r="B530" s="31"/>
      <c r="C530" s="37"/>
      <c r="D530" s="37"/>
    </row>
    <row r="531" spans="1:4" x14ac:dyDescent="0.2">
      <c r="A531" s="37"/>
      <c r="B531" s="31"/>
      <c r="C531" s="37"/>
      <c r="D531" s="37"/>
    </row>
    <row r="532" spans="1:4" x14ac:dyDescent="0.2">
      <c r="A532" s="37"/>
      <c r="B532" s="31"/>
      <c r="C532" s="37"/>
      <c r="D532" s="37"/>
    </row>
    <row r="533" spans="1:4" x14ac:dyDescent="0.2">
      <c r="A533" s="37"/>
      <c r="B533" s="31"/>
      <c r="C533" s="37"/>
      <c r="D533" s="37"/>
    </row>
    <row r="534" spans="1:4" x14ac:dyDescent="0.2">
      <c r="A534" s="37"/>
      <c r="B534" s="31"/>
      <c r="C534" s="37"/>
      <c r="D534" s="37"/>
    </row>
    <row r="535" spans="1:4" x14ac:dyDescent="0.2">
      <c r="A535" s="37"/>
      <c r="B535" s="31"/>
      <c r="C535" s="37"/>
      <c r="D535" s="37"/>
    </row>
    <row r="536" spans="1:4" x14ac:dyDescent="0.2">
      <c r="A536" s="37"/>
      <c r="B536" s="31"/>
      <c r="C536" s="37"/>
      <c r="D536" s="37"/>
    </row>
    <row r="537" spans="1:4" x14ac:dyDescent="0.2">
      <c r="A537" s="37"/>
      <c r="B537" s="31"/>
      <c r="C537" s="37"/>
      <c r="D537" s="37"/>
    </row>
    <row r="538" spans="1:4" x14ac:dyDescent="0.2">
      <c r="A538" s="37"/>
      <c r="B538" s="31"/>
      <c r="C538" s="37"/>
      <c r="D538" s="37"/>
    </row>
    <row r="539" spans="1:4" x14ac:dyDescent="0.2">
      <c r="A539" s="37"/>
      <c r="B539" s="31"/>
      <c r="C539" s="37"/>
      <c r="D539" s="37"/>
    </row>
    <row r="540" spans="1:4" x14ac:dyDescent="0.2">
      <c r="A540" s="37"/>
      <c r="B540" s="31"/>
      <c r="C540" s="37"/>
      <c r="D540" s="37"/>
    </row>
    <row r="541" spans="1:4" x14ac:dyDescent="0.2">
      <c r="A541" s="37"/>
      <c r="B541" s="31"/>
      <c r="C541" s="37"/>
      <c r="D541" s="37"/>
    </row>
    <row r="542" spans="1:4" x14ac:dyDescent="0.2">
      <c r="A542" s="37"/>
      <c r="B542" s="31"/>
      <c r="C542" s="37"/>
      <c r="D542" s="37"/>
    </row>
    <row r="543" spans="1:4" x14ac:dyDescent="0.2">
      <c r="A543" s="37"/>
      <c r="B543" s="31"/>
      <c r="C543" s="37"/>
      <c r="D543" s="37"/>
    </row>
    <row r="544" spans="1:4" x14ac:dyDescent="0.2">
      <c r="A544" s="37"/>
      <c r="B544" s="31"/>
      <c r="C544" s="37"/>
      <c r="D544" s="37"/>
    </row>
    <row r="545" spans="1:4" x14ac:dyDescent="0.2">
      <c r="A545" s="37"/>
      <c r="B545" s="31"/>
      <c r="C545" s="37"/>
      <c r="D545" s="37"/>
    </row>
    <row r="546" spans="1:4" x14ac:dyDescent="0.2">
      <c r="A546" s="37"/>
      <c r="B546" s="31"/>
      <c r="C546" s="37"/>
      <c r="D546" s="37"/>
    </row>
    <row r="547" spans="1:4" x14ac:dyDescent="0.2">
      <c r="A547" s="37"/>
      <c r="B547" s="31"/>
      <c r="C547" s="37"/>
      <c r="D547" s="37"/>
    </row>
    <row r="548" spans="1:4" x14ac:dyDescent="0.2">
      <c r="A548" s="37"/>
      <c r="B548" s="31"/>
      <c r="C548" s="37"/>
      <c r="D548" s="37"/>
    </row>
    <row r="549" spans="1:4" x14ac:dyDescent="0.2">
      <c r="A549" s="37"/>
      <c r="B549" s="31"/>
      <c r="C549" s="37"/>
      <c r="D549" s="37"/>
    </row>
    <row r="550" spans="1:4" x14ac:dyDescent="0.2">
      <c r="A550" s="37"/>
      <c r="B550" s="31"/>
      <c r="C550" s="37"/>
      <c r="D550" s="37"/>
    </row>
    <row r="551" spans="1:4" x14ac:dyDescent="0.2">
      <c r="A551" s="37"/>
      <c r="B551" s="31"/>
      <c r="C551" s="37"/>
      <c r="D551" s="37"/>
    </row>
    <row r="552" spans="1:4" x14ac:dyDescent="0.2">
      <c r="A552" s="37"/>
      <c r="B552" s="31"/>
      <c r="C552" s="37"/>
      <c r="D552" s="37"/>
    </row>
    <row r="553" spans="1:4" x14ac:dyDescent="0.2">
      <c r="A553" s="37"/>
      <c r="B553" s="31"/>
      <c r="C553" s="37"/>
      <c r="D553" s="37"/>
    </row>
    <row r="554" spans="1:4" x14ac:dyDescent="0.2">
      <c r="A554" s="37"/>
      <c r="B554" s="31"/>
      <c r="C554" s="37"/>
      <c r="D554" s="37"/>
    </row>
    <row r="555" spans="1:4" x14ac:dyDescent="0.2">
      <c r="A555" s="37"/>
      <c r="B555" s="31"/>
      <c r="C555" s="37"/>
      <c r="D555" s="37"/>
    </row>
    <row r="556" spans="1:4" x14ac:dyDescent="0.2">
      <c r="A556" s="37"/>
      <c r="B556" s="31"/>
      <c r="C556" s="37"/>
      <c r="D556" s="37"/>
    </row>
    <row r="557" spans="1:4" x14ac:dyDescent="0.2">
      <c r="A557" s="37"/>
      <c r="B557" s="31"/>
      <c r="C557" s="37"/>
      <c r="D557" s="37"/>
    </row>
    <row r="558" spans="1:4" x14ac:dyDescent="0.2">
      <c r="A558" s="37"/>
      <c r="B558" s="31"/>
      <c r="C558" s="37"/>
      <c r="D558" s="37"/>
    </row>
    <row r="559" spans="1:4" x14ac:dyDescent="0.2">
      <c r="A559" s="37"/>
      <c r="B559" s="31"/>
      <c r="C559" s="37"/>
      <c r="D559" s="37"/>
    </row>
    <row r="560" spans="1:4" x14ac:dyDescent="0.2">
      <c r="A560" s="37"/>
      <c r="B560" s="37"/>
      <c r="C560" s="37"/>
      <c r="D560" s="37"/>
    </row>
    <row r="561" spans="1:4" x14ac:dyDescent="0.2">
      <c r="A561" s="37"/>
      <c r="B561" s="37"/>
      <c r="C561" s="37"/>
      <c r="D561" s="37"/>
    </row>
    <row r="562" spans="1:4" x14ac:dyDescent="0.2">
      <c r="A562" s="37"/>
      <c r="B562" s="37"/>
      <c r="C562" s="37"/>
      <c r="D562" s="37"/>
    </row>
    <row r="563" spans="1:4" x14ac:dyDescent="0.2">
      <c r="A563" s="37"/>
      <c r="B563" s="37"/>
      <c r="C563" s="37"/>
      <c r="D563" s="37"/>
    </row>
    <row r="564" spans="1:4" x14ac:dyDescent="0.2">
      <c r="A564" s="37"/>
      <c r="B564" s="37"/>
      <c r="C564" s="37"/>
      <c r="D564" s="37"/>
    </row>
    <row r="565" spans="1:4" x14ac:dyDescent="0.2">
      <c r="A565" s="37"/>
      <c r="B565" s="37"/>
      <c r="C565" s="37"/>
      <c r="D565" s="37"/>
    </row>
    <row r="566" spans="1:4" x14ac:dyDescent="0.2">
      <c r="A566" s="37"/>
      <c r="B566" s="37"/>
      <c r="C566" s="37"/>
      <c r="D566" s="37"/>
    </row>
    <row r="567" spans="1:4" x14ac:dyDescent="0.2">
      <c r="A567" s="37"/>
      <c r="B567" s="37"/>
      <c r="C567" s="37"/>
      <c r="D567" s="37"/>
    </row>
    <row r="568" spans="1:4" x14ac:dyDescent="0.2">
      <c r="A568" s="37"/>
      <c r="B568" s="37"/>
      <c r="C568" s="37"/>
      <c r="D568" s="37"/>
    </row>
    <row r="569" spans="1:4" x14ac:dyDescent="0.2">
      <c r="A569" s="37"/>
      <c r="B569" s="37"/>
      <c r="C569" s="37"/>
      <c r="D569" s="37"/>
    </row>
    <row r="570" spans="1:4" x14ac:dyDescent="0.2">
      <c r="A570" s="37"/>
      <c r="B570" s="37"/>
      <c r="C570" s="37"/>
      <c r="D570" s="37"/>
    </row>
    <row r="571" spans="1:4" x14ac:dyDescent="0.2">
      <c r="A571" s="37"/>
      <c r="B571" s="37"/>
      <c r="C571" s="37"/>
      <c r="D571" s="37"/>
    </row>
    <row r="572" spans="1:4" x14ac:dyDescent="0.2">
      <c r="A572" s="37"/>
      <c r="B572" s="37"/>
      <c r="C572" s="37"/>
      <c r="D572" s="37"/>
    </row>
    <row r="573" spans="1:4" x14ac:dyDescent="0.2">
      <c r="A573" s="37"/>
      <c r="B573" s="37"/>
      <c r="C573" s="37"/>
      <c r="D573" s="37"/>
    </row>
    <row r="574" spans="1:4" x14ac:dyDescent="0.2">
      <c r="A574" s="37"/>
      <c r="B574" s="37"/>
      <c r="C574" s="37"/>
      <c r="D574" s="37"/>
    </row>
    <row r="575" spans="1:4" x14ac:dyDescent="0.2">
      <c r="A575" s="37"/>
      <c r="B575" s="37"/>
      <c r="C575" s="37"/>
      <c r="D575" s="37"/>
    </row>
    <row r="576" spans="1:4" x14ac:dyDescent="0.2">
      <c r="A576" s="37"/>
      <c r="B576" s="37"/>
      <c r="C576" s="37"/>
      <c r="D576" s="37"/>
    </row>
    <row r="577" spans="1:4" x14ac:dyDescent="0.2">
      <c r="A577" s="37"/>
      <c r="B577" s="37"/>
      <c r="C577" s="37"/>
      <c r="D577" s="37"/>
    </row>
    <row r="578" spans="1:4" x14ac:dyDescent="0.2">
      <c r="A578" s="37"/>
      <c r="B578" s="37"/>
      <c r="C578" s="37"/>
      <c r="D578" s="37"/>
    </row>
    <row r="579" spans="1:4" x14ac:dyDescent="0.2">
      <c r="A579" s="37"/>
      <c r="B579" s="37"/>
      <c r="C579" s="37"/>
      <c r="D579" s="37"/>
    </row>
    <row r="580" spans="1:4" x14ac:dyDescent="0.2">
      <c r="A580" s="37"/>
      <c r="B580" s="37"/>
      <c r="C580" s="37"/>
      <c r="D580" s="37"/>
    </row>
    <row r="581" spans="1:4" x14ac:dyDescent="0.2">
      <c r="A581" s="37"/>
      <c r="B581" s="37"/>
      <c r="C581" s="37"/>
      <c r="D581" s="37"/>
    </row>
    <row r="582" spans="1:4" x14ac:dyDescent="0.2">
      <c r="A582" s="37"/>
      <c r="B582" s="37"/>
      <c r="C582" s="37"/>
      <c r="D582" s="37"/>
    </row>
    <row r="583" spans="1:4" x14ac:dyDescent="0.2">
      <c r="A583" s="37"/>
      <c r="B583" s="37"/>
      <c r="C583" s="37"/>
      <c r="D583" s="37"/>
    </row>
    <row r="584" spans="1:4" x14ac:dyDescent="0.2">
      <c r="A584" s="37"/>
      <c r="B584" s="37"/>
      <c r="C584" s="37"/>
      <c r="D584" s="37"/>
    </row>
    <row r="585" spans="1:4" x14ac:dyDescent="0.2">
      <c r="A585" s="37"/>
      <c r="B585" s="37"/>
      <c r="C585" s="37"/>
      <c r="D585" s="37"/>
    </row>
    <row r="586" spans="1:4" x14ac:dyDescent="0.2">
      <c r="A586" s="37"/>
      <c r="B586" s="37"/>
      <c r="C586" s="37"/>
      <c r="D586" s="37"/>
    </row>
    <row r="587" spans="1:4" x14ac:dyDescent="0.2">
      <c r="A587" s="37"/>
      <c r="B587" s="37"/>
      <c r="C587" s="37"/>
      <c r="D587" s="37"/>
    </row>
    <row r="588" spans="1:4" x14ac:dyDescent="0.2">
      <c r="A588" s="37"/>
      <c r="B588" s="37"/>
      <c r="C588" s="37"/>
      <c r="D588" s="37"/>
    </row>
    <row r="589" spans="1:4" x14ac:dyDescent="0.2">
      <c r="A589" s="37"/>
      <c r="B589" s="37"/>
      <c r="C589" s="37"/>
      <c r="D589" s="37"/>
    </row>
    <row r="590" spans="1:4" x14ac:dyDescent="0.2">
      <c r="A590" s="37"/>
      <c r="B590" s="37"/>
      <c r="C590" s="37"/>
      <c r="D590" s="37"/>
    </row>
    <row r="591" spans="1:4" x14ac:dyDescent="0.2">
      <c r="A591" s="37"/>
      <c r="B591" s="37"/>
      <c r="C591" s="37"/>
      <c r="D591" s="37"/>
    </row>
    <row r="592" spans="1:4" x14ac:dyDescent="0.2">
      <c r="A592" s="37"/>
      <c r="B592" s="37"/>
      <c r="C592" s="37"/>
      <c r="D592" s="37"/>
    </row>
    <row r="593" spans="1:4" x14ac:dyDescent="0.2">
      <c r="A593" s="37"/>
      <c r="B593" s="37"/>
      <c r="C593" s="37"/>
      <c r="D593" s="37"/>
    </row>
    <row r="594" spans="1:4" x14ac:dyDescent="0.2">
      <c r="A594" s="37"/>
      <c r="B594" s="37"/>
      <c r="C594" s="37"/>
      <c r="D594" s="37"/>
    </row>
    <row r="595" spans="1:4" x14ac:dyDescent="0.2">
      <c r="A595" s="37"/>
      <c r="B595" s="37"/>
      <c r="C595" s="37"/>
      <c r="D595" s="37"/>
    </row>
    <row r="596" spans="1:4" x14ac:dyDescent="0.2">
      <c r="A596" s="37"/>
      <c r="B596" s="37"/>
      <c r="C596" s="37"/>
      <c r="D596" s="37"/>
    </row>
    <row r="597" spans="1:4" x14ac:dyDescent="0.2">
      <c r="A597" s="37"/>
      <c r="B597" s="37"/>
      <c r="C597" s="37"/>
      <c r="D597" s="37"/>
    </row>
    <row r="598" spans="1:4" x14ac:dyDescent="0.2">
      <c r="A598" s="37"/>
      <c r="B598" s="37"/>
      <c r="C598" s="37"/>
      <c r="D598" s="37"/>
    </row>
    <row r="599" spans="1:4" x14ac:dyDescent="0.2">
      <c r="A599" s="37"/>
      <c r="B599" s="37"/>
      <c r="C599" s="37"/>
      <c r="D599" s="37"/>
    </row>
    <row r="600" spans="1:4" x14ac:dyDescent="0.2">
      <c r="A600" s="37"/>
      <c r="B600" s="37"/>
      <c r="C600" s="37"/>
      <c r="D600" s="37"/>
    </row>
    <row r="601" spans="1:4" x14ac:dyDescent="0.2">
      <c r="A601" s="37"/>
      <c r="B601" s="37"/>
      <c r="C601" s="37"/>
      <c r="D601" s="37"/>
    </row>
    <row r="602" spans="1:4" x14ac:dyDescent="0.2">
      <c r="A602" s="37"/>
      <c r="B602" s="37"/>
      <c r="C602" s="37"/>
      <c r="D602" s="37"/>
    </row>
    <row r="603" spans="1:4" x14ac:dyDescent="0.2">
      <c r="A603" s="37"/>
      <c r="B603" s="37"/>
      <c r="C603" s="37"/>
      <c r="D603" s="37"/>
    </row>
    <row r="604" spans="1:4" x14ac:dyDescent="0.2">
      <c r="A604" s="37"/>
      <c r="B604" s="37"/>
      <c r="C604" s="37"/>
      <c r="D604" s="37"/>
    </row>
    <row r="605" spans="1:4" x14ac:dyDescent="0.2">
      <c r="A605" s="37"/>
      <c r="B605" s="37"/>
      <c r="C605" s="37"/>
      <c r="D605" s="37"/>
    </row>
    <row r="606" spans="1:4" x14ac:dyDescent="0.2">
      <c r="A606" s="37"/>
      <c r="B606" s="37"/>
      <c r="C606" s="37"/>
      <c r="D606" s="37"/>
    </row>
    <row r="607" spans="1:4" x14ac:dyDescent="0.2">
      <c r="A607" s="37"/>
      <c r="B607" s="37"/>
      <c r="C607" s="37"/>
      <c r="D607" s="37"/>
    </row>
    <row r="608" spans="1:4" x14ac:dyDescent="0.2">
      <c r="A608" s="37"/>
      <c r="B608" s="37"/>
      <c r="C608" s="37"/>
      <c r="D608" s="37"/>
    </row>
    <row r="609" spans="1:4" x14ac:dyDescent="0.2">
      <c r="A609" s="37"/>
      <c r="B609" s="37"/>
      <c r="C609" s="37"/>
      <c r="D609" s="37"/>
    </row>
    <row r="610" spans="1:4" x14ac:dyDescent="0.2">
      <c r="A610" s="37"/>
      <c r="B610" s="37"/>
      <c r="C610" s="37"/>
      <c r="D610" s="37"/>
    </row>
    <row r="611" spans="1:4" x14ac:dyDescent="0.2">
      <c r="A611" s="37"/>
      <c r="B611" s="37"/>
      <c r="C611" s="37"/>
      <c r="D611" s="37"/>
    </row>
    <row r="612" spans="1:4" x14ac:dyDescent="0.2">
      <c r="A612" s="37"/>
      <c r="B612" s="37"/>
      <c r="C612" s="37"/>
      <c r="D612" s="37"/>
    </row>
    <row r="613" spans="1:4" x14ac:dyDescent="0.2">
      <c r="A613" s="37"/>
      <c r="B613" s="37"/>
      <c r="C613" s="37"/>
      <c r="D613" s="37"/>
    </row>
    <row r="614" spans="1:4" x14ac:dyDescent="0.2">
      <c r="A614" s="37"/>
      <c r="B614" s="37"/>
      <c r="C614" s="37"/>
      <c r="D614" s="37"/>
    </row>
    <row r="615" spans="1:4" x14ac:dyDescent="0.2">
      <c r="A615" s="37"/>
      <c r="B615" s="37"/>
      <c r="C615" s="37"/>
      <c r="D615" s="37"/>
    </row>
    <row r="616" spans="1:4" x14ac:dyDescent="0.2">
      <c r="A616" s="37"/>
      <c r="B616" s="37"/>
      <c r="C616" s="37"/>
      <c r="D616" s="37"/>
    </row>
    <row r="617" spans="1:4" x14ac:dyDescent="0.2">
      <c r="A617" s="37"/>
      <c r="B617" s="37"/>
      <c r="C617" s="37"/>
      <c r="D617" s="37"/>
    </row>
    <row r="618" spans="1:4" x14ac:dyDescent="0.2">
      <c r="A618" s="37"/>
      <c r="B618" s="37"/>
      <c r="C618" s="37"/>
      <c r="D618" s="37"/>
    </row>
    <row r="619" spans="1:4" x14ac:dyDescent="0.2">
      <c r="A619" s="37"/>
      <c r="B619" s="37"/>
      <c r="C619" s="37"/>
      <c r="D619" s="37"/>
    </row>
    <row r="620" spans="1:4" x14ac:dyDescent="0.2">
      <c r="A620" s="37"/>
      <c r="B620" s="37"/>
      <c r="C620" s="37"/>
      <c r="D620" s="37"/>
    </row>
    <row r="621" spans="1:4" x14ac:dyDescent="0.2">
      <c r="A621" s="37"/>
      <c r="B621" s="37"/>
      <c r="C621" s="37"/>
      <c r="D621" s="37"/>
    </row>
    <row r="622" spans="1:4" x14ac:dyDescent="0.2">
      <c r="A622" s="37"/>
      <c r="B622" s="37"/>
      <c r="C622" s="37"/>
      <c r="D622" s="37"/>
    </row>
    <row r="623" spans="1:4" x14ac:dyDescent="0.2">
      <c r="A623" s="37"/>
      <c r="B623" s="37"/>
      <c r="C623" s="37"/>
      <c r="D623" s="37"/>
    </row>
    <row r="624" spans="1:4" x14ac:dyDescent="0.2">
      <c r="A624" s="37"/>
      <c r="B624" s="37"/>
      <c r="C624" s="37"/>
      <c r="D624" s="37"/>
    </row>
    <row r="625" spans="1:4" x14ac:dyDescent="0.2">
      <c r="A625" s="37"/>
      <c r="B625" s="37"/>
      <c r="C625" s="37"/>
      <c r="D625" s="37"/>
    </row>
    <row r="626" spans="1:4" x14ac:dyDescent="0.2">
      <c r="A626" s="37"/>
      <c r="B626" s="37"/>
      <c r="C626" s="37"/>
      <c r="D626" s="37"/>
    </row>
    <row r="627" spans="1:4" x14ac:dyDescent="0.2">
      <c r="A627" s="37"/>
      <c r="B627" s="37"/>
      <c r="C627" s="37"/>
      <c r="D627" s="37"/>
    </row>
    <row r="628" spans="1:4" x14ac:dyDescent="0.2">
      <c r="A628" s="37"/>
      <c r="B628" s="37"/>
      <c r="C628" s="37"/>
      <c r="D628" s="37"/>
    </row>
    <row r="629" spans="1:4" x14ac:dyDescent="0.2">
      <c r="A629" s="37"/>
      <c r="B629" s="37"/>
      <c r="C629" s="37"/>
      <c r="D629" s="37"/>
    </row>
    <row r="630" spans="1:4" x14ac:dyDescent="0.2">
      <c r="A630" s="37"/>
      <c r="B630" s="37"/>
      <c r="C630" s="37"/>
      <c r="D630" s="37"/>
    </row>
    <row r="631" spans="1:4" x14ac:dyDescent="0.2">
      <c r="A631" s="37"/>
      <c r="B631" s="37"/>
      <c r="C631" s="37"/>
      <c r="D631" s="37"/>
    </row>
    <row r="632" spans="1:4" x14ac:dyDescent="0.2">
      <c r="A632" s="37"/>
      <c r="B632" s="37"/>
      <c r="C632" s="37"/>
      <c r="D632" s="37"/>
    </row>
    <row r="633" spans="1:4" x14ac:dyDescent="0.2">
      <c r="A633" s="37"/>
      <c r="B633" s="37"/>
      <c r="C633" s="37"/>
      <c r="D633" s="37"/>
    </row>
    <row r="634" spans="1:4" x14ac:dyDescent="0.2">
      <c r="A634" s="37"/>
      <c r="B634" s="37"/>
      <c r="C634" s="37"/>
      <c r="D634" s="37"/>
    </row>
    <row r="635" spans="1:4" x14ac:dyDescent="0.2">
      <c r="A635" s="37"/>
      <c r="B635" s="37"/>
      <c r="C635" s="37"/>
      <c r="D635" s="37"/>
    </row>
    <row r="636" spans="1:4" x14ac:dyDescent="0.2">
      <c r="A636" s="37"/>
      <c r="B636" s="37"/>
      <c r="C636" s="37"/>
      <c r="D636" s="37"/>
    </row>
    <row r="637" spans="1:4" x14ac:dyDescent="0.2">
      <c r="A637" s="37"/>
      <c r="B637" s="37"/>
      <c r="C637" s="37"/>
      <c r="D637" s="37"/>
    </row>
    <row r="638" spans="1:4" x14ac:dyDescent="0.2">
      <c r="A638" s="37"/>
      <c r="B638" s="37"/>
      <c r="C638" s="37"/>
      <c r="D638" s="37"/>
    </row>
    <row r="639" spans="1:4" x14ac:dyDescent="0.2">
      <c r="A639" s="37"/>
      <c r="B639" s="37"/>
      <c r="C639" s="37"/>
      <c r="D639" s="37"/>
    </row>
    <row r="640" spans="1:4" x14ac:dyDescent="0.2">
      <c r="A640" s="37"/>
      <c r="B640" s="37"/>
      <c r="C640" s="37"/>
      <c r="D640" s="37"/>
    </row>
    <row r="641" spans="1:4" x14ac:dyDescent="0.2">
      <c r="A641" s="37"/>
      <c r="B641" s="37"/>
      <c r="C641" s="37"/>
      <c r="D641" s="37"/>
    </row>
    <row r="642" spans="1:4" x14ac:dyDescent="0.2">
      <c r="A642" s="37"/>
      <c r="B642" s="37"/>
      <c r="C642" s="37"/>
      <c r="D642" s="37"/>
    </row>
    <row r="643" spans="1:4" x14ac:dyDescent="0.2">
      <c r="A643" s="37"/>
      <c r="B643" s="37"/>
      <c r="C643" s="37"/>
      <c r="D643" s="37"/>
    </row>
    <row r="644" spans="1:4" x14ac:dyDescent="0.2">
      <c r="A644" s="37"/>
      <c r="B644" s="37"/>
      <c r="C644" s="37"/>
      <c r="D644" s="37"/>
    </row>
    <row r="645" spans="1:4" x14ac:dyDescent="0.2">
      <c r="A645" s="37"/>
      <c r="B645" s="37"/>
      <c r="C645" s="37"/>
      <c r="D645" s="37"/>
    </row>
    <row r="646" spans="1:4" x14ac:dyDescent="0.2">
      <c r="A646" s="37"/>
      <c r="B646" s="37"/>
      <c r="C646" s="37"/>
      <c r="D646" s="37"/>
    </row>
    <row r="647" spans="1:4" x14ac:dyDescent="0.2">
      <c r="A647" s="37"/>
      <c r="B647" s="37"/>
      <c r="C647" s="37"/>
      <c r="D647" s="37"/>
    </row>
    <row r="648" spans="1:4" x14ac:dyDescent="0.2">
      <c r="A648" s="37"/>
      <c r="B648" s="37"/>
      <c r="C648" s="37"/>
      <c r="D648" s="37"/>
    </row>
    <row r="649" spans="1:4" x14ac:dyDescent="0.2">
      <c r="A649" s="37"/>
      <c r="B649" s="37"/>
      <c r="C649" s="37"/>
      <c r="D649" s="37"/>
    </row>
    <row r="650" spans="1:4" x14ac:dyDescent="0.2">
      <c r="A650" s="37"/>
      <c r="B650" s="37"/>
      <c r="C650" s="37"/>
      <c r="D650" s="37"/>
    </row>
    <row r="651" spans="1:4" x14ac:dyDescent="0.2">
      <c r="A651" s="37"/>
      <c r="B651" s="37"/>
      <c r="C651" s="37"/>
      <c r="D651" s="37"/>
    </row>
    <row r="652" spans="1:4" x14ac:dyDescent="0.2">
      <c r="A652" s="37"/>
      <c r="B652" s="37"/>
      <c r="C652" s="37"/>
      <c r="D652" s="37"/>
    </row>
    <row r="653" spans="1:4" x14ac:dyDescent="0.2">
      <c r="A653" s="37"/>
      <c r="B653" s="37"/>
      <c r="C653" s="37"/>
      <c r="D653" s="37"/>
    </row>
    <row r="654" spans="1:4" x14ac:dyDescent="0.2">
      <c r="A654" s="37"/>
      <c r="B654" s="37"/>
      <c r="C654" s="37"/>
      <c r="D654" s="37"/>
    </row>
    <row r="655" spans="1:4" x14ac:dyDescent="0.2">
      <c r="A655" s="37"/>
      <c r="B655" s="37"/>
      <c r="C655" s="37"/>
      <c r="D655" s="37"/>
    </row>
    <row r="656" spans="1:4" x14ac:dyDescent="0.2">
      <c r="A656" s="37"/>
      <c r="B656" s="37"/>
      <c r="C656" s="37"/>
      <c r="D656" s="37"/>
    </row>
    <row r="657" spans="1:4" x14ac:dyDescent="0.2">
      <c r="A657" s="37"/>
      <c r="B657" s="37"/>
      <c r="C657" s="37"/>
      <c r="D657" s="37"/>
    </row>
    <row r="658" spans="1:4" x14ac:dyDescent="0.2">
      <c r="A658" s="37"/>
      <c r="B658" s="37"/>
      <c r="C658" s="37"/>
      <c r="D658" s="37"/>
    </row>
    <row r="659" spans="1:4" x14ac:dyDescent="0.2">
      <c r="A659" s="37"/>
      <c r="B659" s="37"/>
      <c r="C659" s="37"/>
      <c r="D659" s="37"/>
    </row>
    <row r="660" spans="1:4" x14ac:dyDescent="0.2">
      <c r="A660" s="37"/>
      <c r="B660" s="37"/>
      <c r="C660" s="37"/>
      <c r="D660" s="37"/>
    </row>
    <row r="661" spans="1:4" x14ac:dyDescent="0.2">
      <c r="A661" s="37"/>
      <c r="B661" s="37"/>
      <c r="C661" s="37"/>
      <c r="D661" s="37"/>
    </row>
    <row r="662" spans="1:4" x14ac:dyDescent="0.2">
      <c r="A662" s="37"/>
      <c r="B662" s="37"/>
      <c r="C662" s="37"/>
      <c r="D662" s="37"/>
    </row>
    <row r="663" spans="1:4" x14ac:dyDescent="0.2">
      <c r="A663" s="37"/>
      <c r="B663" s="37"/>
      <c r="C663" s="37"/>
      <c r="D663" s="37"/>
    </row>
    <row r="664" spans="1:4" x14ac:dyDescent="0.2">
      <c r="A664" s="37"/>
      <c r="B664" s="37"/>
      <c r="C664" s="37"/>
      <c r="D664" s="37"/>
    </row>
    <row r="665" spans="1:4" x14ac:dyDescent="0.2">
      <c r="A665" s="37"/>
      <c r="B665" s="37"/>
      <c r="C665" s="37"/>
      <c r="D665" s="37"/>
    </row>
    <row r="666" spans="1:4" x14ac:dyDescent="0.2">
      <c r="A666" s="37"/>
      <c r="B666" s="37"/>
      <c r="C666" s="37"/>
      <c r="D666" s="37"/>
    </row>
    <row r="667" spans="1:4" x14ac:dyDescent="0.2">
      <c r="A667" s="37"/>
      <c r="B667" s="37"/>
      <c r="C667" s="37"/>
      <c r="D667" s="37"/>
    </row>
    <row r="668" spans="1:4" x14ac:dyDescent="0.2">
      <c r="A668" s="37"/>
      <c r="B668" s="37"/>
      <c r="C668" s="37"/>
      <c r="D668" s="37"/>
    </row>
    <row r="669" spans="1:4" x14ac:dyDescent="0.2">
      <c r="A669" s="37"/>
      <c r="B669" s="37"/>
      <c r="C669" s="37"/>
      <c r="D669" s="37"/>
    </row>
    <row r="670" spans="1:4" x14ac:dyDescent="0.2">
      <c r="A670" s="37"/>
      <c r="B670" s="37"/>
      <c r="C670" s="37"/>
      <c r="D670" s="37"/>
    </row>
    <row r="671" spans="1:4" x14ac:dyDescent="0.2">
      <c r="A671" s="37"/>
      <c r="B671" s="37"/>
      <c r="C671" s="37"/>
      <c r="D671" s="37"/>
    </row>
    <row r="672" spans="1:4" x14ac:dyDescent="0.2">
      <c r="A672" s="37"/>
      <c r="B672" s="37"/>
      <c r="C672" s="37"/>
      <c r="D672" s="37"/>
    </row>
    <row r="673" spans="1:4" x14ac:dyDescent="0.2">
      <c r="A673" s="37"/>
      <c r="B673" s="37"/>
      <c r="C673" s="37"/>
      <c r="D673" s="37"/>
    </row>
    <row r="674" spans="1:4" x14ac:dyDescent="0.2">
      <c r="A674" s="37"/>
      <c r="B674" s="37"/>
      <c r="C674" s="37"/>
      <c r="D674" s="37"/>
    </row>
    <row r="675" spans="1:4" x14ac:dyDescent="0.2">
      <c r="A675" s="37"/>
      <c r="B675" s="37"/>
      <c r="C675" s="37"/>
      <c r="D675" s="37"/>
    </row>
    <row r="676" spans="1:4" x14ac:dyDescent="0.2">
      <c r="A676" s="37"/>
      <c r="B676" s="37"/>
      <c r="C676" s="37"/>
      <c r="D676" s="37"/>
    </row>
    <row r="677" spans="1:4" x14ac:dyDescent="0.2">
      <c r="A677" s="37"/>
      <c r="B677" s="37"/>
      <c r="C677" s="37"/>
      <c r="D677" s="37"/>
    </row>
    <row r="678" spans="1:4" x14ac:dyDescent="0.2">
      <c r="A678" s="37"/>
      <c r="B678" s="37"/>
      <c r="C678" s="37"/>
      <c r="D678" s="37"/>
    </row>
    <row r="679" spans="1:4" x14ac:dyDescent="0.2">
      <c r="A679" s="37"/>
      <c r="B679" s="37"/>
      <c r="C679" s="37"/>
      <c r="D679" s="37"/>
    </row>
    <row r="680" spans="1:4" x14ac:dyDescent="0.2">
      <c r="A680" s="37"/>
      <c r="B680" s="37"/>
      <c r="C680" s="37"/>
      <c r="D680" s="37"/>
    </row>
    <row r="681" spans="1:4" x14ac:dyDescent="0.2">
      <c r="A681" s="37"/>
      <c r="B681" s="37"/>
      <c r="C681" s="37"/>
      <c r="D681" s="37"/>
    </row>
    <row r="682" spans="1:4" x14ac:dyDescent="0.2">
      <c r="A682" s="37"/>
      <c r="B682" s="37"/>
      <c r="C682" s="37"/>
      <c r="D682" s="37"/>
    </row>
    <row r="683" spans="1:4" x14ac:dyDescent="0.2">
      <c r="A683" s="37"/>
      <c r="B683" s="37"/>
      <c r="C683" s="37"/>
      <c r="D683" s="37"/>
    </row>
    <row r="684" spans="1:4" x14ac:dyDescent="0.2">
      <c r="A684" s="37"/>
      <c r="B684" s="37"/>
      <c r="C684" s="37"/>
      <c r="D684" s="37"/>
    </row>
    <row r="685" spans="1:4" x14ac:dyDescent="0.2">
      <c r="A685" s="37"/>
      <c r="B685" s="37"/>
      <c r="C685" s="37"/>
      <c r="D685" s="37"/>
    </row>
    <row r="686" spans="1:4" x14ac:dyDescent="0.2">
      <c r="A686" s="37"/>
      <c r="B686" s="37"/>
      <c r="C686" s="37"/>
      <c r="D686" s="37"/>
    </row>
    <row r="687" spans="1:4" x14ac:dyDescent="0.2">
      <c r="A687" s="37"/>
      <c r="B687" s="37"/>
      <c r="C687" s="37"/>
      <c r="D687" s="37"/>
    </row>
    <row r="688" spans="1:4" x14ac:dyDescent="0.2">
      <c r="A688" s="37"/>
      <c r="B688" s="37"/>
      <c r="C688" s="37"/>
      <c r="D688" s="37"/>
    </row>
    <row r="689" spans="1:4" x14ac:dyDescent="0.2">
      <c r="A689" s="37"/>
      <c r="B689" s="37"/>
      <c r="C689" s="37"/>
      <c r="D689" s="37"/>
    </row>
    <row r="690" spans="1:4" x14ac:dyDescent="0.2">
      <c r="A690" s="37"/>
      <c r="B690" s="37"/>
      <c r="C690" s="37"/>
      <c r="D690" s="37"/>
    </row>
    <row r="691" spans="1:4" x14ac:dyDescent="0.2">
      <c r="A691" s="37"/>
      <c r="B691" s="37"/>
      <c r="C691" s="37"/>
      <c r="D691" s="37"/>
    </row>
    <row r="692" spans="1:4" x14ac:dyDescent="0.2">
      <c r="A692" s="37"/>
      <c r="B692" s="37"/>
      <c r="C692" s="37"/>
      <c r="D692" s="37"/>
    </row>
    <row r="693" spans="1:4" x14ac:dyDescent="0.2">
      <c r="A693" s="37"/>
      <c r="B693" s="37"/>
      <c r="C693" s="37"/>
      <c r="D693" s="37"/>
    </row>
    <row r="694" spans="1:4" x14ac:dyDescent="0.2">
      <c r="A694" s="37"/>
      <c r="B694" s="37"/>
      <c r="C694" s="37"/>
      <c r="D694" s="37"/>
    </row>
    <row r="695" spans="1:4" x14ac:dyDescent="0.2">
      <c r="A695" s="37"/>
      <c r="B695" s="37"/>
      <c r="C695" s="37"/>
      <c r="D695" s="37"/>
    </row>
    <row r="696" spans="1:4" x14ac:dyDescent="0.2">
      <c r="A696" s="37"/>
      <c r="B696" s="37"/>
      <c r="C696" s="37"/>
      <c r="D696" s="37"/>
    </row>
    <row r="697" spans="1:4" x14ac:dyDescent="0.2">
      <c r="A697" s="37"/>
      <c r="B697" s="37"/>
      <c r="C697" s="37"/>
      <c r="D697" s="37"/>
    </row>
    <row r="698" spans="1:4" x14ac:dyDescent="0.2">
      <c r="A698" s="37"/>
      <c r="B698" s="37"/>
      <c r="C698" s="37"/>
      <c r="D698" s="37"/>
    </row>
    <row r="699" spans="1:4" x14ac:dyDescent="0.2">
      <c r="A699" s="37"/>
      <c r="B699" s="37"/>
      <c r="C699" s="37"/>
      <c r="D699" s="37"/>
    </row>
    <row r="700" spans="1:4" x14ac:dyDescent="0.2">
      <c r="A700" s="37"/>
      <c r="B700" s="37"/>
      <c r="C700" s="37"/>
      <c r="D700" s="37"/>
    </row>
    <row r="701" spans="1:4" x14ac:dyDescent="0.2">
      <c r="A701" s="37"/>
      <c r="B701" s="37"/>
      <c r="C701" s="37"/>
      <c r="D701" s="37"/>
    </row>
    <row r="702" spans="1:4" x14ac:dyDescent="0.2">
      <c r="A702" s="37"/>
      <c r="B702" s="37"/>
      <c r="C702" s="37"/>
      <c r="D702" s="37"/>
    </row>
    <row r="703" spans="1:4" x14ac:dyDescent="0.2">
      <c r="A703" s="37"/>
      <c r="B703" s="37"/>
      <c r="C703" s="37"/>
      <c r="D703" s="37"/>
    </row>
    <row r="704" spans="1:4" x14ac:dyDescent="0.2">
      <c r="A704" s="37"/>
      <c r="B704" s="37"/>
      <c r="C704" s="37"/>
      <c r="D704" s="37"/>
    </row>
    <row r="705" spans="1:4" x14ac:dyDescent="0.2">
      <c r="A705" s="37"/>
      <c r="B705" s="37"/>
      <c r="C705" s="37"/>
      <c r="D705" s="37"/>
    </row>
    <row r="706" spans="1:4" x14ac:dyDescent="0.2">
      <c r="A706" s="37"/>
      <c r="B706" s="37"/>
      <c r="C706" s="37"/>
      <c r="D706" s="37"/>
    </row>
    <row r="707" spans="1:4" x14ac:dyDescent="0.2">
      <c r="A707" s="37"/>
      <c r="B707" s="37"/>
      <c r="C707" s="37"/>
      <c r="D707" s="37"/>
    </row>
    <row r="708" spans="1:4" x14ac:dyDescent="0.2">
      <c r="A708" s="37"/>
      <c r="B708" s="37"/>
      <c r="C708" s="37"/>
      <c r="D708" s="37"/>
    </row>
    <row r="709" spans="1:4" x14ac:dyDescent="0.2">
      <c r="A709" s="37"/>
      <c r="B709" s="37"/>
      <c r="C709" s="37"/>
      <c r="D709" s="37"/>
    </row>
    <row r="710" spans="1:4" x14ac:dyDescent="0.2">
      <c r="A710" s="37"/>
      <c r="B710" s="37"/>
      <c r="C710" s="37"/>
      <c r="D710" s="37"/>
    </row>
    <row r="711" spans="1:4" x14ac:dyDescent="0.2">
      <c r="A711" s="37"/>
      <c r="B711" s="37"/>
      <c r="C711" s="37"/>
      <c r="D711" s="37"/>
    </row>
    <row r="712" spans="1:4" x14ac:dyDescent="0.2">
      <c r="A712" s="37"/>
      <c r="B712" s="37"/>
      <c r="C712" s="37"/>
      <c r="D712" s="37"/>
    </row>
    <row r="713" spans="1:4" x14ac:dyDescent="0.2">
      <c r="A713" s="37"/>
      <c r="B713" s="37"/>
      <c r="C713" s="37"/>
      <c r="D713" s="37"/>
    </row>
    <row r="714" spans="1:4" x14ac:dyDescent="0.2">
      <c r="A714" s="37"/>
      <c r="B714" s="37"/>
      <c r="C714" s="37"/>
      <c r="D714" s="37"/>
    </row>
    <row r="715" spans="1:4" x14ac:dyDescent="0.2">
      <c r="A715" s="37"/>
      <c r="B715" s="37"/>
      <c r="C715" s="37"/>
      <c r="D715" s="37"/>
    </row>
    <row r="716" spans="1:4" x14ac:dyDescent="0.2">
      <c r="A716" s="37"/>
      <c r="B716" s="37"/>
      <c r="C716" s="37"/>
      <c r="D716" s="37"/>
    </row>
    <row r="717" spans="1:4" x14ac:dyDescent="0.2">
      <c r="A717" s="37"/>
      <c r="B717" s="37"/>
      <c r="C717" s="37"/>
      <c r="D717" s="37"/>
    </row>
    <row r="718" spans="1:4" x14ac:dyDescent="0.2">
      <c r="A718" s="37"/>
      <c r="B718" s="37"/>
      <c r="C718" s="37"/>
      <c r="D718" s="37"/>
    </row>
    <row r="719" spans="1:4" x14ac:dyDescent="0.2">
      <c r="A719" s="37"/>
      <c r="B719" s="37"/>
      <c r="C719" s="37"/>
      <c r="D719" s="37"/>
    </row>
    <row r="720" spans="1:4" x14ac:dyDescent="0.2">
      <c r="A720" s="37"/>
      <c r="B720" s="37"/>
      <c r="C720" s="37"/>
      <c r="D720" s="37"/>
    </row>
    <row r="721" spans="1:4" x14ac:dyDescent="0.2">
      <c r="A721" s="37"/>
      <c r="B721" s="37"/>
      <c r="C721" s="37"/>
      <c r="D721" s="37"/>
    </row>
    <row r="722" spans="1:4" x14ac:dyDescent="0.2">
      <c r="A722" s="37"/>
      <c r="B722" s="37"/>
      <c r="C722" s="37"/>
      <c r="D722" s="37"/>
    </row>
    <row r="723" spans="1:4" x14ac:dyDescent="0.2">
      <c r="A723" s="37"/>
      <c r="B723" s="37"/>
      <c r="C723" s="37"/>
      <c r="D723" s="37"/>
    </row>
    <row r="724" spans="1:4" x14ac:dyDescent="0.2">
      <c r="A724" s="37"/>
      <c r="B724" s="37"/>
      <c r="C724" s="37"/>
      <c r="D724" s="37"/>
    </row>
    <row r="725" spans="1:4" x14ac:dyDescent="0.2">
      <c r="A725" s="37"/>
      <c r="B725" s="37"/>
      <c r="C725" s="37"/>
      <c r="D725" s="37"/>
    </row>
    <row r="726" spans="1:4" x14ac:dyDescent="0.2">
      <c r="A726" s="37"/>
      <c r="B726" s="37"/>
      <c r="C726" s="37"/>
      <c r="D726" s="37"/>
    </row>
    <row r="727" spans="1:4" x14ac:dyDescent="0.2">
      <c r="A727" s="37"/>
      <c r="B727" s="37"/>
      <c r="C727" s="37"/>
      <c r="D727" s="37"/>
    </row>
    <row r="728" spans="1:4" x14ac:dyDescent="0.2">
      <c r="A728" s="37"/>
      <c r="B728" s="37"/>
      <c r="C728" s="37"/>
      <c r="D728" s="37"/>
    </row>
    <row r="729" spans="1:4" x14ac:dyDescent="0.2">
      <c r="A729" s="37"/>
      <c r="B729" s="37"/>
      <c r="C729" s="37"/>
      <c r="D729" s="37"/>
    </row>
    <row r="730" spans="1:4" x14ac:dyDescent="0.2">
      <c r="A730" s="37"/>
      <c r="B730" s="37"/>
      <c r="C730" s="37"/>
      <c r="D730" s="37"/>
    </row>
    <row r="731" spans="1:4" x14ac:dyDescent="0.2">
      <c r="A731" s="37"/>
      <c r="B731" s="37"/>
      <c r="C731" s="37"/>
      <c r="D731" s="37"/>
    </row>
    <row r="732" spans="1:4" x14ac:dyDescent="0.2">
      <c r="A732" s="37"/>
      <c r="B732" s="37"/>
      <c r="C732" s="37"/>
      <c r="D732" s="37"/>
    </row>
    <row r="733" spans="1:4" x14ac:dyDescent="0.2">
      <c r="A733" s="37"/>
      <c r="B733" s="37"/>
      <c r="C733" s="37"/>
      <c r="D733" s="37"/>
    </row>
    <row r="734" spans="1:4" x14ac:dyDescent="0.2">
      <c r="A734" s="37"/>
      <c r="B734" s="37"/>
      <c r="C734" s="37"/>
      <c r="D734" s="37"/>
    </row>
    <row r="735" spans="1:4" x14ac:dyDescent="0.2">
      <c r="A735" s="37"/>
      <c r="B735" s="37"/>
      <c r="C735" s="37"/>
      <c r="D735" s="37"/>
    </row>
    <row r="736" spans="1:4" x14ac:dyDescent="0.2">
      <c r="A736" s="37"/>
      <c r="B736" s="37"/>
      <c r="C736" s="37"/>
      <c r="D736" s="37"/>
    </row>
    <row r="737" spans="1:4" x14ac:dyDescent="0.2">
      <c r="A737" s="37"/>
      <c r="B737" s="37"/>
      <c r="C737" s="37"/>
      <c r="D737" s="37"/>
    </row>
    <row r="738" spans="1:4" x14ac:dyDescent="0.2">
      <c r="A738" s="37"/>
      <c r="B738" s="37"/>
      <c r="C738" s="37"/>
      <c r="D738" s="37"/>
    </row>
    <row r="739" spans="1:4" x14ac:dyDescent="0.2">
      <c r="A739" s="37"/>
      <c r="B739" s="37"/>
      <c r="C739" s="37"/>
      <c r="D739" s="37"/>
    </row>
    <row r="740" spans="1:4" x14ac:dyDescent="0.2">
      <c r="A740" s="37"/>
      <c r="B740" s="37"/>
      <c r="C740" s="37"/>
      <c r="D740" s="37"/>
    </row>
    <row r="741" spans="1:4" x14ac:dyDescent="0.2">
      <c r="A741" s="37"/>
      <c r="B741" s="37"/>
      <c r="C741" s="37"/>
      <c r="D741" s="37"/>
    </row>
    <row r="742" spans="1:4" x14ac:dyDescent="0.2">
      <c r="A742" s="37"/>
      <c r="B742" s="37"/>
      <c r="C742" s="37"/>
      <c r="D742" s="37"/>
    </row>
    <row r="743" spans="1:4" x14ac:dyDescent="0.2">
      <c r="A743" s="37"/>
      <c r="B743" s="37"/>
      <c r="C743" s="37"/>
      <c r="D743" s="37"/>
    </row>
    <row r="744" spans="1:4" x14ac:dyDescent="0.2">
      <c r="A744" s="37"/>
      <c r="B744" s="37"/>
      <c r="C744" s="37"/>
      <c r="D744" s="37"/>
    </row>
    <row r="745" spans="1:4" x14ac:dyDescent="0.2">
      <c r="A745" s="37"/>
      <c r="B745" s="37"/>
      <c r="C745" s="37"/>
      <c r="D745" s="37"/>
    </row>
    <row r="746" spans="1:4" x14ac:dyDescent="0.2">
      <c r="A746" s="37"/>
      <c r="B746" s="37"/>
      <c r="C746" s="37"/>
      <c r="D746" s="37"/>
    </row>
    <row r="747" spans="1:4" x14ac:dyDescent="0.2">
      <c r="A747" s="37"/>
      <c r="B747" s="37"/>
      <c r="C747" s="37"/>
      <c r="D747" s="37"/>
    </row>
    <row r="748" spans="1:4" x14ac:dyDescent="0.2">
      <c r="A748" s="37"/>
      <c r="B748" s="37"/>
      <c r="C748" s="37"/>
      <c r="D748" s="37"/>
    </row>
    <row r="749" spans="1:4" x14ac:dyDescent="0.2">
      <c r="A749" s="37"/>
      <c r="B749" s="37"/>
      <c r="C749" s="37"/>
      <c r="D749" s="37"/>
    </row>
    <row r="750" spans="1:4" x14ac:dyDescent="0.2">
      <c r="A750" s="37"/>
      <c r="B750" s="37"/>
      <c r="C750" s="37"/>
      <c r="D750" s="37"/>
    </row>
    <row r="751" spans="1:4" x14ac:dyDescent="0.2">
      <c r="A751" s="37"/>
      <c r="B751" s="37"/>
      <c r="C751" s="37"/>
      <c r="D751" s="37"/>
    </row>
    <row r="752" spans="1:4" x14ac:dyDescent="0.2">
      <c r="A752" s="37"/>
      <c r="B752" s="37"/>
      <c r="C752" s="37"/>
      <c r="D752" s="37"/>
    </row>
    <row r="753" spans="1:4" x14ac:dyDescent="0.2">
      <c r="A753" s="37"/>
      <c r="B753" s="37"/>
      <c r="C753" s="37"/>
      <c r="D753" s="37"/>
    </row>
    <row r="754" spans="1:4" x14ac:dyDescent="0.2">
      <c r="A754" s="37"/>
      <c r="B754" s="37"/>
      <c r="C754" s="37"/>
      <c r="D754" s="37"/>
    </row>
    <row r="755" spans="1:4" x14ac:dyDescent="0.2">
      <c r="A755" s="37"/>
      <c r="B755" s="37"/>
      <c r="C755" s="37"/>
      <c r="D755" s="37"/>
    </row>
    <row r="756" spans="1:4" x14ac:dyDescent="0.2">
      <c r="A756" s="37"/>
      <c r="B756" s="37"/>
      <c r="C756" s="37"/>
      <c r="D756" s="37"/>
    </row>
    <row r="757" spans="1:4" x14ac:dyDescent="0.2">
      <c r="A757" s="37"/>
      <c r="B757" s="37"/>
      <c r="C757" s="37"/>
      <c r="D757" s="37"/>
    </row>
    <row r="758" spans="1:4" x14ac:dyDescent="0.2">
      <c r="A758" s="37"/>
      <c r="B758" s="37"/>
      <c r="C758" s="37"/>
      <c r="D758" s="37"/>
    </row>
    <row r="759" spans="1:4" x14ac:dyDescent="0.2">
      <c r="A759" s="37"/>
      <c r="B759" s="37"/>
      <c r="C759" s="37"/>
      <c r="D759" s="37"/>
    </row>
    <row r="760" spans="1:4" x14ac:dyDescent="0.2">
      <c r="A760" s="37"/>
      <c r="B760" s="37"/>
      <c r="C760" s="37"/>
      <c r="D760" s="37"/>
    </row>
    <row r="761" spans="1:4" x14ac:dyDescent="0.2">
      <c r="A761" s="37"/>
      <c r="B761" s="37"/>
      <c r="C761" s="37"/>
      <c r="D761" s="37"/>
    </row>
    <row r="762" spans="1:4" x14ac:dyDescent="0.2">
      <c r="A762" s="37"/>
      <c r="B762" s="37"/>
      <c r="C762" s="37"/>
      <c r="D762" s="37"/>
    </row>
    <row r="763" spans="1:4" x14ac:dyDescent="0.2">
      <c r="A763" s="37"/>
      <c r="B763" s="37"/>
      <c r="C763" s="37"/>
      <c r="D763" s="37"/>
    </row>
    <row r="764" spans="1:4" x14ac:dyDescent="0.2">
      <c r="A764" s="37"/>
      <c r="B764" s="37"/>
      <c r="C764" s="37"/>
      <c r="D764" s="37"/>
    </row>
    <row r="765" spans="1:4" x14ac:dyDescent="0.2">
      <c r="A765" s="37"/>
      <c r="B765" s="37"/>
      <c r="C765" s="37"/>
      <c r="D765" s="37"/>
    </row>
    <row r="766" spans="1:4" x14ac:dyDescent="0.2">
      <c r="A766" s="37"/>
      <c r="B766" s="37"/>
      <c r="C766" s="37"/>
      <c r="D766" s="37"/>
    </row>
    <row r="767" spans="1:4" x14ac:dyDescent="0.2">
      <c r="A767" s="37"/>
      <c r="B767" s="37"/>
      <c r="C767" s="37"/>
      <c r="D767" s="37"/>
    </row>
    <row r="768" spans="1:4" x14ac:dyDescent="0.2">
      <c r="A768" s="37"/>
      <c r="B768" s="37"/>
      <c r="C768" s="37"/>
      <c r="D768" s="37"/>
    </row>
    <row r="769" spans="1:4" x14ac:dyDescent="0.2">
      <c r="A769" s="37"/>
      <c r="B769" s="37"/>
      <c r="C769" s="37"/>
      <c r="D769" s="37"/>
    </row>
    <row r="770" spans="1:4" x14ac:dyDescent="0.2">
      <c r="A770" s="37"/>
      <c r="B770" s="37"/>
      <c r="C770" s="37"/>
      <c r="D770" s="37"/>
    </row>
    <row r="771" spans="1:4" x14ac:dyDescent="0.2">
      <c r="A771" s="37"/>
      <c r="B771" s="37"/>
      <c r="C771" s="37"/>
      <c r="D771" s="37"/>
    </row>
    <row r="772" spans="1:4" x14ac:dyDescent="0.2">
      <c r="A772" s="37"/>
      <c r="B772" s="37"/>
      <c r="C772" s="37"/>
      <c r="D772" s="37"/>
    </row>
    <row r="773" spans="1:4" x14ac:dyDescent="0.2">
      <c r="A773" s="37"/>
      <c r="B773" s="37"/>
      <c r="C773" s="37"/>
      <c r="D773" s="37"/>
    </row>
    <row r="774" spans="1:4" x14ac:dyDescent="0.2">
      <c r="A774" s="37"/>
      <c r="B774" s="37"/>
      <c r="C774" s="37"/>
      <c r="D774" s="37"/>
    </row>
    <row r="775" spans="1:4" x14ac:dyDescent="0.2">
      <c r="A775" s="37"/>
      <c r="B775" s="37"/>
      <c r="C775" s="37"/>
      <c r="D775" s="37"/>
    </row>
    <row r="776" spans="1:4" x14ac:dyDescent="0.2">
      <c r="A776" s="37"/>
      <c r="B776" s="37"/>
      <c r="C776" s="37"/>
      <c r="D776" s="37"/>
    </row>
    <row r="777" spans="1:4" x14ac:dyDescent="0.2">
      <c r="A777" s="37"/>
      <c r="B777" s="37"/>
      <c r="C777" s="37"/>
      <c r="D777" s="37"/>
    </row>
    <row r="778" spans="1:4" x14ac:dyDescent="0.2">
      <c r="A778" s="37"/>
      <c r="B778" s="37"/>
      <c r="C778" s="37"/>
      <c r="D778" s="37"/>
    </row>
    <row r="779" spans="1:4" x14ac:dyDescent="0.2">
      <c r="A779" s="37"/>
      <c r="B779" s="37"/>
      <c r="C779" s="37"/>
      <c r="D779" s="37"/>
    </row>
    <row r="780" spans="1:4" x14ac:dyDescent="0.2">
      <c r="A780" s="37"/>
      <c r="B780" s="37"/>
      <c r="C780" s="37"/>
      <c r="D780" s="37"/>
    </row>
    <row r="781" spans="1:4" x14ac:dyDescent="0.2">
      <c r="A781" s="37"/>
      <c r="B781" s="37"/>
      <c r="C781" s="37"/>
      <c r="D781" s="37"/>
    </row>
    <row r="782" spans="1:4" x14ac:dyDescent="0.2">
      <c r="A782" s="37"/>
      <c r="B782" s="37"/>
      <c r="C782" s="37"/>
      <c r="D782" s="37"/>
    </row>
    <row r="783" spans="1:4" x14ac:dyDescent="0.2">
      <c r="A783" s="37"/>
      <c r="B783" s="37"/>
      <c r="C783" s="37"/>
      <c r="D783" s="37"/>
    </row>
    <row r="784" spans="1:4" x14ac:dyDescent="0.2">
      <c r="A784" s="37"/>
      <c r="B784" s="37"/>
      <c r="C784" s="37"/>
      <c r="D784" s="37"/>
    </row>
    <row r="785" spans="1:4" x14ac:dyDescent="0.2">
      <c r="A785" s="37"/>
      <c r="B785" s="37"/>
      <c r="C785" s="37"/>
      <c r="D785" s="37"/>
    </row>
    <row r="786" spans="1:4" x14ac:dyDescent="0.2">
      <c r="A786" s="37"/>
      <c r="B786" s="37"/>
      <c r="C786" s="37"/>
      <c r="D786" s="37"/>
    </row>
    <row r="787" spans="1:4" x14ac:dyDescent="0.2">
      <c r="A787" s="37"/>
      <c r="B787" s="37"/>
      <c r="C787" s="37"/>
      <c r="D787" s="37"/>
    </row>
    <row r="788" spans="1:4" x14ac:dyDescent="0.2">
      <c r="A788" s="37"/>
      <c r="B788" s="37"/>
      <c r="C788" s="37"/>
      <c r="D788" s="37"/>
    </row>
    <row r="789" spans="1:4" x14ac:dyDescent="0.2">
      <c r="A789" s="37"/>
      <c r="B789" s="37"/>
      <c r="C789" s="37"/>
      <c r="D789" s="37"/>
    </row>
    <row r="790" spans="1:4" x14ac:dyDescent="0.2">
      <c r="A790" s="37"/>
      <c r="B790" s="37"/>
      <c r="C790" s="37"/>
      <c r="D790" s="37"/>
    </row>
    <row r="791" spans="1:4" x14ac:dyDescent="0.2">
      <c r="A791" s="37"/>
      <c r="B791" s="37"/>
      <c r="C791" s="37"/>
      <c r="D791" s="37"/>
    </row>
    <row r="792" spans="1:4" x14ac:dyDescent="0.2">
      <c r="A792" s="37"/>
      <c r="B792" s="37"/>
      <c r="C792" s="37"/>
      <c r="D792" s="37"/>
    </row>
    <row r="793" spans="1:4" x14ac:dyDescent="0.2">
      <c r="A793" s="37"/>
      <c r="B793" s="37"/>
      <c r="C793" s="37"/>
      <c r="D793" s="37"/>
    </row>
    <row r="794" spans="1:4" x14ac:dyDescent="0.2">
      <c r="A794" s="37"/>
      <c r="B794" s="37"/>
      <c r="C794" s="37"/>
      <c r="D794" s="37"/>
    </row>
    <row r="795" spans="1:4" x14ac:dyDescent="0.2">
      <c r="A795" s="37"/>
      <c r="B795" s="37"/>
      <c r="C795" s="37"/>
      <c r="D795" s="37"/>
    </row>
    <row r="796" spans="1:4" x14ac:dyDescent="0.2">
      <c r="A796" s="37"/>
      <c r="B796" s="37"/>
      <c r="C796" s="37"/>
      <c r="D796" s="37"/>
    </row>
    <row r="797" spans="1:4" x14ac:dyDescent="0.2">
      <c r="A797" s="37"/>
      <c r="B797" s="37"/>
      <c r="C797" s="37"/>
      <c r="D797" s="37"/>
    </row>
    <row r="798" spans="1:4" x14ac:dyDescent="0.2">
      <c r="A798" s="37"/>
      <c r="B798" s="37"/>
      <c r="C798" s="37"/>
      <c r="D798" s="37"/>
    </row>
    <row r="799" spans="1:4" x14ac:dyDescent="0.2">
      <c r="A799" s="37"/>
      <c r="B799" s="37"/>
      <c r="C799" s="37"/>
      <c r="D799" s="37"/>
    </row>
    <row r="800" spans="1:4" x14ac:dyDescent="0.2">
      <c r="A800" s="37"/>
      <c r="B800" s="37"/>
      <c r="C800" s="37"/>
      <c r="D800" s="37"/>
    </row>
    <row r="801" spans="1:4" x14ac:dyDescent="0.2">
      <c r="A801" s="37"/>
      <c r="B801" s="37"/>
      <c r="C801" s="37"/>
      <c r="D801" s="37"/>
    </row>
    <row r="802" spans="1:4" x14ac:dyDescent="0.2">
      <c r="A802" s="37"/>
      <c r="B802" s="37"/>
      <c r="C802" s="37"/>
      <c r="D802" s="37"/>
    </row>
    <row r="803" spans="1:4" x14ac:dyDescent="0.2">
      <c r="A803" s="37"/>
      <c r="B803" s="37"/>
      <c r="C803" s="37"/>
      <c r="D803" s="37"/>
    </row>
    <row r="804" spans="1:4" x14ac:dyDescent="0.2">
      <c r="A804" s="37"/>
      <c r="B804" s="37"/>
      <c r="C804" s="37"/>
      <c r="D804" s="37"/>
    </row>
    <row r="805" spans="1:4" x14ac:dyDescent="0.2">
      <c r="A805" s="37"/>
      <c r="B805" s="37"/>
      <c r="C805" s="37"/>
      <c r="D805" s="37"/>
    </row>
    <row r="806" spans="1:4" x14ac:dyDescent="0.2">
      <c r="A806" s="37"/>
      <c r="B806" s="37"/>
      <c r="C806" s="37"/>
      <c r="D806" s="37"/>
    </row>
    <row r="807" spans="1:4" x14ac:dyDescent="0.2">
      <c r="A807" s="37"/>
      <c r="B807" s="37"/>
      <c r="C807" s="37"/>
      <c r="D807" s="37"/>
    </row>
    <row r="808" spans="1:4" x14ac:dyDescent="0.2">
      <c r="A808" s="37"/>
      <c r="B808" s="37"/>
      <c r="C808" s="37"/>
      <c r="D808" s="37"/>
    </row>
    <row r="809" spans="1:4" x14ac:dyDescent="0.2">
      <c r="A809" s="37"/>
      <c r="B809" s="37"/>
      <c r="C809" s="37"/>
      <c r="D809" s="37"/>
    </row>
    <row r="810" spans="1:4" x14ac:dyDescent="0.2">
      <c r="A810" s="37"/>
      <c r="B810" s="37"/>
      <c r="C810" s="37"/>
      <c r="D810" s="37"/>
    </row>
    <row r="811" spans="1:4" x14ac:dyDescent="0.2">
      <c r="A811" s="37"/>
      <c r="B811" s="37"/>
      <c r="C811" s="37"/>
      <c r="D811" s="37"/>
    </row>
    <row r="812" spans="1:4" x14ac:dyDescent="0.2">
      <c r="A812" s="37"/>
      <c r="B812" s="37"/>
      <c r="C812" s="37"/>
      <c r="D812" s="37"/>
    </row>
    <row r="813" spans="1:4" x14ac:dyDescent="0.2">
      <c r="A813" s="37"/>
      <c r="B813" s="37"/>
      <c r="C813" s="37"/>
      <c r="D813" s="37"/>
    </row>
    <row r="814" spans="1:4" x14ac:dyDescent="0.2">
      <c r="A814" s="37"/>
      <c r="B814" s="37"/>
      <c r="C814" s="37"/>
      <c r="D814" s="37"/>
    </row>
    <row r="815" spans="1:4" x14ac:dyDescent="0.2">
      <c r="A815" s="37"/>
      <c r="B815" s="37"/>
      <c r="C815" s="37"/>
      <c r="D815" s="37"/>
    </row>
    <row r="816" spans="1:4" x14ac:dyDescent="0.2">
      <c r="A816" s="37"/>
      <c r="B816" s="37"/>
      <c r="C816" s="37"/>
      <c r="D816" s="37"/>
    </row>
    <row r="817" spans="1:4" x14ac:dyDescent="0.2">
      <c r="A817" s="37"/>
      <c r="B817" s="37"/>
      <c r="C817" s="37"/>
      <c r="D817" s="37"/>
    </row>
    <row r="818" spans="1:4" x14ac:dyDescent="0.2">
      <c r="A818" s="37"/>
      <c r="B818" s="37"/>
      <c r="C818" s="37"/>
      <c r="D818" s="37"/>
    </row>
    <row r="819" spans="1:4" x14ac:dyDescent="0.2">
      <c r="A819" s="37"/>
      <c r="B819" s="37"/>
      <c r="C819" s="37"/>
      <c r="D819" s="37"/>
    </row>
    <row r="820" spans="1:4" x14ac:dyDescent="0.2">
      <c r="A820" s="37"/>
      <c r="B820" s="37"/>
      <c r="C820" s="37"/>
      <c r="D820" s="37"/>
    </row>
    <row r="821" spans="1:4" x14ac:dyDescent="0.2">
      <c r="A821" s="37"/>
      <c r="B821" s="37"/>
      <c r="C821" s="37"/>
      <c r="D821" s="37"/>
    </row>
    <row r="822" spans="1:4" x14ac:dyDescent="0.2">
      <c r="A822" s="37"/>
      <c r="B822" s="37"/>
      <c r="C822" s="37"/>
      <c r="D822" s="37"/>
    </row>
    <row r="823" spans="1:4" x14ac:dyDescent="0.2">
      <c r="A823" s="37"/>
      <c r="B823" s="37"/>
      <c r="C823" s="37"/>
      <c r="D823" s="37"/>
    </row>
    <row r="824" spans="1:4" x14ac:dyDescent="0.2">
      <c r="A824" s="37"/>
      <c r="B824" s="37"/>
      <c r="C824" s="37"/>
      <c r="D824" s="37"/>
    </row>
    <row r="825" spans="1:4" x14ac:dyDescent="0.2">
      <c r="A825" s="37"/>
      <c r="B825" s="37"/>
      <c r="C825" s="37"/>
      <c r="D825" s="37"/>
    </row>
    <row r="826" spans="1:4" x14ac:dyDescent="0.2">
      <c r="A826" s="37"/>
      <c r="B826" s="37"/>
      <c r="C826" s="37"/>
      <c r="D826" s="37"/>
    </row>
    <row r="827" spans="1:4" x14ac:dyDescent="0.2">
      <c r="A827" s="37"/>
      <c r="B827" s="37"/>
      <c r="C827" s="37"/>
      <c r="D827" s="37"/>
    </row>
    <row r="828" spans="1:4" x14ac:dyDescent="0.2">
      <c r="A828" s="37"/>
      <c r="B828" s="37"/>
      <c r="C828" s="37"/>
      <c r="D828" s="37"/>
    </row>
    <row r="829" spans="1:4" x14ac:dyDescent="0.2">
      <c r="A829" s="37"/>
      <c r="B829" s="37"/>
      <c r="C829" s="37"/>
      <c r="D829" s="37"/>
    </row>
    <row r="830" spans="1:4" x14ac:dyDescent="0.2">
      <c r="A830" s="37"/>
      <c r="B830" s="37"/>
      <c r="C830" s="37"/>
      <c r="D830" s="37"/>
    </row>
    <row r="831" spans="1:4" x14ac:dyDescent="0.2">
      <c r="A831" s="37"/>
      <c r="B831" s="37"/>
      <c r="C831" s="37"/>
      <c r="D831" s="37"/>
    </row>
    <row r="832" spans="1:4" x14ac:dyDescent="0.2">
      <c r="A832" s="37"/>
      <c r="B832" s="37"/>
      <c r="C832" s="37"/>
      <c r="D832" s="37"/>
    </row>
    <row r="833" spans="1:4" x14ac:dyDescent="0.2">
      <c r="A833" s="37"/>
      <c r="B833" s="37"/>
      <c r="C833" s="37"/>
      <c r="D833" s="37"/>
    </row>
    <row r="834" spans="1:4" x14ac:dyDescent="0.2">
      <c r="A834" s="37"/>
      <c r="B834" s="37"/>
      <c r="C834" s="37"/>
      <c r="D834" s="37"/>
    </row>
    <row r="835" spans="1:4" x14ac:dyDescent="0.2">
      <c r="A835" s="37"/>
      <c r="B835" s="37"/>
      <c r="C835" s="37"/>
      <c r="D835" s="37"/>
    </row>
    <row r="836" spans="1:4" x14ac:dyDescent="0.2">
      <c r="A836" s="37"/>
      <c r="B836" s="37"/>
      <c r="C836" s="37"/>
      <c r="D836" s="37"/>
    </row>
    <row r="837" spans="1:4" x14ac:dyDescent="0.2">
      <c r="A837" s="37"/>
      <c r="B837" s="37"/>
      <c r="C837" s="37"/>
      <c r="D837" s="37"/>
    </row>
    <row r="838" spans="1:4" x14ac:dyDescent="0.2">
      <c r="A838" s="37"/>
      <c r="B838" s="37"/>
      <c r="C838" s="37"/>
      <c r="D838" s="37"/>
    </row>
    <row r="839" spans="1:4" x14ac:dyDescent="0.2">
      <c r="A839" s="37"/>
      <c r="B839" s="37"/>
      <c r="C839" s="37"/>
      <c r="D839" s="37"/>
    </row>
    <row r="840" spans="1:4" x14ac:dyDescent="0.2">
      <c r="A840" s="37"/>
      <c r="B840" s="37"/>
      <c r="C840" s="37"/>
      <c r="D840" s="37"/>
    </row>
    <row r="841" spans="1:4" x14ac:dyDescent="0.2">
      <c r="A841" s="37"/>
      <c r="B841" s="37"/>
      <c r="C841" s="37"/>
      <c r="D841" s="37"/>
    </row>
    <row r="842" spans="1:4" x14ac:dyDescent="0.2">
      <c r="A842" s="37"/>
      <c r="B842" s="37"/>
      <c r="C842" s="37"/>
      <c r="D842" s="37"/>
    </row>
    <row r="843" spans="1:4" x14ac:dyDescent="0.2">
      <c r="A843" s="37"/>
      <c r="B843" s="37"/>
      <c r="C843" s="37"/>
      <c r="D843" s="37"/>
    </row>
    <row r="844" spans="1:4" x14ac:dyDescent="0.2">
      <c r="A844" s="37"/>
      <c r="B844" s="37"/>
      <c r="C844" s="37"/>
      <c r="D844" s="37"/>
    </row>
    <row r="845" spans="1:4" x14ac:dyDescent="0.2">
      <c r="A845" s="37"/>
      <c r="B845" s="37"/>
      <c r="C845" s="37"/>
      <c r="D845" s="37"/>
    </row>
    <row r="846" spans="1:4" x14ac:dyDescent="0.2">
      <c r="A846" s="37"/>
      <c r="B846" s="37"/>
      <c r="C846" s="37"/>
      <c r="D846" s="37"/>
    </row>
    <row r="847" spans="1:4" x14ac:dyDescent="0.2">
      <c r="A847" s="37"/>
      <c r="B847" s="37"/>
      <c r="C847" s="37"/>
      <c r="D847" s="37"/>
    </row>
    <row r="848" spans="1:4" x14ac:dyDescent="0.2">
      <c r="A848" s="37"/>
      <c r="B848" s="37"/>
      <c r="C848" s="37"/>
      <c r="D848" s="37"/>
    </row>
    <row r="849" spans="1:4" x14ac:dyDescent="0.2">
      <c r="A849" s="37"/>
      <c r="B849" s="37"/>
      <c r="C849" s="37"/>
      <c r="D849" s="37"/>
    </row>
    <row r="850" spans="1:4" x14ac:dyDescent="0.2">
      <c r="A850" s="37"/>
      <c r="B850" s="37"/>
      <c r="C850" s="37"/>
      <c r="D850" s="37"/>
    </row>
    <row r="851" spans="1:4" x14ac:dyDescent="0.2">
      <c r="A851" s="37"/>
      <c r="B851" s="37"/>
      <c r="C851" s="37"/>
      <c r="D851" s="37"/>
    </row>
    <row r="852" spans="1:4" x14ac:dyDescent="0.2">
      <c r="A852" s="37"/>
      <c r="B852" s="37"/>
      <c r="C852" s="37"/>
      <c r="D852" s="37"/>
    </row>
    <row r="853" spans="1:4" x14ac:dyDescent="0.2">
      <c r="A853" s="37"/>
      <c r="B853" s="37"/>
      <c r="C853" s="37"/>
      <c r="D853" s="37"/>
    </row>
    <row r="854" spans="1:4" x14ac:dyDescent="0.2">
      <c r="A854" s="37"/>
      <c r="B854" s="37"/>
      <c r="C854" s="37"/>
      <c r="D854" s="37"/>
    </row>
    <row r="855" spans="1:4" x14ac:dyDescent="0.2">
      <c r="A855" s="37"/>
      <c r="B855" s="37"/>
      <c r="C855" s="37"/>
      <c r="D855" s="37"/>
    </row>
    <row r="856" spans="1:4" x14ac:dyDescent="0.2">
      <c r="A856" s="37"/>
      <c r="B856" s="37"/>
      <c r="C856" s="37"/>
      <c r="D856" s="37"/>
    </row>
    <row r="857" spans="1:4" x14ac:dyDescent="0.2">
      <c r="A857" s="37"/>
      <c r="B857" s="37"/>
      <c r="C857" s="37"/>
      <c r="D857" s="37"/>
    </row>
    <row r="858" spans="1:4" x14ac:dyDescent="0.2">
      <c r="A858" s="37"/>
      <c r="B858" s="37"/>
      <c r="C858" s="37"/>
      <c r="D858" s="37"/>
    </row>
    <row r="859" spans="1:4" x14ac:dyDescent="0.2">
      <c r="A859" s="37"/>
      <c r="B859" s="37"/>
      <c r="C859" s="37"/>
      <c r="D859" s="37"/>
    </row>
    <row r="860" spans="1:4" x14ac:dyDescent="0.2">
      <c r="A860" s="37"/>
      <c r="B860" s="37"/>
      <c r="C860" s="37"/>
      <c r="D860" s="37"/>
    </row>
    <row r="861" spans="1:4" x14ac:dyDescent="0.2">
      <c r="A861" s="37"/>
      <c r="B861" s="37"/>
      <c r="C861" s="37"/>
      <c r="D861" s="37"/>
    </row>
    <row r="862" spans="1:4" x14ac:dyDescent="0.2">
      <c r="A862" s="37"/>
      <c r="B862" s="37"/>
      <c r="C862" s="37"/>
      <c r="D862" s="37"/>
    </row>
    <row r="863" spans="1:4" x14ac:dyDescent="0.2">
      <c r="A863" s="37"/>
      <c r="B863" s="37"/>
      <c r="C863" s="37"/>
      <c r="D863" s="37"/>
    </row>
    <row r="864" spans="1:4" x14ac:dyDescent="0.2">
      <c r="A864" s="37"/>
      <c r="B864" s="37"/>
      <c r="C864" s="37"/>
      <c r="D864" s="37"/>
    </row>
    <row r="865" spans="1:4" x14ac:dyDescent="0.2">
      <c r="A865" s="37"/>
      <c r="B865" s="37"/>
      <c r="C865" s="37"/>
      <c r="D865" s="37"/>
    </row>
    <row r="866" spans="1:4" x14ac:dyDescent="0.2">
      <c r="A866" s="37"/>
      <c r="B866" s="37"/>
      <c r="C866" s="37"/>
      <c r="D866" s="37"/>
    </row>
    <row r="867" spans="1:4" x14ac:dyDescent="0.2">
      <c r="A867" s="37"/>
      <c r="B867" s="37"/>
      <c r="C867" s="37"/>
      <c r="D867" s="37"/>
    </row>
    <row r="868" spans="1:4" x14ac:dyDescent="0.2">
      <c r="A868" s="37"/>
      <c r="B868" s="37"/>
      <c r="C868" s="37"/>
      <c r="D868" s="37"/>
    </row>
    <row r="869" spans="1:4" x14ac:dyDescent="0.2">
      <c r="A869" s="37"/>
      <c r="B869" s="37"/>
      <c r="C869" s="37"/>
      <c r="D869" s="37"/>
    </row>
    <row r="870" spans="1:4" x14ac:dyDescent="0.2">
      <c r="A870" s="37"/>
      <c r="B870" s="37"/>
      <c r="C870" s="37"/>
      <c r="D870" s="37"/>
    </row>
    <row r="871" spans="1:4" x14ac:dyDescent="0.2">
      <c r="A871" s="37"/>
      <c r="B871" s="37"/>
      <c r="C871" s="37"/>
      <c r="D871" s="37"/>
    </row>
    <row r="872" spans="1:4" x14ac:dyDescent="0.2">
      <c r="A872" s="37"/>
      <c r="B872" s="37"/>
      <c r="C872" s="37"/>
      <c r="D872" s="37"/>
    </row>
    <row r="873" spans="1:4" x14ac:dyDescent="0.2">
      <c r="A873" s="37"/>
      <c r="B873" s="37"/>
      <c r="C873" s="37"/>
      <c r="D873" s="37"/>
    </row>
    <row r="874" spans="1:4" x14ac:dyDescent="0.2">
      <c r="A874" s="37"/>
      <c r="B874" s="37"/>
      <c r="C874" s="37"/>
      <c r="D874" s="37"/>
    </row>
    <row r="875" spans="1:4" x14ac:dyDescent="0.2">
      <c r="A875" s="37"/>
      <c r="B875" s="37"/>
      <c r="C875" s="37"/>
      <c r="D875" s="37"/>
    </row>
    <row r="876" spans="1:4" x14ac:dyDescent="0.2">
      <c r="A876" s="37"/>
      <c r="B876" s="37"/>
      <c r="C876" s="37"/>
      <c r="D876" s="37"/>
    </row>
    <row r="877" spans="1:4" x14ac:dyDescent="0.2">
      <c r="A877" s="37"/>
      <c r="B877" s="37"/>
      <c r="C877" s="37"/>
      <c r="D877" s="37"/>
    </row>
    <row r="878" spans="1:4" x14ac:dyDescent="0.2">
      <c r="A878" s="37"/>
      <c r="B878" s="37"/>
      <c r="C878" s="37"/>
      <c r="D878" s="37"/>
    </row>
    <row r="879" spans="1:4" x14ac:dyDescent="0.2">
      <c r="A879" s="37"/>
      <c r="B879" s="37"/>
      <c r="C879" s="37"/>
      <c r="D879" s="37"/>
    </row>
    <row r="880" spans="1:4" x14ac:dyDescent="0.2">
      <c r="A880" s="37"/>
      <c r="B880" s="37"/>
      <c r="C880" s="37"/>
      <c r="D880" s="37"/>
    </row>
    <row r="881" spans="1:4" x14ac:dyDescent="0.2">
      <c r="A881" s="37"/>
      <c r="B881" s="37"/>
      <c r="C881" s="37"/>
      <c r="D881" s="37"/>
    </row>
    <row r="882" spans="1:4" x14ac:dyDescent="0.2">
      <c r="A882" s="37"/>
      <c r="B882" s="37"/>
      <c r="C882" s="37"/>
      <c r="D882" s="37"/>
    </row>
    <row r="883" spans="1:4" x14ac:dyDescent="0.2">
      <c r="A883" s="37"/>
      <c r="B883" s="37"/>
      <c r="C883" s="37"/>
      <c r="D883" s="37"/>
    </row>
    <row r="884" spans="1:4" x14ac:dyDescent="0.2">
      <c r="A884" s="37"/>
      <c r="B884" s="37"/>
      <c r="C884" s="37"/>
      <c r="D884" s="37"/>
    </row>
    <row r="885" spans="1:4" x14ac:dyDescent="0.2">
      <c r="A885" s="37"/>
      <c r="B885" s="37"/>
      <c r="C885" s="37"/>
      <c r="D885" s="37"/>
    </row>
    <row r="886" spans="1:4" x14ac:dyDescent="0.2">
      <c r="A886" s="37"/>
      <c r="B886" s="37"/>
      <c r="C886" s="37"/>
      <c r="D886" s="37"/>
    </row>
    <row r="887" spans="1:4" x14ac:dyDescent="0.2">
      <c r="A887" s="37"/>
      <c r="B887" s="37"/>
      <c r="C887" s="37"/>
      <c r="D887" s="37"/>
    </row>
    <row r="888" spans="1:4" x14ac:dyDescent="0.2">
      <c r="A888" s="37"/>
      <c r="B888" s="37"/>
      <c r="C888" s="37"/>
      <c r="D888" s="37"/>
    </row>
    <row r="889" spans="1:4" x14ac:dyDescent="0.2">
      <c r="A889" s="37"/>
      <c r="B889" s="37"/>
      <c r="C889" s="37"/>
      <c r="D889" s="37"/>
    </row>
    <row r="890" spans="1:4" x14ac:dyDescent="0.2">
      <c r="A890" s="37"/>
      <c r="B890" s="37"/>
      <c r="C890" s="37"/>
      <c r="D890" s="37"/>
    </row>
    <row r="891" spans="1:4" x14ac:dyDescent="0.2">
      <c r="A891" s="37"/>
      <c r="B891" s="37"/>
      <c r="C891" s="37"/>
      <c r="D891" s="37"/>
    </row>
    <row r="892" spans="1:4" x14ac:dyDescent="0.2">
      <c r="A892" s="37"/>
      <c r="B892" s="37"/>
      <c r="C892" s="37"/>
      <c r="D892" s="37"/>
    </row>
    <row r="893" spans="1:4" x14ac:dyDescent="0.2">
      <c r="A893" s="37"/>
      <c r="B893" s="37"/>
      <c r="C893" s="37"/>
      <c r="D893" s="37"/>
    </row>
    <row r="894" spans="1:4" x14ac:dyDescent="0.2">
      <c r="A894" s="37"/>
      <c r="B894" s="37"/>
      <c r="C894" s="37"/>
      <c r="D894" s="37"/>
    </row>
    <row r="895" spans="1:4" x14ac:dyDescent="0.2">
      <c r="A895" s="37"/>
      <c r="B895" s="37"/>
      <c r="C895" s="37"/>
      <c r="D895" s="37"/>
    </row>
    <row r="896" spans="1:4" x14ac:dyDescent="0.2">
      <c r="A896" s="37"/>
      <c r="B896" s="37"/>
      <c r="C896" s="37"/>
      <c r="D896" s="37"/>
    </row>
    <row r="897" spans="1:4" x14ac:dyDescent="0.2">
      <c r="A897" s="37"/>
      <c r="B897" s="37"/>
      <c r="C897" s="37"/>
      <c r="D897" s="37"/>
    </row>
    <row r="898" spans="1:4" x14ac:dyDescent="0.2">
      <c r="A898" s="37"/>
      <c r="B898" s="37"/>
      <c r="C898" s="37"/>
      <c r="D898" s="37"/>
    </row>
    <row r="899" spans="1:4" x14ac:dyDescent="0.2">
      <c r="A899" s="37"/>
      <c r="B899" s="37"/>
      <c r="C899" s="37"/>
      <c r="D899" s="37"/>
    </row>
    <row r="900" spans="1:4" x14ac:dyDescent="0.2">
      <c r="A900" s="37"/>
      <c r="B900" s="37"/>
      <c r="C900" s="37"/>
      <c r="D900" s="37"/>
    </row>
    <row r="901" spans="1:4" x14ac:dyDescent="0.2">
      <c r="A901" s="37"/>
      <c r="B901" s="37"/>
      <c r="C901" s="37"/>
      <c r="D901" s="37"/>
    </row>
    <row r="902" spans="1:4" x14ac:dyDescent="0.2">
      <c r="A902" s="37"/>
      <c r="B902" s="37"/>
      <c r="C902" s="37"/>
      <c r="D902" s="37"/>
    </row>
    <row r="903" spans="1:4" x14ac:dyDescent="0.2">
      <c r="A903" s="37"/>
      <c r="B903" s="37"/>
      <c r="C903" s="37"/>
      <c r="D903" s="37"/>
    </row>
    <row r="904" spans="1:4" x14ac:dyDescent="0.2">
      <c r="A904" s="37"/>
      <c r="B904" s="37"/>
      <c r="C904" s="37"/>
      <c r="D904" s="37"/>
    </row>
    <row r="905" spans="1:4" x14ac:dyDescent="0.2">
      <c r="A905" s="37"/>
      <c r="B905" s="37"/>
      <c r="C905" s="37"/>
      <c r="D905" s="37"/>
    </row>
    <row r="906" spans="1:4" x14ac:dyDescent="0.2">
      <c r="A906" s="37"/>
      <c r="B906" s="37"/>
      <c r="C906" s="37"/>
      <c r="D906" s="37"/>
    </row>
    <row r="907" spans="1:4" x14ac:dyDescent="0.2">
      <c r="A907" s="37"/>
      <c r="B907" s="37"/>
      <c r="C907" s="37"/>
      <c r="D907" s="37"/>
    </row>
    <row r="908" spans="1:4" x14ac:dyDescent="0.2">
      <c r="A908" s="37"/>
      <c r="B908" s="37"/>
      <c r="C908" s="37"/>
      <c r="D908" s="37"/>
    </row>
    <row r="909" spans="1:4" x14ac:dyDescent="0.2">
      <c r="A909" s="37"/>
      <c r="B909" s="37"/>
      <c r="C909" s="37"/>
      <c r="D909" s="37"/>
    </row>
    <row r="910" spans="1:4" x14ac:dyDescent="0.2">
      <c r="A910" s="37"/>
      <c r="B910" s="37"/>
      <c r="C910" s="37"/>
      <c r="D910" s="37"/>
    </row>
    <row r="911" spans="1:4" x14ac:dyDescent="0.2">
      <c r="A911" s="37"/>
      <c r="B911" s="37"/>
      <c r="C911" s="37"/>
      <c r="D911" s="37"/>
    </row>
    <row r="912" spans="1:4" x14ac:dyDescent="0.2">
      <c r="A912" s="37"/>
      <c r="B912" s="37"/>
      <c r="C912" s="37"/>
      <c r="D912" s="37"/>
    </row>
    <row r="913" spans="1:4" x14ac:dyDescent="0.2">
      <c r="A913" s="37"/>
      <c r="B913" s="37"/>
      <c r="C913" s="37"/>
      <c r="D913" s="37"/>
    </row>
    <row r="914" spans="1:4" x14ac:dyDescent="0.2">
      <c r="A914" s="37"/>
      <c r="B914" s="37"/>
      <c r="C914" s="37"/>
      <c r="D914" s="37"/>
    </row>
    <row r="915" spans="1:4" x14ac:dyDescent="0.2">
      <c r="A915" s="37"/>
      <c r="B915" s="37"/>
      <c r="C915" s="37"/>
      <c r="D915" s="37"/>
    </row>
    <row r="916" spans="1:4" x14ac:dyDescent="0.2">
      <c r="A916" s="37"/>
      <c r="B916" s="37"/>
      <c r="C916" s="37"/>
      <c r="D916" s="37"/>
    </row>
    <row r="917" spans="1:4" x14ac:dyDescent="0.2">
      <c r="A917" s="37"/>
      <c r="B917" s="37"/>
      <c r="C917" s="37"/>
      <c r="D917" s="37"/>
    </row>
    <row r="918" spans="1:4" x14ac:dyDescent="0.2">
      <c r="A918" s="37"/>
      <c r="B918" s="37"/>
      <c r="C918" s="37"/>
      <c r="D918" s="37"/>
    </row>
    <row r="919" spans="1:4" x14ac:dyDescent="0.2">
      <c r="A919" s="37"/>
      <c r="B919" s="37"/>
      <c r="C919" s="37"/>
      <c r="D919" s="37"/>
    </row>
    <row r="920" spans="1:4" x14ac:dyDescent="0.2">
      <c r="A920" s="37"/>
      <c r="B920" s="37"/>
      <c r="C920" s="37"/>
      <c r="D920" s="37"/>
    </row>
    <row r="921" spans="1:4" x14ac:dyDescent="0.2">
      <c r="A921" s="37"/>
      <c r="B921" s="37"/>
      <c r="C921" s="37"/>
      <c r="D921" s="37"/>
    </row>
    <row r="922" spans="1:4" x14ac:dyDescent="0.2">
      <c r="A922" s="37"/>
      <c r="B922" s="37"/>
      <c r="C922" s="37"/>
      <c r="D922" s="37"/>
    </row>
    <row r="923" spans="1:4" x14ac:dyDescent="0.2">
      <c r="A923" s="37"/>
      <c r="B923" s="37"/>
      <c r="C923" s="37"/>
      <c r="D923" s="37"/>
    </row>
    <row r="924" spans="1:4" x14ac:dyDescent="0.2">
      <c r="A924" s="37"/>
      <c r="B924" s="37"/>
      <c r="C924" s="37"/>
      <c r="D924" s="37"/>
    </row>
    <row r="925" spans="1:4" x14ac:dyDescent="0.2">
      <c r="A925" s="37"/>
      <c r="B925" s="37"/>
      <c r="C925" s="37"/>
      <c r="D925" s="37"/>
    </row>
    <row r="926" spans="1:4" x14ac:dyDescent="0.2">
      <c r="A926" s="37"/>
      <c r="B926" s="37"/>
      <c r="C926" s="37"/>
      <c r="D926" s="37"/>
    </row>
    <row r="927" spans="1:4" x14ac:dyDescent="0.2">
      <c r="A927" s="37"/>
      <c r="B927" s="37"/>
      <c r="C927" s="37"/>
      <c r="D927" s="37"/>
    </row>
    <row r="928" spans="1:4" x14ac:dyDescent="0.2">
      <c r="A928" s="37"/>
      <c r="B928" s="37"/>
      <c r="C928" s="37"/>
      <c r="D928" s="37"/>
    </row>
    <row r="929" spans="1:4" x14ac:dyDescent="0.2">
      <c r="A929" s="37"/>
      <c r="B929" s="37"/>
      <c r="C929" s="37"/>
      <c r="D929" s="37"/>
    </row>
    <row r="930" spans="1:4" x14ac:dyDescent="0.2">
      <c r="A930" s="37"/>
      <c r="B930" s="37"/>
      <c r="C930" s="37"/>
      <c r="D930" s="37"/>
    </row>
    <row r="931" spans="1:4" x14ac:dyDescent="0.2">
      <c r="A931" s="37"/>
      <c r="B931" s="37"/>
      <c r="C931" s="37"/>
      <c r="D931" s="37"/>
    </row>
    <row r="932" spans="1:4" x14ac:dyDescent="0.2">
      <c r="A932" s="37"/>
      <c r="B932" s="37"/>
      <c r="C932" s="37"/>
      <c r="D932" s="37"/>
    </row>
    <row r="933" spans="1:4" x14ac:dyDescent="0.2">
      <c r="A933" s="37"/>
      <c r="B933" s="37"/>
      <c r="C933" s="37"/>
      <c r="D933" s="37"/>
    </row>
    <row r="934" spans="1:4" x14ac:dyDescent="0.2">
      <c r="A934" s="37"/>
      <c r="B934" s="37"/>
      <c r="C934" s="37"/>
      <c r="D934" s="37"/>
    </row>
    <row r="935" spans="1:4" x14ac:dyDescent="0.2">
      <c r="A935" s="37"/>
      <c r="B935" s="37"/>
      <c r="C935" s="37"/>
      <c r="D935" s="37"/>
    </row>
    <row r="936" spans="1:4" x14ac:dyDescent="0.2">
      <c r="A936" s="37"/>
      <c r="B936" s="37"/>
      <c r="C936" s="37"/>
      <c r="D936" s="37"/>
    </row>
    <row r="937" spans="1:4" x14ac:dyDescent="0.2">
      <c r="A937" s="37"/>
      <c r="B937" s="37"/>
      <c r="C937" s="37"/>
      <c r="D937" s="37"/>
    </row>
    <row r="938" spans="1:4" x14ac:dyDescent="0.2">
      <c r="A938" s="37"/>
      <c r="B938" s="37"/>
      <c r="C938" s="37"/>
      <c r="D938" s="37"/>
    </row>
    <row r="939" spans="1:4" x14ac:dyDescent="0.2">
      <c r="A939" s="37"/>
      <c r="B939" s="37"/>
      <c r="C939" s="37"/>
      <c r="D939" s="37"/>
    </row>
    <row r="940" spans="1:4" x14ac:dyDescent="0.2">
      <c r="A940" s="37"/>
      <c r="B940" s="37"/>
      <c r="C940" s="37"/>
      <c r="D940" s="37"/>
    </row>
    <row r="941" spans="1:4" x14ac:dyDescent="0.2">
      <c r="A941" s="37"/>
      <c r="B941" s="37"/>
      <c r="C941" s="37"/>
      <c r="D941" s="37"/>
    </row>
    <row r="942" spans="1:4" x14ac:dyDescent="0.2">
      <c r="A942" s="37"/>
      <c r="B942" s="37"/>
      <c r="C942" s="37"/>
      <c r="D942" s="37"/>
    </row>
    <row r="943" spans="1:4" x14ac:dyDescent="0.2">
      <c r="A943" s="37"/>
      <c r="B943" s="37"/>
      <c r="C943" s="37"/>
      <c r="D943" s="37"/>
    </row>
    <row r="944" spans="1:4" x14ac:dyDescent="0.2">
      <c r="A944" s="37"/>
      <c r="B944" s="37"/>
      <c r="C944" s="37"/>
      <c r="D944" s="37"/>
    </row>
    <row r="945" spans="1:4" x14ac:dyDescent="0.2">
      <c r="A945" s="37"/>
      <c r="B945" s="37"/>
      <c r="C945" s="37"/>
      <c r="D945" s="37"/>
    </row>
    <row r="946" spans="1:4" x14ac:dyDescent="0.2">
      <c r="A946" s="37"/>
      <c r="B946" s="37"/>
      <c r="C946" s="37"/>
      <c r="D946" s="37"/>
    </row>
    <row r="947" spans="1:4" x14ac:dyDescent="0.2">
      <c r="A947" s="37"/>
      <c r="B947" s="37"/>
      <c r="C947" s="37"/>
      <c r="D947" s="37"/>
    </row>
    <row r="948" spans="1:4" x14ac:dyDescent="0.2">
      <c r="A948" s="37"/>
      <c r="B948" s="37"/>
      <c r="C948" s="37"/>
      <c r="D948" s="37"/>
    </row>
    <row r="949" spans="1:4" x14ac:dyDescent="0.2">
      <c r="A949" s="37"/>
      <c r="B949" s="37"/>
      <c r="C949" s="37"/>
      <c r="D949" s="37"/>
    </row>
    <row r="950" spans="1:4" x14ac:dyDescent="0.2">
      <c r="A950" s="37"/>
      <c r="B950" s="37"/>
      <c r="C950" s="37"/>
      <c r="D950" s="37"/>
    </row>
    <row r="951" spans="1:4" x14ac:dyDescent="0.2">
      <c r="A951" s="37"/>
      <c r="B951" s="37"/>
      <c r="C951" s="37"/>
      <c r="D951" s="37"/>
    </row>
    <row r="952" spans="1:4" x14ac:dyDescent="0.2">
      <c r="A952" s="37"/>
      <c r="B952" s="37"/>
      <c r="C952" s="37"/>
      <c r="D952" s="37"/>
    </row>
    <row r="953" spans="1:4" x14ac:dyDescent="0.2">
      <c r="A953" s="37"/>
      <c r="B953" s="37"/>
      <c r="C953" s="37"/>
      <c r="D953" s="37"/>
    </row>
    <row r="954" spans="1:4" x14ac:dyDescent="0.2">
      <c r="A954" s="37"/>
      <c r="B954" s="37"/>
      <c r="C954" s="37"/>
      <c r="D954" s="37"/>
    </row>
    <row r="955" spans="1:4" x14ac:dyDescent="0.2">
      <c r="A955" s="37"/>
      <c r="B955" s="37"/>
      <c r="C955" s="37"/>
      <c r="D955" s="37"/>
    </row>
    <row r="956" spans="1:4" x14ac:dyDescent="0.2">
      <c r="A956" s="37"/>
      <c r="B956" s="37"/>
      <c r="C956" s="37"/>
      <c r="D956" s="37"/>
    </row>
    <row r="957" spans="1:4" x14ac:dyDescent="0.2">
      <c r="A957" s="37"/>
      <c r="B957" s="37"/>
      <c r="C957" s="37"/>
      <c r="D957" s="37"/>
    </row>
    <row r="958" spans="1:4" x14ac:dyDescent="0.2">
      <c r="A958" s="37"/>
      <c r="B958" s="37"/>
      <c r="C958" s="37"/>
      <c r="D958" s="37"/>
    </row>
    <row r="959" spans="1:4" x14ac:dyDescent="0.2">
      <c r="A959" s="37"/>
      <c r="B959" s="37"/>
      <c r="C959" s="37"/>
      <c r="D959" s="37"/>
    </row>
    <row r="960" spans="1:4" x14ac:dyDescent="0.2">
      <c r="A960" s="37"/>
      <c r="B960" s="37"/>
      <c r="C960" s="37"/>
      <c r="D960" s="37"/>
    </row>
    <row r="961" spans="1:4" x14ac:dyDescent="0.2">
      <c r="A961" s="37"/>
      <c r="B961" s="37"/>
      <c r="C961" s="37"/>
      <c r="D961" s="37"/>
    </row>
    <row r="962" spans="1:4" x14ac:dyDescent="0.2">
      <c r="A962" s="37"/>
      <c r="B962" s="37"/>
      <c r="C962" s="37"/>
      <c r="D962" s="37"/>
    </row>
    <row r="963" spans="1:4" x14ac:dyDescent="0.2">
      <c r="A963" s="37"/>
      <c r="B963" s="37"/>
      <c r="C963" s="37"/>
      <c r="D963" s="37"/>
    </row>
    <row r="964" spans="1:4" x14ac:dyDescent="0.2">
      <c r="A964" s="37"/>
      <c r="B964" s="37"/>
      <c r="C964" s="37"/>
      <c r="D964" s="37"/>
    </row>
    <row r="965" spans="1:4" x14ac:dyDescent="0.2">
      <c r="A965" s="37"/>
      <c r="B965" s="37"/>
      <c r="C965" s="37"/>
      <c r="D965" s="37"/>
    </row>
    <row r="966" spans="1:4" x14ac:dyDescent="0.2">
      <c r="A966" s="37"/>
      <c r="B966" s="37"/>
      <c r="C966" s="37"/>
      <c r="D966" s="37"/>
    </row>
    <row r="967" spans="1:4" x14ac:dyDescent="0.2">
      <c r="A967" s="37"/>
      <c r="B967" s="37"/>
      <c r="C967" s="37"/>
      <c r="D967" s="37"/>
    </row>
    <row r="968" spans="1:4" x14ac:dyDescent="0.2">
      <c r="A968" s="37"/>
      <c r="B968" s="37"/>
      <c r="C968" s="37"/>
      <c r="D968" s="37"/>
    </row>
    <row r="969" spans="1:4" x14ac:dyDescent="0.2">
      <c r="A969" s="37"/>
      <c r="B969" s="37"/>
      <c r="C969" s="37"/>
      <c r="D969" s="37"/>
    </row>
    <row r="970" spans="1:4" x14ac:dyDescent="0.2">
      <c r="A970" s="37"/>
      <c r="B970" s="37"/>
      <c r="C970" s="37"/>
      <c r="D970" s="37"/>
    </row>
    <row r="971" spans="1:4" x14ac:dyDescent="0.2">
      <c r="A971" s="37"/>
      <c r="B971" s="37"/>
      <c r="C971" s="37"/>
      <c r="D971" s="37"/>
    </row>
    <row r="972" spans="1:4" x14ac:dyDescent="0.2">
      <c r="A972" s="37"/>
      <c r="B972" s="37"/>
      <c r="C972" s="37"/>
      <c r="D972" s="37"/>
    </row>
    <row r="973" spans="1:4" x14ac:dyDescent="0.2">
      <c r="A973" s="37"/>
      <c r="B973" s="37"/>
      <c r="C973" s="37"/>
      <c r="D973" s="37"/>
    </row>
    <row r="974" spans="1:4" x14ac:dyDescent="0.2">
      <c r="A974" s="37"/>
      <c r="B974" s="37"/>
      <c r="C974" s="37"/>
      <c r="D974" s="37"/>
    </row>
    <row r="975" spans="1:4" x14ac:dyDescent="0.2">
      <c r="A975" s="37"/>
      <c r="B975" s="37"/>
      <c r="C975" s="37"/>
      <c r="D975" s="37"/>
    </row>
    <row r="976" spans="1:4" x14ac:dyDescent="0.2">
      <c r="A976" s="37"/>
      <c r="B976" s="37"/>
      <c r="C976" s="37"/>
      <c r="D976" s="37"/>
    </row>
    <row r="977" spans="1:4" x14ac:dyDescent="0.2">
      <c r="A977" s="37"/>
      <c r="B977" s="37"/>
      <c r="C977" s="37"/>
      <c r="D977" s="37"/>
    </row>
    <row r="978" spans="1:4" x14ac:dyDescent="0.2">
      <c r="A978" s="37"/>
      <c r="B978" s="37"/>
      <c r="C978" s="37"/>
      <c r="D978" s="37"/>
    </row>
    <row r="979" spans="1:4" x14ac:dyDescent="0.2">
      <c r="A979" s="37"/>
      <c r="B979" s="37"/>
      <c r="C979" s="37"/>
      <c r="D979" s="37"/>
    </row>
    <row r="980" spans="1:4" x14ac:dyDescent="0.2">
      <c r="A980" s="37"/>
      <c r="B980" s="37"/>
      <c r="C980" s="37"/>
      <c r="D980" s="37"/>
    </row>
    <row r="981" spans="1:4" x14ac:dyDescent="0.2">
      <c r="A981" s="37"/>
      <c r="B981" s="37"/>
      <c r="C981" s="37"/>
      <c r="D981" s="37"/>
    </row>
    <row r="982" spans="1:4" x14ac:dyDescent="0.2">
      <c r="A982" s="37"/>
      <c r="B982" s="37"/>
      <c r="C982" s="37"/>
      <c r="D982" s="37"/>
    </row>
    <row r="983" spans="1:4" x14ac:dyDescent="0.2">
      <c r="A983" s="37"/>
      <c r="B983" s="37"/>
      <c r="C983" s="37"/>
      <c r="D983" s="37"/>
    </row>
    <row r="984" spans="1:4" x14ac:dyDescent="0.2">
      <c r="A984" s="37"/>
      <c r="B984" s="37"/>
      <c r="C984" s="37"/>
      <c r="D984" s="37"/>
    </row>
    <row r="985" spans="1:4" x14ac:dyDescent="0.2">
      <c r="A985" s="37"/>
      <c r="B985" s="37"/>
      <c r="C985" s="37"/>
      <c r="D985" s="37"/>
    </row>
    <row r="986" spans="1:4" x14ac:dyDescent="0.2">
      <c r="A986" s="37"/>
      <c r="B986" s="37"/>
      <c r="C986" s="37"/>
      <c r="D986" s="37"/>
    </row>
    <row r="987" spans="1:4" x14ac:dyDescent="0.2">
      <c r="A987" s="37"/>
      <c r="B987" s="37"/>
      <c r="C987" s="37"/>
      <c r="D987" s="37"/>
    </row>
    <row r="988" spans="1:4" x14ac:dyDescent="0.2">
      <c r="A988" s="37"/>
      <c r="B988" s="37"/>
      <c r="C988" s="37"/>
      <c r="D988" s="37"/>
    </row>
    <row r="989" spans="1:4" x14ac:dyDescent="0.2">
      <c r="A989" s="37"/>
      <c r="B989" s="37"/>
      <c r="C989" s="37"/>
      <c r="D989" s="37"/>
    </row>
    <row r="990" spans="1:4" x14ac:dyDescent="0.2">
      <c r="A990" s="37"/>
      <c r="B990" s="37"/>
      <c r="C990" s="37"/>
      <c r="D990" s="37"/>
    </row>
    <row r="991" spans="1:4" x14ac:dyDescent="0.2">
      <c r="A991" s="37"/>
      <c r="B991" s="37"/>
      <c r="C991" s="37"/>
      <c r="D991" s="37"/>
    </row>
    <row r="992" spans="1:4" x14ac:dyDescent="0.2">
      <c r="A992" s="37"/>
      <c r="B992" s="37"/>
      <c r="C992" s="37"/>
      <c r="D992" s="37"/>
    </row>
    <row r="993" spans="1:4" x14ac:dyDescent="0.2">
      <c r="A993" s="37"/>
      <c r="B993" s="37"/>
      <c r="C993" s="37"/>
      <c r="D993" s="37"/>
    </row>
    <row r="994" spans="1:4" x14ac:dyDescent="0.2">
      <c r="A994" s="37"/>
      <c r="B994" s="37"/>
      <c r="C994" s="37"/>
      <c r="D994" s="37"/>
    </row>
    <row r="995" spans="1:4" x14ac:dyDescent="0.2">
      <c r="A995" s="37"/>
      <c r="B995" s="37"/>
      <c r="C995" s="37"/>
      <c r="D995" s="37"/>
    </row>
    <row r="996" spans="1:4" x14ac:dyDescent="0.2">
      <c r="A996" s="37"/>
      <c r="B996" s="37"/>
      <c r="C996" s="37"/>
      <c r="D996" s="37"/>
    </row>
    <row r="997" spans="1:4" x14ac:dyDescent="0.2">
      <c r="A997" s="37"/>
      <c r="B997" s="37"/>
      <c r="C997" s="37"/>
      <c r="D997" s="37"/>
    </row>
    <row r="998" spans="1:4" x14ac:dyDescent="0.2">
      <c r="A998" s="37"/>
      <c r="B998" s="37"/>
      <c r="C998" s="37"/>
      <c r="D998" s="37"/>
    </row>
    <row r="999" spans="1:4" x14ac:dyDescent="0.2">
      <c r="A999" s="37"/>
      <c r="B999" s="37"/>
      <c r="C999" s="37"/>
      <c r="D999" s="37"/>
    </row>
    <row r="1000" spans="1:4" x14ac:dyDescent="0.2">
      <c r="A1000" s="37"/>
      <c r="B1000" s="37"/>
      <c r="C1000" s="37"/>
      <c r="D1000" s="37"/>
    </row>
    <row r="1001" spans="1:4" x14ac:dyDescent="0.2">
      <c r="A1001" s="37"/>
      <c r="B1001" s="37"/>
      <c r="C1001" s="37"/>
      <c r="D1001" s="37"/>
    </row>
    <row r="1002" spans="1:4" x14ac:dyDescent="0.2">
      <c r="A1002" s="37"/>
      <c r="B1002" s="37"/>
      <c r="C1002" s="37"/>
      <c r="D1002" s="37"/>
    </row>
    <row r="1003" spans="1:4" x14ac:dyDescent="0.2">
      <c r="A1003" s="37"/>
      <c r="B1003" s="37"/>
      <c r="C1003" s="37"/>
      <c r="D1003" s="37"/>
    </row>
    <row r="1004" spans="1:4" x14ac:dyDescent="0.2">
      <c r="A1004" s="37"/>
      <c r="B1004" s="37"/>
      <c r="C1004" s="37"/>
      <c r="D1004" s="37"/>
    </row>
    <row r="1005" spans="1:4" x14ac:dyDescent="0.2">
      <c r="A1005" s="37"/>
      <c r="B1005" s="37"/>
      <c r="C1005" s="37"/>
      <c r="D1005" s="37"/>
    </row>
    <row r="1006" spans="1:4" x14ac:dyDescent="0.2">
      <c r="A1006" s="37"/>
      <c r="B1006" s="37"/>
      <c r="C1006" s="37"/>
      <c r="D1006" s="37"/>
    </row>
    <row r="1007" spans="1:4" x14ac:dyDescent="0.2">
      <c r="A1007" s="37"/>
      <c r="B1007" s="37"/>
      <c r="C1007" s="37"/>
      <c r="D1007" s="37"/>
    </row>
    <row r="1008" spans="1:4" x14ac:dyDescent="0.2">
      <c r="A1008" s="37"/>
      <c r="B1008" s="37"/>
      <c r="C1008" s="37"/>
      <c r="D1008" s="37"/>
    </row>
    <row r="1009" spans="1:4" x14ac:dyDescent="0.2">
      <c r="A1009" s="37"/>
      <c r="B1009" s="37"/>
      <c r="C1009" s="37"/>
      <c r="D1009" s="37"/>
    </row>
    <row r="1010" spans="1:4" x14ac:dyDescent="0.2">
      <c r="A1010" s="37"/>
      <c r="B1010" s="37"/>
      <c r="C1010" s="37"/>
      <c r="D1010" s="37"/>
    </row>
    <row r="1011" spans="1:4" x14ac:dyDescent="0.2">
      <c r="A1011" s="37"/>
      <c r="B1011" s="37"/>
      <c r="C1011" s="37"/>
      <c r="D1011" s="37"/>
    </row>
    <row r="1012" spans="1:4" x14ac:dyDescent="0.2">
      <c r="A1012" s="37"/>
      <c r="B1012" s="37"/>
      <c r="C1012" s="37"/>
      <c r="D1012" s="37"/>
    </row>
    <row r="1013" spans="1:4" x14ac:dyDescent="0.2">
      <c r="A1013" s="37"/>
      <c r="B1013" s="37"/>
      <c r="C1013" s="37"/>
      <c r="D1013" s="37"/>
    </row>
    <row r="1014" spans="1:4" x14ac:dyDescent="0.2">
      <c r="A1014" s="37"/>
      <c r="B1014" s="37"/>
      <c r="C1014" s="37"/>
      <c r="D1014" s="37"/>
    </row>
    <row r="1015" spans="1:4" x14ac:dyDescent="0.2">
      <c r="A1015" s="37"/>
      <c r="B1015" s="37"/>
      <c r="C1015" s="37"/>
      <c r="D1015" s="37"/>
    </row>
    <row r="1016" spans="1:4" x14ac:dyDescent="0.2">
      <c r="A1016" s="37"/>
      <c r="B1016" s="37"/>
      <c r="C1016" s="37"/>
      <c r="D1016" s="37"/>
    </row>
    <row r="1017" spans="1:4" x14ac:dyDescent="0.2">
      <c r="A1017" s="37"/>
      <c r="B1017" s="37"/>
      <c r="C1017" s="37"/>
      <c r="D1017" s="37"/>
    </row>
    <row r="1018" spans="1:4" x14ac:dyDescent="0.2">
      <c r="A1018" s="37"/>
      <c r="B1018" s="37"/>
      <c r="C1018" s="37"/>
      <c r="D1018" s="37"/>
    </row>
    <row r="1019" spans="1:4" x14ac:dyDescent="0.2">
      <c r="A1019" s="37"/>
      <c r="B1019" s="37"/>
      <c r="C1019" s="37"/>
      <c r="D1019" s="37"/>
    </row>
    <row r="1020" spans="1:4" x14ac:dyDescent="0.2">
      <c r="A1020" s="37"/>
      <c r="B1020" s="37"/>
      <c r="C1020" s="37"/>
      <c r="D1020" s="37"/>
    </row>
    <row r="1021" spans="1:4" x14ac:dyDescent="0.2">
      <c r="A1021" s="37"/>
      <c r="B1021" s="37"/>
      <c r="C1021" s="37"/>
      <c r="D1021" s="37"/>
    </row>
    <row r="1022" spans="1:4" x14ac:dyDescent="0.2">
      <c r="A1022" s="37"/>
      <c r="B1022" s="37"/>
      <c r="C1022" s="37"/>
      <c r="D1022" s="37"/>
    </row>
    <row r="1023" spans="1:4" x14ac:dyDescent="0.2">
      <c r="A1023" s="37"/>
      <c r="B1023" s="37"/>
      <c r="C1023" s="37"/>
      <c r="D1023" s="37"/>
    </row>
    <row r="1024" spans="1:4" x14ac:dyDescent="0.2">
      <c r="A1024" s="37"/>
      <c r="B1024" s="37"/>
      <c r="C1024" s="37"/>
      <c r="D1024" s="37"/>
    </row>
    <row r="1025" spans="1:4" x14ac:dyDescent="0.2">
      <c r="A1025" s="37"/>
      <c r="B1025" s="37"/>
      <c r="C1025" s="37"/>
      <c r="D1025" s="37"/>
    </row>
    <row r="1026" spans="1:4" x14ac:dyDescent="0.2">
      <c r="A1026" s="37"/>
      <c r="B1026" s="37"/>
      <c r="C1026" s="37"/>
      <c r="D1026" s="37"/>
    </row>
    <row r="1027" spans="1:4" x14ac:dyDescent="0.2">
      <c r="A1027" s="37"/>
      <c r="B1027" s="37"/>
      <c r="C1027" s="37"/>
      <c r="D1027" s="37"/>
    </row>
    <row r="1028" spans="1:4" x14ac:dyDescent="0.2">
      <c r="A1028" s="37"/>
      <c r="B1028" s="37"/>
      <c r="C1028" s="37"/>
      <c r="D1028" s="37"/>
    </row>
    <row r="1029" spans="1:4" x14ac:dyDescent="0.2">
      <c r="A1029" s="37"/>
      <c r="B1029" s="37"/>
      <c r="C1029" s="37"/>
      <c r="D1029" s="37"/>
    </row>
    <row r="1030" spans="1:4" x14ac:dyDescent="0.2">
      <c r="A1030" s="37"/>
      <c r="B1030" s="37"/>
      <c r="C1030" s="37"/>
      <c r="D1030" s="37"/>
    </row>
    <row r="1031" spans="1:4" x14ac:dyDescent="0.2">
      <c r="A1031" s="37"/>
      <c r="B1031" s="37"/>
      <c r="C1031" s="37"/>
      <c r="D1031" s="37"/>
    </row>
    <row r="1032" spans="1:4" x14ac:dyDescent="0.2">
      <c r="A1032" s="37"/>
      <c r="B1032" s="37"/>
      <c r="C1032" s="37"/>
      <c r="D1032" s="37"/>
    </row>
    <row r="1033" spans="1:4" x14ac:dyDescent="0.2">
      <c r="A1033" s="37"/>
      <c r="B1033" s="37"/>
      <c r="C1033" s="37"/>
      <c r="D1033" s="37"/>
    </row>
    <row r="1034" spans="1:4" x14ac:dyDescent="0.2">
      <c r="A1034" s="37"/>
      <c r="B1034" s="37"/>
      <c r="C1034" s="37"/>
      <c r="D1034" s="37"/>
    </row>
    <row r="1035" spans="1:4" x14ac:dyDescent="0.2">
      <c r="A1035" s="37"/>
      <c r="B1035" s="37"/>
      <c r="C1035" s="37"/>
      <c r="D1035" s="37"/>
    </row>
    <row r="1036" spans="1:4" x14ac:dyDescent="0.2">
      <c r="A1036" s="37"/>
      <c r="B1036" s="37"/>
      <c r="C1036" s="37"/>
      <c r="D1036" s="37"/>
    </row>
    <row r="1037" spans="1:4" x14ac:dyDescent="0.2">
      <c r="A1037" s="37"/>
      <c r="B1037" s="37"/>
      <c r="C1037" s="37"/>
      <c r="D1037" s="37"/>
    </row>
    <row r="1038" spans="1:4" x14ac:dyDescent="0.2">
      <c r="A1038" s="37"/>
      <c r="B1038" s="37"/>
      <c r="C1038" s="37"/>
      <c r="D1038" s="37"/>
    </row>
    <row r="1039" spans="1:4" x14ac:dyDescent="0.2">
      <c r="A1039" s="37"/>
      <c r="B1039" s="37"/>
      <c r="C1039" s="37"/>
      <c r="D1039" s="37"/>
    </row>
    <row r="1040" spans="1:4" x14ac:dyDescent="0.2">
      <c r="A1040" s="37"/>
      <c r="B1040" s="37"/>
      <c r="C1040" s="37"/>
      <c r="D1040" s="37"/>
    </row>
    <row r="1041" spans="1:4" x14ac:dyDescent="0.2">
      <c r="A1041" s="37"/>
      <c r="B1041" s="37"/>
      <c r="C1041" s="37"/>
      <c r="D1041" s="37"/>
    </row>
    <row r="1042" spans="1:4" x14ac:dyDescent="0.2">
      <c r="A1042" s="37"/>
      <c r="B1042" s="37"/>
      <c r="C1042" s="37"/>
      <c r="D1042" s="37"/>
    </row>
    <row r="1043" spans="1:4" x14ac:dyDescent="0.2">
      <c r="A1043" s="37"/>
      <c r="B1043" s="37"/>
      <c r="C1043" s="37"/>
      <c r="D1043" s="37"/>
    </row>
    <row r="1044" spans="1:4" x14ac:dyDescent="0.2">
      <c r="A1044" s="37"/>
      <c r="B1044" s="37"/>
      <c r="C1044" s="37"/>
      <c r="D1044" s="37"/>
    </row>
    <row r="1045" spans="1:4" x14ac:dyDescent="0.2">
      <c r="A1045" s="37"/>
      <c r="B1045" s="37"/>
      <c r="C1045" s="37"/>
      <c r="D1045" s="37"/>
    </row>
    <row r="1046" spans="1:4" x14ac:dyDescent="0.2">
      <c r="A1046" s="37"/>
      <c r="B1046" s="37"/>
      <c r="C1046" s="37"/>
      <c r="D1046" s="37"/>
    </row>
    <row r="1047" spans="1:4" x14ac:dyDescent="0.2">
      <c r="A1047" s="37"/>
      <c r="B1047" s="37"/>
      <c r="C1047" s="37"/>
      <c r="D1047" s="37"/>
    </row>
  </sheetData>
  <phoneticPr fontId="8" type="noConversion"/>
  <hyperlinks>
    <hyperlink ref="H2314" r:id="rId1" display="http://vsolj.cetus-net.org/bulletin.html" xr:uid="{00000000-0004-0000-0000-000000000000}"/>
    <hyperlink ref="H65274" r:id="rId2" display="http://vsolj.cetus-net.org/bulletin.html" xr:uid="{00000000-0004-0000-0000-000001000000}"/>
    <hyperlink ref="H65267" r:id="rId3" display="https://www.aavso.org/ejaavso" xr:uid="{00000000-0004-0000-0000-000002000000}"/>
    <hyperlink ref="AP1418" r:id="rId4" display="http://cdsbib.u-strasbg.fr/cgi-bin/cdsbib?1990RMxAA..21..381G" xr:uid="{00000000-0004-0000-0000-000003000000}"/>
    <hyperlink ref="AP1422" r:id="rId5" display="http://cdsbib.u-strasbg.fr/cgi-bin/cdsbib?1990RMxAA..21..381G" xr:uid="{00000000-0004-0000-0000-000004000000}"/>
    <hyperlink ref="AP1421" r:id="rId6" display="http://cdsbib.u-strasbg.fr/cgi-bin/cdsbib?1990RMxAA..21..381G" xr:uid="{00000000-0004-0000-0000-000005000000}"/>
    <hyperlink ref="AP1402" r:id="rId7" display="http://cdsbib.u-strasbg.fr/cgi-bin/cdsbib?1990RMxAA..21..381G" xr:uid="{00000000-0004-0000-0000-000006000000}"/>
    <hyperlink ref="I65274" r:id="rId8" display="http://vsolj.cetus-net.org/bulletin.html" xr:uid="{00000000-0004-0000-0000-000007000000}"/>
    <hyperlink ref="AQ1558" r:id="rId9" display="http://cdsbib.u-strasbg.fr/cgi-bin/cdsbib?1990RMxAA..21..381G" xr:uid="{00000000-0004-0000-0000-000008000000}"/>
    <hyperlink ref="AQ56324" r:id="rId10" display="http://cdsbib.u-strasbg.fr/cgi-bin/cdsbib?1990RMxAA..21..381G" xr:uid="{00000000-0004-0000-0000-000009000000}"/>
    <hyperlink ref="AQ1559" r:id="rId11" display="http://cdsbib.u-strasbg.fr/cgi-bin/cdsbib?1990RMxAA..21..381G" xr:uid="{00000000-0004-0000-0000-00000A000000}"/>
    <hyperlink ref="H65271" r:id="rId12" display="https://www.aavso.org/ejaavso" xr:uid="{00000000-0004-0000-0000-00000B000000}"/>
    <hyperlink ref="H2444" r:id="rId13" display="http://vsolj.cetus-net.org/bulletin.html" xr:uid="{00000000-0004-0000-0000-00000C000000}"/>
    <hyperlink ref="AP3688" r:id="rId14" display="http://cdsbib.u-strasbg.fr/cgi-bin/cdsbib?1990RMxAA..21..381G" xr:uid="{00000000-0004-0000-0000-00000D000000}"/>
    <hyperlink ref="AP3691" r:id="rId15" display="http://cdsbib.u-strasbg.fr/cgi-bin/cdsbib?1990RMxAA..21..381G" xr:uid="{00000000-0004-0000-0000-00000E000000}"/>
    <hyperlink ref="AP3689" r:id="rId16" display="http://cdsbib.u-strasbg.fr/cgi-bin/cdsbib?1990RMxAA..21..381G" xr:uid="{00000000-0004-0000-0000-00000F000000}"/>
    <hyperlink ref="AP3673" r:id="rId17" display="http://cdsbib.u-strasbg.fr/cgi-bin/cdsbib?1990RMxAA..21..381G" xr:uid="{00000000-0004-0000-0000-000010000000}"/>
    <hyperlink ref="I2444" r:id="rId18" display="http://vsolj.cetus-net.org/bulletin.html" xr:uid="{00000000-0004-0000-0000-000011000000}"/>
    <hyperlink ref="AQ3902" r:id="rId19" display="http://cdsbib.u-strasbg.fr/cgi-bin/cdsbib?1990RMxAA..21..381G" xr:uid="{00000000-0004-0000-0000-000012000000}"/>
    <hyperlink ref="AQ603" r:id="rId20" display="http://cdsbib.u-strasbg.fr/cgi-bin/cdsbib?1990RMxAA..21..381G" xr:uid="{00000000-0004-0000-0000-000013000000}"/>
    <hyperlink ref="AQ3906" r:id="rId21" display="http://cdsbib.u-strasbg.fr/cgi-bin/cdsbib?1990RMxAA..21..381G" xr:uid="{00000000-0004-0000-0000-000014000000}"/>
    <hyperlink ref="H64964" r:id="rId22" display="http://vsolj.cetus-net.org/bulletin.html" xr:uid="{00000000-0004-0000-0000-000015000000}"/>
    <hyperlink ref="H64957" r:id="rId23" display="https://www.aavso.org/ejaavso" xr:uid="{00000000-0004-0000-0000-000016000000}"/>
    <hyperlink ref="I64964" r:id="rId24" display="http://vsolj.cetus-net.org/bulletin.html" xr:uid="{00000000-0004-0000-0000-000017000000}"/>
    <hyperlink ref="AQ58615" r:id="rId25" display="http://cdsbib.u-strasbg.fr/cgi-bin/cdsbib?1990RMxAA..21..381G" xr:uid="{00000000-0004-0000-0000-000018000000}"/>
    <hyperlink ref="H64961" r:id="rId26" display="https://www.aavso.org/ejaavso" xr:uid="{00000000-0004-0000-0000-000019000000}"/>
    <hyperlink ref="AP5979" r:id="rId27" display="http://cdsbib.u-strasbg.fr/cgi-bin/cdsbib?1990RMxAA..21..381G" xr:uid="{00000000-0004-0000-0000-00001A000000}"/>
    <hyperlink ref="AP5982" r:id="rId28" display="http://cdsbib.u-strasbg.fr/cgi-bin/cdsbib?1990RMxAA..21..381G" xr:uid="{00000000-0004-0000-0000-00001B000000}"/>
    <hyperlink ref="AP5980" r:id="rId29" display="http://cdsbib.u-strasbg.fr/cgi-bin/cdsbib?1990RMxAA..21..381G" xr:uid="{00000000-0004-0000-0000-00001C000000}"/>
    <hyperlink ref="AP5964" r:id="rId30" display="http://cdsbib.u-strasbg.fr/cgi-bin/cdsbib?1990RMxAA..21..381G" xr:uid="{00000000-0004-0000-0000-00001D000000}"/>
    <hyperlink ref="AQ6193" r:id="rId31" display="http://cdsbib.u-strasbg.fr/cgi-bin/cdsbib?1990RMxAA..21..381G" xr:uid="{00000000-0004-0000-0000-00001E000000}"/>
    <hyperlink ref="AQ6197" r:id="rId32" display="http://cdsbib.u-strasbg.fr/cgi-bin/cdsbib?1990RMxAA..21..381G" xr:uid="{00000000-0004-0000-0000-00001F000000}"/>
    <hyperlink ref="AQ343" r:id="rId33" display="http://cdsbib.u-strasbg.fr/cgi-bin/cdsbib?1990RMxAA..21..381G" xr:uid="{00000000-0004-0000-0000-000020000000}"/>
    <hyperlink ref="I3085" r:id="rId34" display="http://vsolj.cetus-net.org/bulletin.html" xr:uid="{00000000-0004-0000-0000-000021000000}"/>
    <hyperlink ref="H3085" r:id="rId35" display="http://vsolj.cetus-net.org/bulletin.html" xr:uid="{00000000-0004-0000-0000-000022000000}"/>
    <hyperlink ref="AQ1002" r:id="rId36" display="http://cdsbib.u-strasbg.fr/cgi-bin/cdsbib?1990RMxAA..21..381G" xr:uid="{00000000-0004-0000-0000-000023000000}"/>
    <hyperlink ref="AQ1001" r:id="rId37" display="http://cdsbib.u-strasbg.fr/cgi-bin/cdsbib?1990RMxAA..21..381G" xr:uid="{00000000-0004-0000-0000-000024000000}"/>
    <hyperlink ref="AP4255" r:id="rId38" display="http://cdsbib.u-strasbg.fr/cgi-bin/cdsbib?1990RMxAA..21..381G" xr:uid="{00000000-0004-0000-0000-000025000000}"/>
    <hyperlink ref="AP4273" r:id="rId39" display="http://cdsbib.u-strasbg.fr/cgi-bin/cdsbib?1990RMxAA..21..381G" xr:uid="{00000000-0004-0000-0000-000026000000}"/>
    <hyperlink ref="AP4274" r:id="rId40" display="http://cdsbib.u-strasbg.fr/cgi-bin/cdsbib?1990RMxAA..21..381G" xr:uid="{00000000-0004-0000-0000-000027000000}"/>
    <hyperlink ref="AP4270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7"/>
  <sheetViews>
    <sheetView topLeftCell="A140" workbookViewId="0">
      <selection activeCell="A11" sqref="A11:D188"/>
    </sheetView>
  </sheetViews>
  <sheetFormatPr defaultRowHeight="12.75" x14ac:dyDescent="0.2"/>
  <cols>
    <col min="1" max="1" width="19.7109375" style="41" customWidth="1"/>
    <col min="2" max="2" width="4.42578125" style="11" customWidth="1"/>
    <col min="3" max="3" width="12.7109375" style="41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1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8" t="s">
        <v>139</v>
      </c>
      <c r="I1" s="59" t="s">
        <v>128</v>
      </c>
      <c r="J1" s="60" t="s">
        <v>140</v>
      </c>
    </row>
    <row r="2" spans="1:16" x14ac:dyDescent="0.2">
      <c r="I2" s="61" t="s">
        <v>141</v>
      </c>
      <c r="J2" s="62" t="s">
        <v>121</v>
      </c>
    </row>
    <row r="3" spans="1:16" x14ac:dyDescent="0.2">
      <c r="A3" s="63" t="s">
        <v>142</v>
      </c>
      <c r="I3" s="61" t="s">
        <v>143</v>
      </c>
      <c r="J3" s="62" t="s">
        <v>144</v>
      </c>
    </row>
    <row r="4" spans="1:16" x14ac:dyDescent="0.2">
      <c r="I4" s="61" t="s">
        <v>145</v>
      </c>
      <c r="J4" s="62" t="s">
        <v>144</v>
      </c>
    </row>
    <row r="5" spans="1:16" ht="13.5" thickBot="1" x14ac:dyDescent="0.25">
      <c r="I5" s="64" t="s">
        <v>146</v>
      </c>
      <c r="J5" s="65" t="s">
        <v>147</v>
      </c>
    </row>
    <row r="10" spans="1:16" ht="13.5" thickBot="1" x14ac:dyDescent="0.25"/>
    <row r="11" spans="1:16" ht="12.75" customHeight="1" thickBot="1" x14ac:dyDescent="0.25">
      <c r="A11" s="41" t="str">
        <f t="shared" ref="A11:A42" si="0">P11</f>
        <v> VB 7.72 </v>
      </c>
      <c r="B11" s="13" t="str">
        <f t="shared" ref="B11:B42" si="1">IF(H11=INT(H11),"I","II")</f>
        <v>II</v>
      </c>
      <c r="C11" s="41">
        <f t="shared" ref="C11:C42" si="2">1*G11</f>
        <v>14944.632</v>
      </c>
      <c r="D11" s="11" t="str">
        <f t="shared" ref="D11:D42" si="3">VLOOKUP(F11,I$1:J$5,2,FALSE)</f>
        <v>vis</v>
      </c>
      <c r="E11" s="66">
        <f>VLOOKUP(C11,Active!C$21:E$971,3,FALSE)</f>
        <v>-25369.537709685093</v>
      </c>
      <c r="F11" s="13" t="s">
        <v>146</v>
      </c>
      <c r="G11" s="11" t="str">
        <f t="shared" ref="G11:G42" si="4">MID(I11,3,LEN(I11)-3)</f>
        <v>14944.632</v>
      </c>
      <c r="H11" s="41">
        <f t="shared" ref="H11:H42" si="5">1*K11</f>
        <v>-25369.5</v>
      </c>
      <c r="I11" s="67" t="s">
        <v>148</v>
      </c>
      <c r="J11" s="68" t="s">
        <v>149</v>
      </c>
      <c r="K11" s="67">
        <v>-25369.5</v>
      </c>
      <c r="L11" s="67" t="s">
        <v>150</v>
      </c>
      <c r="M11" s="68" t="s">
        <v>151</v>
      </c>
      <c r="N11" s="68"/>
      <c r="O11" s="69" t="s">
        <v>152</v>
      </c>
      <c r="P11" s="69" t="s">
        <v>153</v>
      </c>
    </row>
    <row r="12" spans="1:16" ht="12.75" customHeight="1" thickBot="1" x14ac:dyDescent="0.25">
      <c r="A12" s="41" t="str">
        <f t="shared" si="0"/>
        <v> VB 7.72 </v>
      </c>
      <c r="B12" s="13" t="str">
        <f t="shared" si="1"/>
        <v>II</v>
      </c>
      <c r="C12" s="41">
        <f t="shared" si="2"/>
        <v>15679.528</v>
      </c>
      <c r="D12" s="11" t="str">
        <f t="shared" si="3"/>
        <v>vis</v>
      </c>
      <c r="E12" s="66">
        <f>VLOOKUP(C12,Active!C$21:E$971,3,FALSE)</f>
        <v>-24584.530407443119</v>
      </c>
      <c r="F12" s="13" t="s">
        <v>146</v>
      </c>
      <c r="G12" s="11" t="str">
        <f t="shared" si="4"/>
        <v>15679.528</v>
      </c>
      <c r="H12" s="41">
        <f t="shared" si="5"/>
        <v>-24584.5</v>
      </c>
      <c r="I12" s="67" t="s">
        <v>154</v>
      </c>
      <c r="J12" s="68" t="s">
        <v>155</v>
      </c>
      <c r="K12" s="67">
        <v>-24584.5</v>
      </c>
      <c r="L12" s="67" t="s">
        <v>156</v>
      </c>
      <c r="M12" s="68" t="s">
        <v>151</v>
      </c>
      <c r="N12" s="68"/>
      <c r="O12" s="69" t="s">
        <v>152</v>
      </c>
      <c r="P12" s="69" t="s">
        <v>153</v>
      </c>
    </row>
    <row r="13" spans="1:16" ht="12.75" customHeight="1" thickBot="1" x14ac:dyDescent="0.25">
      <c r="A13" s="41" t="str">
        <f t="shared" si="0"/>
        <v> VB 7.72 </v>
      </c>
      <c r="B13" s="13" t="str">
        <f t="shared" si="1"/>
        <v>II</v>
      </c>
      <c r="C13" s="41">
        <f t="shared" si="2"/>
        <v>15740.459000000001</v>
      </c>
      <c r="D13" s="11" t="str">
        <f t="shared" si="3"/>
        <v>vis</v>
      </c>
      <c r="E13" s="66">
        <f>VLOOKUP(C13,Active!C$21:E$971,3,FALSE)</f>
        <v>-24519.44462668923</v>
      </c>
      <c r="F13" s="13" t="s">
        <v>146</v>
      </c>
      <c r="G13" s="11" t="str">
        <f t="shared" si="4"/>
        <v>15740.459</v>
      </c>
      <c r="H13" s="41">
        <f t="shared" si="5"/>
        <v>-24519.5</v>
      </c>
      <c r="I13" s="67" t="s">
        <v>157</v>
      </c>
      <c r="J13" s="68" t="s">
        <v>158</v>
      </c>
      <c r="K13" s="67">
        <v>-24519.5</v>
      </c>
      <c r="L13" s="67" t="s">
        <v>159</v>
      </c>
      <c r="M13" s="68" t="s">
        <v>151</v>
      </c>
      <c r="N13" s="68"/>
      <c r="O13" s="69" t="s">
        <v>152</v>
      </c>
      <c r="P13" s="69" t="s">
        <v>153</v>
      </c>
    </row>
    <row r="14" spans="1:16" ht="12.75" customHeight="1" thickBot="1" x14ac:dyDescent="0.25">
      <c r="A14" s="41" t="str">
        <f t="shared" si="0"/>
        <v> VB 7.72 </v>
      </c>
      <c r="B14" s="13" t="str">
        <f t="shared" si="1"/>
        <v>II</v>
      </c>
      <c r="C14" s="41">
        <f t="shared" si="2"/>
        <v>15767.468000000001</v>
      </c>
      <c r="D14" s="11" t="str">
        <f t="shared" si="3"/>
        <v>vis</v>
      </c>
      <c r="E14" s="66">
        <f>VLOOKUP(C14,Active!C$21:E$971,3,FALSE)</f>
        <v>-24490.593929139846</v>
      </c>
      <c r="F14" s="13" t="s">
        <v>146</v>
      </c>
      <c r="G14" s="11" t="str">
        <f t="shared" si="4"/>
        <v>15767.468</v>
      </c>
      <c r="H14" s="41">
        <f t="shared" si="5"/>
        <v>-24490.5</v>
      </c>
      <c r="I14" s="67" t="s">
        <v>160</v>
      </c>
      <c r="J14" s="68" t="s">
        <v>161</v>
      </c>
      <c r="K14" s="67">
        <v>-24490.5</v>
      </c>
      <c r="L14" s="67" t="s">
        <v>162</v>
      </c>
      <c r="M14" s="68" t="s">
        <v>151</v>
      </c>
      <c r="N14" s="68"/>
      <c r="O14" s="69" t="s">
        <v>152</v>
      </c>
      <c r="P14" s="69" t="s">
        <v>153</v>
      </c>
    </row>
    <row r="15" spans="1:16" ht="12.75" customHeight="1" thickBot="1" x14ac:dyDescent="0.25">
      <c r="A15" s="41" t="str">
        <f t="shared" si="0"/>
        <v> VB 7.72 </v>
      </c>
      <c r="B15" s="13" t="str">
        <f t="shared" si="1"/>
        <v>I</v>
      </c>
      <c r="C15" s="41">
        <f t="shared" si="2"/>
        <v>16089.468000000001</v>
      </c>
      <c r="D15" s="11" t="str">
        <f t="shared" si="3"/>
        <v>vis</v>
      </c>
      <c r="E15" s="66">
        <f>VLOOKUP(C15,Active!C$21:E$971,3,FALSE)</f>
        <v>-24146.63729946447</v>
      </c>
      <c r="F15" s="13" t="s">
        <v>146</v>
      </c>
      <c r="G15" s="11" t="str">
        <f t="shared" si="4"/>
        <v>16089.468</v>
      </c>
      <c r="H15" s="41">
        <f t="shared" si="5"/>
        <v>-24147</v>
      </c>
      <c r="I15" s="67" t="s">
        <v>163</v>
      </c>
      <c r="J15" s="68" t="s">
        <v>164</v>
      </c>
      <c r="K15" s="67">
        <v>-24147</v>
      </c>
      <c r="L15" s="67" t="s">
        <v>165</v>
      </c>
      <c r="M15" s="68" t="s">
        <v>151</v>
      </c>
      <c r="N15" s="68"/>
      <c r="O15" s="69" t="s">
        <v>152</v>
      </c>
      <c r="P15" s="69" t="s">
        <v>153</v>
      </c>
    </row>
    <row r="16" spans="1:16" ht="12.75" customHeight="1" thickBot="1" x14ac:dyDescent="0.25">
      <c r="A16" s="41" t="str">
        <f t="shared" si="0"/>
        <v> VB 7.72 </v>
      </c>
      <c r="B16" s="13" t="str">
        <f t="shared" si="1"/>
        <v>II</v>
      </c>
      <c r="C16" s="41">
        <f t="shared" si="2"/>
        <v>16090.618</v>
      </c>
      <c r="D16" s="11" t="str">
        <f t="shared" si="3"/>
        <v>vis</v>
      </c>
      <c r="E16" s="66">
        <f>VLOOKUP(C16,Active!C$21:E$971,3,FALSE)</f>
        <v>-24145.408882929911</v>
      </c>
      <c r="F16" s="13" t="s">
        <v>146</v>
      </c>
      <c r="G16" s="11" t="str">
        <f t="shared" si="4"/>
        <v>16090.618</v>
      </c>
      <c r="H16" s="41">
        <f t="shared" si="5"/>
        <v>-24145.5</v>
      </c>
      <c r="I16" s="67" t="s">
        <v>166</v>
      </c>
      <c r="J16" s="68" t="s">
        <v>167</v>
      </c>
      <c r="K16" s="67">
        <v>-24145.5</v>
      </c>
      <c r="L16" s="67" t="s">
        <v>168</v>
      </c>
      <c r="M16" s="68" t="s">
        <v>151</v>
      </c>
      <c r="N16" s="68"/>
      <c r="O16" s="69" t="s">
        <v>152</v>
      </c>
      <c r="P16" s="69" t="s">
        <v>153</v>
      </c>
    </row>
    <row r="17" spans="1:16" ht="12.75" customHeight="1" thickBot="1" x14ac:dyDescent="0.25">
      <c r="A17" s="41" t="str">
        <f t="shared" si="0"/>
        <v> VB 7.72 </v>
      </c>
      <c r="B17" s="13" t="str">
        <f t="shared" si="1"/>
        <v>I</v>
      </c>
      <c r="C17" s="41">
        <f t="shared" si="2"/>
        <v>16110.458000000001</v>
      </c>
      <c r="D17" s="11" t="str">
        <f t="shared" si="3"/>
        <v>vis</v>
      </c>
      <c r="E17" s="66">
        <f>VLOOKUP(C17,Active!C$21:E$971,3,FALSE)</f>
        <v>-24124.216027238115</v>
      </c>
      <c r="F17" s="13" t="s">
        <v>146</v>
      </c>
      <c r="G17" s="11" t="str">
        <f t="shared" si="4"/>
        <v>16110.458</v>
      </c>
      <c r="H17" s="41">
        <f t="shared" si="5"/>
        <v>-24124</v>
      </c>
      <c r="I17" s="67" t="s">
        <v>169</v>
      </c>
      <c r="J17" s="68" t="s">
        <v>170</v>
      </c>
      <c r="K17" s="67">
        <v>-24124</v>
      </c>
      <c r="L17" s="67" t="s">
        <v>171</v>
      </c>
      <c r="M17" s="68" t="s">
        <v>151</v>
      </c>
      <c r="N17" s="68"/>
      <c r="O17" s="69" t="s">
        <v>152</v>
      </c>
      <c r="P17" s="69" t="s">
        <v>153</v>
      </c>
    </row>
    <row r="18" spans="1:16" ht="12.75" customHeight="1" thickBot="1" x14ac:dyDescent="0.25">
      <c r="A18" s="41" t="str">
        <f t="shared" si="0"/>
        <v> VB 7.72 </v>
      </c>
      <c r="B18" s="13" t="str">
        <f t="shared" si="1"/>
        <v>I</v>
      </c>
      <c r="C18" s="41">
        <f t="shared" si="2"/>
        <v>16359.716</v>
      </c>
      <c r="D18" s="11" t="str">
        <f t="shared" si="3"/>
        <v>vis</v>
      </c>
      <c r="E18" s="66">
        <f>VLOOKUP(C18,Active!C$21:E$971,3,FALSE)</f>
        <v>-23857.961550220647</v>
      </c>
      <c r="F18" s="13" t="s">
        <v>146</v>
      </c>
      <c r="G18" s="11" t="str">
        <f t="shared" si="4"/>
        <v>16359.716</v>
      </c>
      <c r="H18" s="41">
        <f t="shared" si="5"/>
        <v>-23858</v>
      </c>
      <c r="I18" s="67" t="s">
        <v>172</v>
      </c>
      <c r="J18" s="68" t="s">
        <v>173</v>
      </c>
      <c r="K18" s="67">
        <v>-23858</v>
      </c>
      <c r="L18" s="67" t="s">
        <v>174</v>
      </c>
      <c r="M18" s="68" t="s">
        <v>151</v>
      </c>
      <c r="N18" s="68"/>
      <c r="O18" s="69" t="s">
        <v>152</v>
      </c>
      <c r="P18" s="69" t="s">
        <v>153</v>
      </c>
    </row>
    <row r="19" spans="1:16" ht="12.75" customHeight="1" thickBot="1" x14ac:dyDescent="0.25">
      <c r="A19" s="41" t="str">
        <f t="shared" si="0"/>
        <v> VB 7.72 </v>
      </c>
      <c r="B19" s="13" t="str">
        <f t="shared" si="1"/>
        <v>II</v>
      </c>
      <c r="C19" s="41">
        <f t="shared" si="2"/>
        <v>16380.790999999999</v>
      </c>
      <c r="D19" s="11" t="str">
        <f t="shared" si="3"/>
        <v>vis</v>
      </c>
      <c r="E19" s="66">
        <f>VLOOKUP(C19,Active!C$21:E$971,3,FALSE)</f>
        <v>-23835.449481989566</v>
      </c>
      <c r="F19" s="13" t="s">
        <v>146</v>
      </c>
      <c r="G19" s="11" t="str">
        <f t="shared" si="4"/>
        <v>16380.791</v>
      </c>
      <c r="H19" s="41">
        <f t="shared" si="5"/>
        <v>-23835.5</v>
      </c>
      <c r="I19" s="67" t="s">
        <v>175</v>
      </c>
      <c r="J19" s="68" t="s">
        <v>176</v>
      </c>
      <c r="K19" s="67">
        <v>-23835.5</v>
      </c>
      <c r="L19" s="67" t="s">
        <v>177</v>
      </c>
      <c r="M19" s="68" t="s">
        <v>151</v>
      </c>
      <c r="N19" s="68"/>
      <c r="O19" s="69" t="s">
        <v>152</v>
      </c>
      <c r="P19" s="69" t="s">
        <v>153</v>
      </c>
    </row>
    <row r="20" spans="1:16" ht="12.75" customHeight="1" thickBot="1" x14ac:dyDescent="0.25">
      <c r="A20" s="41" t="str">
        <f t="shared" si="0"/>
        <v> VB 7.72 </v>
      </c>
      <c r="B20" s="13" t="str">
        <f t="shared" si="1"/>
        <v>I</v>
      </c>
      <c r="C20" s="41">
        <f t="shared" si="2"/>
        <v>16417.632000000001</v>
      </c>
      <c r="D20" s="11" t="str">
        <f t="shared" si="3"/>
        <v>vis</v>
      </c>
      <c r="E20" s="66">
        <f>VLOOKUP(C20,Active!C$21:E$971,3,FALSE)</f>
        <v>-23796.096357163875</v>
      </c>
      <c r="F20" s="13" t="s">
        <v>146</v>
      </c>
      <c r="G20" s="11" t="str">
        <f t="shared" si="4"/>
        <v>16417.632</v>
      </c>
      <c r="H20" s="41">
        <f t="shared" si="5"/>
        <v>-23796</v>
      </c>
      <c r="I20" s="67" t="s">
        <v>178</v>
      </c>
      <c r="J20" s="68" t="s">
        <v>179</v>
      </c>
      <c r="K20" s="67">
        <v>-23796</v>
      </c>
      <c r="L20" s="67" t="s">
        <v>180</v>
      </c>
      <c r="M20" s="68" t="s">
        <v>151</v>
      </c>
      <c r="N20" s="68"/>
      <c r="O20" s="69" t="s">
        <v>152</v>
      </c>
      <c r="P20" s="69" t="s">
        <v>153</v>
      </c>
    </row>
    <row r="21" spans="1:16" ht="12.75" customHeight="1" thickBot="1" x14ac:dyDescent="0.25">
      <c r="A21" s="41" t="str">
        <f t="shared" si="0"/>
        <v> VB 7.72 </v>
      </c>
      <c r="B21" s="13" t="str">
        <f t="shared" si="1"/>
        <v>II</v>
      </c>
      <c r="C21" s="41">
        <f t="shared" si="2"/>
        <v>16485.473000000002</v>
      </c>
      <c r="D21" s="11" t="str">
        <f t="shared" si="3"/>
        <v>vis</v>
      </c>
      <c r="E21" s="66">
        <f>VLOOKUP(C21,Active!C$21:E$971,3,FALSE)</f>
        <v>-23723.629395319753</v>
      </c>
      <c r="F21" s="13" t="s">
        <v>146</v>
      </c>
      <c r="G21" s="11" t="str">
        <f t="shared" si="4"/>
        <v>16485.473</v>
      </c>
      <c r="H21" s="41">
        <f t="shared" si="5"/>
        <v>-23723.5</v>
      </c>
      <c r="I21" s="67" t="s">
        <v>181</v>
      </c>
      <c r="J21" s="68" t="s">
        <v>182</v>
      </c>
      <c r="K21" s="67">
        <v>-23723.5</v>
      </c>
      <c r="L21" s="67" t="s">
        <v>183</v>
      </c>
      <c r="M21" s="68" t="s">
        <v>151</v>
      </c>
      <c r="N21" s="68"/>
      <c r="O21" s="69" t="s">
        <v>152</v>
      </c>
      <c r="P21" s="69" t="s">
        <v>153</v>
      </c>
    </row>
    <row r="22" spans="1:16" ht="12.75" customHeight="1" thickBot="1" x14ac:dyDescent="0.25">
      <c r="A22" s="41" t="str">
        <f t="shared" si="0"/>
        <v> VB 7.72 </v>
      </c>
      <c r="B22" s="13" t="str">
        <f t="shared" si="1"/>
        <v>I</v>
      </c>
      <c r="C22" s="41">
        <f t="shared" si="2"/>
        <v>16621.823</v>
      </c>
      <c r="D22" s="11" t="str">
        <f t="shared" si="3"/>
        <v>vis</v>
      </c>
      <c r="E22" s="66">
        <f>VLOOKUP(C22,Active!C$21:E$971,3,FALSE)</f>
        <v>-23577.981921853177</v>
      </c>
      <c r="F22" s="13" t="s">
        <v>146</v>
      </c>
      <c r="G22" s="11" t="str">
        <f t="shared" si="4"/>
        <v>16621.823</v>
      </c>
      <c r="H22" s="41">
        <f t="shared" si="5"/>
        <v>-23578</v>
      </c>
      <c r="I22" s="67" t="s">
        <v>184</v>
      </c>
      <c r="J22" s="68" t="s">
        <v>185</v>
      </c>
      <c r="K22" s="67">
        <v>-23578</v>
      </c>
      <c r="L22" s="67" t="s">
        <v>186</v>
      </c>
      <c r="M22" s="68" t="s">
        <v>151</v>
      </c>
      <c r="N22" s="68"/>
      <c r="O22" s="69" t="s">
        <v>152</v>
      </c>
      <c r="P22" s="69" t="s">
        <v>153</v>
      </c>
    </row>
    <row r="23" spans="1:16" ht="12.75" customHeight="1" thickBot="1" x14ac:dyDescent="0.25">
      <c r="A23" s="41" t="str">
        <f t="shared" si="0"/>
        <v> VB 7.72 </v>
      </c>
      <c r="B23" s="13" t="str">
        <f t="shared" si="1"/>
        <v>I</v>
      </c>
      <c r="C23" s="41">
        <f t="shared" si="2"/>
        <v>16679.8</v>
      </c>
      <c r="D23" s="11" t="str">
        <f t="shared" si="3"/>
        <v>vis</v>
      </c>
      <c r="E23" s="66">
        <f>VLOOKUP(C23,Active!C$21:E$971,3,FALSE)</f>
        <v>-23516.051569310668</v>
      </c>
      <c r="F23" s="13" t="s">
        <v>146</v>
      </c>
      <c r="G23" s="11" t="str">
        <f t="shared" si="4"/>
        <v>16679.800</v>
      </c>
      <c r="H23" s="41">
        <f t="shared" si="5"/>
        <v>-23516</v>
      </c>
      <c r="I23" s="67" t="s">
        <v>187</v>
      </c>
      <c r="J23" s="68" t="s">
        <v>188</v>
      </c>
      <c r="K23" s="67">
        <v>-23516</v>
      </c>
      <c r="L23" s="67" t="s">
        <v>189</v>
      </c>
      <c r="M23" s="68" t="s">
        <v>151</v>
      </c>
      <c r="N23" s="68"/>
      <c r="O23" s="69" t="s">
        <v>152</v>
      </c>
      <c r="P23" s="69" t="s">
        <v>153</v>
      </c>
    </row>
    <row r="24" spans="1:16" ht="12.75" customHeight="1" thickBot="1" x14ac:dyDescent="0.25">
      <c r="A24" s="41" t="str">
        <f t="shared" si="0"/>
        <v> VB 7.72 </v>
      </c>
      <c r="B24" s="13" t="str">
        <f t="shared" si="1"/>
        <v>I</v>
      </c>
      <c r="C24" s="41">
        <f t="shared" si="2"/>
        <v>16682.66</v>
      </c>
      <c r="D24" s="11" t="str">
        <f t="shared" si="3"/>
        <v>vis</v>
      </c>
      <c r="E24" s="66">
        <f>VLOOKUP(C24,Active!C$21:E$971,3,FALSE)</f>
        <v>-23512.996550798642</v>
      </c>
      <c r="F24" s="13" t="s">
        <v>146</v>
      </c>
      <c r="G24" s="11" t="str">
        <f t="shared" si="4"/>
        <v>16682.660</v>
      </c>
      <c r="H24" s="41">
        <f t="shared" si="5"/>
        <v>-23513</v>
      </c>
      <c r="I24" s="67" t="s">
        <v>190</v>
      </c>
      <c r="J24" s="68" t="s">
        <v>191</v>
      </c>
      <c r="K24" s="67">
        <v>-23513</v>
      </c>
      <c r="L24" s="67" t="s">
        <v>192</v>
      </c>
      <c r="M24" s="68" t="s">
        <v>151</v>
      </c>
      <c r="N24" s="68"/>
      <c r="O24" s="69" t="s">
        <v>152</v>
      </c>
      <c r="P24" s="69" t="s">
        <v>153</v>
      </c>
    </row>
    <row r="25" spans="1:16" ht="12.75" customHeight="1" thickBot="1" x14ac:dyDescent="0.25">
      <c r="A25" s="41" t="str">
        <f t="shared" si="0"/>
        <v> VB 7.72 </v>
      </c>
      <c r="B25" s="13" t="str">
        <f t="shared" si="1"/>
        <v>I</v>
      </c>
      <c r="C25" s="41">
        <f t="shared" si="2"/>
        <v>16815.563999999998</v>
      </c>
      <c r="D25" s="11" t="str">
        <f t="shared" si="3"/>
        <v>vis</v>
      </c>
      <c r="E25" s="66">
        <f>VLOOKUP(C25,Active!C$21:E$971,3,FALSE)</f>
        <v>-23371.030054182567</v>
      </c>
      <c r="F25" s="13" t="s">
        <v>146</v>
      </c>
      <c r="G25" s="11" t="str">
        <f t="shared" si="4"/>
        <v>16815.564</v>
      </c>
      <c r="H25" s="41">
        <f t="shared" si="5"/>
        <v>-23371</v>
      </c>
      <c r="I25" s="67" t="s">
        <v>193</v>
      </c>
      <c r="J25" s="68" t="s">
        <v>194</v>
      </c>
      <c r="K25" s="67">
        <v>-23371</v>
      </c>
      <c r="L25" s="67" t="s">
        <v>195</v>
      </c>
      <c r="M25" s="68" t="s">
        <v>151</v>
      </c>
      <c r="N25" s="68"/>
      <c r="O25" s="69" t="s">
        <v>152</v>
      </c>
      <c r="P25" s="69" t="s">
        <v>153</v>
      </c>
    </row>
    <row r="26" spans="1:16" ht="12.75" customHeight="1" thickBot="1" x14ac:dyDescent="0.25">
      <c r="A26" s="41" t="str">
        <f t="shared" si="0"/>
        <v> VB 7.72 </v>
      </c>
      <c r="B26" s="13" t="str">
        <f t="shared" si="1"/>
        <v>I</v>
      </c>
      <c r="C26" s="41">
        <f t="shared" si="2"/>
        <v>16845.476999999999</v>
      </c>
      <c r="D26" s="11" t="str">
        <f t="shared" si="3"/>
        <v>vis</v>
      </c>
      <c r="E26" s="66">
        <f>VLOOKUP(C26,Active!C$21:E$971,3,FALSE)</f>
        <v>-23339.077337836359</v>
      </c>
      <c r="F26" s="13" t="s">
        <v>146</v>
      </c>
      <c r="G26" s="11" t="str">
        <f t="shared" si="4"/>
        <v>16845.477</v>
      </c>
      <c r="H26" s="41">
        <f t="shared" si="5"/>
        <v>-23339</v>
      </c>
      <c r="I26" s="67" t="s">
        <v>196</v>
      </c>
      <c r="J26" s="68" t="s">
        <v>197</v>
      </c>
      <c r="K26" s="67">
        <v>-23339</v>
      </c>
      <c r="L26" s="67" t="s">
        <v>198</v>
      </c>
      <c r="M26" s="68" t="s">
        <v>151</v>
      </c>
      <c r="N26" s="68"/>
      <c r="O26" s="69" t="s">
        <v>152</v>
      </c>
      <c r="P26" s="69" t="s">
        <v>153</v>
      </c>
    </row>
    <row r="27" spans="1:16" ht="12.75" customHeight="1" thickBot="1" x14ac:dyDescent="0.25">
      <c r="A27" s="41" t="str">
        <f t="shared" si="0"/>
        <v> VB 7.72 </v>
      </c>
      <c r="B27" s="13" t="str">
        <f t="shared" si="1"/>
        <v>II</v>
      </c>
      <c r="C27" s="41">
        <f t="shared" si="2"/>
        <v>16851.539000000001</v>
      </c>
      <c r="D27" s="11" t="str">
        <f t="shared" si="3"/>
        <v>vis</v>
      </c>
      <c r="E27" s="66">
        <f>VLOOKUP(C27,Active!C$21:E$971,3,FALSE)</f>
        <v>-23332.601980416814</v>
      </c>
      <c r="F27" s="13" t="s">
        <v>146</v>
      </c>
      <c r="G27" s="11" t="str">
        <f t="shared" si="4"/>
        <v>16851.539</v>
      </c>
      <c r="H27" s="41">
        <f t="shared" si="5"/>
        <v>-23332.5</v>
      </c>
      <c r="I27" s="67" t="s">
        <v>199</v>
      </c>
      <c r="J27" s="68" t="s">
        <v>200</v>
      </c>
      <c r="K27" s="67">
        <v>-23332.5</v>
      </c>
      <c r="L27" s="67" t="s">
        <v>201</v>
      </c>
      <c r="M27" s="68" t="s">
        <v>151</v>
      </c>
      <c r="N27" s="68"/>
      <c r="O27" s="69" t="s">
        <v>152</v>
      </c>
      <c r="P27" s="69" t="s">
        <v>153</v>
      </c>
    </row>
    <row r="28" spans="1:16" ht="12.75" customHeight="1" thickBot="1" x14ac:dyDescent="0.25">
      <c r="A28" s="41" t="str">
        <f t="shared" si="0"/>
        <v> VB 7.72 </v>
      </c>
      <c r="B28" s="13" t="str">
        <f t="shared" si="1"/>
        <v>I</v>
      </c>
      <c r="C28" s="41">
        <f t="shared" si="2"/>
        <v>17003.816999999999</v>
      </c>
      <c r="D28" s="11" t="str">
        <f t="shared" si="3"/>
        <v>vis</v>
      </c>
      <c r="E28" s="66">
        <f>VLOOKUP(C28,Active!C$21:E$971,3,FALSE)</f>
        <v>-23169.94040385251</v>
      </c>
      <c r="F28" s="13" t="s">
        <v>146</v>
      </c>
      <c r="G28" s="11" t="str">
        <f t="shared" si="4"/>
        <v>17003.817</v>
      </c>
      <c r="H28" s="41">
        <f t="shared" si="5"/>
        <v>-23170</v>
      </c>
      <c r="I28" s="67" t="s">
        <v>202</v>
      </c>
      <c r="J28" s="68" t="s">
        <v>203</v>
      </c>
      <c r="K28" s="67">
        <v>-23170</v>
      </c>
      <c r="L28" s="67" t="s">
        <v>204</v>
      </c>
      <c r="M28" s="68" t="s">
        <v>151</v>
      </c>
      <c r="N28" s="68"/>
      <c r="O28" s="69" t="s">
        <v>152</v>
      </c>
      <c r="P28" s="69" t="s">
        <v>153</v>
      </c>
    </row>
    <row r="29" spans="1:16" ht="12.75" customHeight="1" thickBot="1" x14ac:dyDescent="0.25">
      <c r="A29" s="41" t="str">
        <f t="shared" si="0"/>
        <v> VB 7.72 </v>
      </c>
      <c r="B29" s="13" t="str">
        <f t="shared" si="1"/>
        <v>I</v>
      </c>
      <c r="C29" s="41">
        <f t="shared" si="2"/>
        <v>17123.576000000001</v>
      </c>
      <c r="D29" s="11" t="str">
        <f t="shared" si="3"/>
        <v>vis</v>
      </c>
      <c r="E29" s="66">
        <f>VLOOKUP(C29,Active!C$21:E$971,3,FALSE)</f>
        <v>-23042.01524232054</v>
      </c>
      <c r="F29" s="13" t="s">
        <v>146</v>
      </c>
      <c r="G29" s="11" t="str">
        <f t="shared" si="4"/>
        <v>17123.576</v>
      </c>
      <c r="H29" s="41">
        <f t="shared" si="5"/>
        <v>-23042</v>
      </c>
      <c r="I29" s="67" t="s">
        <v>205</v>
      </c>
      <c r="J29" s="68" t="s">
        <v>206</v>
      </c>
      <c r="K29" s="67">
        <v>-23042</v>
      </c>
      <c r="L29" s="67" t="s">
        <v>207</v>
      </c>
      <c r="M29" s="68" t="s">
        <v>151</v>
      </c>
      <c r="N29" s="68"/>
      <c r="O29" s="69" t="s">
        <v>152</v>
      </c>
      <c r="P29" s="69" t="s">
        <v>153</v>
      </c>
    </row>
    <row r="30" spans="1:16" ht="12.75" customHeight="1" thickBot="1" x14ac:dyDescent="0.25">
      <c r="A30" s="41" t="str">
        <f t="shared" si="0"/>
        <v> VB 7.72 </v>
      </c>
      <c r="B30" s="13" t="str">
        <f t="shared" si="1"/>
        <v>I</v>
      </c>
      <c r="C30" s="41">
        <f t="shared" si="2"/>
        <v>17168.526999999998</v>
      </c>
      <c r="D30" s="11" t="str">
        <f t="shared" si="3"/>
        <v>vis</v>
      </c>
      <c r="E30" s="66">
        <f>VLOOKUP(C30,Active!C$21:E$971,3,FALSE)</f>
        <v>-22993.999110455519</v>
      </c>
      <c r="F30" s="13" t="s">
        <v>146</v>
      </c>
      <c r="G30" s="11" t="str">
        <f t="shared" si="4"/>
        <v>17168.527</v>
      </c>
      <c r="H30" s="41">
        <f t="shared" si="5"/>
        <v>-22994</v>
      </c>
      <c r="I30" s="67" t="s">
        <v>208</v>
      </c>
      <c r="J30" s="68" t="s">
        <v>209</v>
      </c>
      <c r="K30" s="67">
        <v>-22994</v>
      </c>
      <c r="L30" s="67" t="s">
        <v>210</v>
      </c>
      <c r="M30" s="68" t="s">
        <v>151</v>
      </c>
      <c r="N30" s="68"/>
      <c r="O30" s="69" t="s">
        <v>152</v>
      </c>
      <c r="P30" s="69" t="s">
        <v>153</v>
      </c>
    </row>
    <row r="31" spans="1:16" ht="12.75" customHeight="1" thickBot="1" x14ac:dyDescent="0.25">
      <c r="A31" s="41" t="str">
        <f t="shared" si="0"/>
        <v> VB 7.72 </v>
      </c>
      <c r="B31" s="13" t="str">
        <f t="shared" si="1"/>
        <v>II</v>
      </c>
      <c r="C31" s="41">
        <f t="shared" si="2"/>
        <v>17175.532999999999</v>
      </c>
      <c r="D31" s="11" t="str">
        <f t="shared" si="3"/>
        <v>vis</v>
      </c>
      <c r="E31" s="66">
        <f>VLOOKUP(C31,Active!C$21:E$971,3,FALSE)</f>
        <v>-22986.515383289348</v>
      </c>
      <c r="F31" s="13" t="s">
        <v>146</v>
      </c>
      <c r="G31" s="11" t="str">
        <f t="shared" si="4"/>
        <v>17175.533</v>
      </c>
      <c r="H31" s="41">
        <f t="shared" si="5"/>
        <v>-22986.5</v>
      </c>
      <c r="I31" s="67" t="s">
        <v>211</v>
      </c>
      <c r="J31" s="68" t="s">
        <v>212</v>
      </c>
      <c r="K31" s="67">
        <v>-22986.5</v>
      </c>
      <c r="L31" s="67" t="s">
        <v>213</v>
      </c>
      <c r="M31" s="68" t="s">
        <v>151</v>
      </c>
      <c r="N31" s="68"/>
      <c r="O31" s="69" t="s">
        <v>152</v>
      </c>
      <c r="P31" s="69" t="s">
        <v>153</v>
      </c>
    </row>
    <row r="32" spans="1:16" ht="12.75" customHeight="1" thickBot="1" x14ac:dyDescent="0.25">
      <c r="A32" s="41" t="str">
        <f t="shared" si="0"/>
        <v> VB 7.72 </v>
      </c>
      <c r="B32" s="13" t="str">
        <f t="shared" si="1"/>
        <v>II</v>
      </c>
      <c r="C32" s="41">
        <f t="shared" si="2"/>
        <v>17405.825000000001</v>
      </c>
      <c r="D32" s="11" t="str">
        <f t="shared" si="3"/>
        <v>vis</v>
      </c>
      <c r="E32" s="66">
        <f>VLOOKUP(C32,Active!C$21:E$971,3,FALSE)</f>
        <v>-22740.520165397418</v>
      </c>
      <c r="F32" s="13" t="s">
        <v>146</v>
      </c>
      <c r="G32" s="11" t="str">
        <f t="shared" si="4"/>
        <v>17405.825</v>
      </c>
      <c r="H32" s="41">
        <f t="shared" si="5"/>
        <v>-22740.5</v>
      </c>
      <c r="I32" s="67" t="s">
        <v>214</v>
      </c>
      <c r="J32" s="68" t="s">
        <v>215</v>
      </c>
      <c r="K32" s="67">
        <v>-22740.5</v>
      </c>
      <c r="L32" s="67" t="s">
        <v>216</v>
      </c>
      <c r="M32" s="68" t="s">
        <v>151</v>
      </c>
      <c r="N32" s="68"/>
      <c r="O32" s="69" t="s">
        <v>152</v>
      </c>
      <c r="P32" s="69" t="s">
        <v>153</v>
      </c>
    </row>
    <row r="33" spans="1:16" ht="12.75" customHeight="1" thickBot="1" x14ac:dyDescent="0.25">
      <c r="A33" s="41" t="str">
        <f t="shared" si="0"/>
        <v> VB 7.72 </v>
      </c>
      <c r="B33" s="13" t="str">
        <f t="shared" si="1"/>
        <v>II</v>
      </c>
      <c r="C33" s="41">
        <f t="shared" si="2"/>
        <v>17435.774000000001</v>
      </c>
      <c r="D33" s="11" t="str">
        <f t="shared" si="3"/>
        <v>vis</v>
      </c>
      <c r="E33" s="66">
        <f>VLOOKUP(C33,Active!C$21:E$971,3,FALSE)</f>
        <v>-22708.528994272732</v>
      </c>
      <c r="F33" s="13" t="s">
        <v>146</v>
      </c>
      <c r="G33" s="11" t="str">
        <f t="shared" si="4"/>
        <v>17435.774</v>
      </c>
      <c r="H33" s="41">
        <f t="shared" si="5"/>
        <v>-22708.5</v>
      </c>
      <c r="I33" s="67" t="s">
        <v>217</v>
      </c>
      <c r="J33" s="68" t="s">
        <v>218</v>
      </c>
      <c r="K33" s="67">
        <v>-22708.5</v>
      </c>
      <c r="L33" s="67" t="s">
        <v>219</v>
      </c>
      <c r="M33" s="68" t="s">
        <v>151</v>
      </c>
      <c r="N33" s="68"/>
      <c r="O33" s="69" t="s">
        <v>152</v>
      </c>
      <c r="P33" s="69" t="s">
        <v>153</v>
      </c>
    </row>
    <row r="34" spans="1:16" ht="12.75" customHeight="1" thickBot="1" x14ac:dyDescent="0.25">
      <c r="A34" s="41" t="str">
        <f t="shared" si="0"/>
        <v> VB 7.72 </v>
      </c>
      <c r="B34" s="13" t="str">
        <f t="shared" si="1"/>
        <v>I</v>
      </c>
      <c r="C34" s="41">
        <f t="shared" si="2"/>
        <v>17458.789000000001</v>
      </c>
      <c r="D34" s="11" t="str">
        <f t="shared" si="3"/>
        <v>vis</v>
      </c>
      <c r="E34" s="66">
        <f>VLOOKUP(C34,Active!C$21:E$971,3,FALSE)</f>
        <v>-22683.944640757272</v>
      </c>
      <c r="F34" s="13" t="s">
        <v>146</v>
      </c>
      <c r="G34" s="11" t="str">
        <f t="shared" si="4"/>
        <v>17458.789</v>
      </c>
      <c r="H34" s="41">
        <f t="shared" si="5"/>
        <v>-22684</v>
      </c>
      <c r="I34" s="67" t="s">
        <v>220</v>
      </c>
      <c r="J34" s="68" t="s">
        <v>221</v>
      </c>
      <c r="K34" s="67">
        <v>-22684</v>
      </c>
      <c r="L34" s="67" t="s">
        <v>204</v>
      </c>
      <c r="M34" s="68" t="s">
        <v>151</v>
      </c>
      <c r="N34" s="68"/>
      <c r="O34" s="69" t="s">
        <v>152</v>
      </c>
      <c r="P34" s="69" t="s">
        <v>153</v>
      </c>
    </row>
    <row r="35" spans="1:16" ht="12.75" customHeight="1" thickBot="1" x14ac:dyDescent="0.25">
      <c r="A35" s="41" t="str">
        <f t="shared" si="0"/>
        <v> VB 7.72 </v>
      </c>
      <c r="B35" s="13" t="str">
        <f t="shared" si="1"/>
        <v>II</v>
      </c>
      <c r="C35" s="41">
        <f t="shared" si="2"/>
        <v>17630.501</v>
      </c>
      <c r="D35" s="11" t="str">
        <f t="shared" si="3"/>
        <v>vis</v>
      </c>
      <c r="E35" s="66">
        <f>VLOOKUP(C35,Active!C$21:E$971,3,FALSE)</f>
        <v>-22500.523892947276</v>
      </c>
      <c r="F35" s="13" t="s">
        <v>146</v>
      </c>
      <c r="G35" s="11" t="str">
        <f t="shared" si="4"/>
        <v>17630.501</v>
      </c>
      <c r="H35" s="41">
        <f t="shared" si="5"/>
        <v>-22500.5</v>
      </c>
      <c r="I35" s="67" t="s">
        <v>222</v>
      </c>
      <c r="J35" s="68" t="s">
        <v>223</v>
      </c>
      <c r="K35" s="67">
        <v>-22500.5</v>
      </c>
      <c r="L35" s="67" t="s">
        <v>224</v>
      </c>
      <c r="M35" s="68" t="s">
        <v>151</v>
      </c>
      <c r="N35" s="68"/>
      <c r="O35" s="69" t="s">
        <v>152</v>
      </c>
      <c r="P35" s="69" t="s">
        <v>153</v>
      </c>
    </row>
    <row r="36" spans="1:16" ht="12.75" customHeight="1" thickBot="1" x14ac:dyDescent="0.25">
      <c r="A36" s="41" t="str">
        <f t="shared" si="0"/>
        <v> VB 7.72 </v>
      </c>
      <c r="B36" s="13" t="str">
        <f t="shared" si="1"/>
        <v>I</v>
      </c>
      <c r="C36" s="41">
        <f t="shared" si="2"/>
        <v>17720.823</v>
      </c>
      <c r="D36" s="11" t="str">
        <f t="shared" si="3"/>
        <v>vis</v>
      </c>
      <c r="E36" s="66">
        <f>VLOOKUP(C36,Active!C$21:E$971,3,FALSE)</f>
        <v>-22404.042990135044</v>
      </c>
      <c r="F36" s="13" t="s">
        <v>146</v>
      </c>
      <c r="G36" s="11" t="str">
        <f t="shared" si="4"/>
        <v>17720.823</v>
      </c>
      <c r="H36" s="41">
        <f t="shared" si="5"/>
        <v>-22404</v>
      </c>
      <c r="I36" s="67" t="s">
        <v>225</v>
      </c>
      <c r="J36" s="68" t="s">
        <v>226</v>
      </c>
      <c r="K36" s="67">
        <v>-22404</v>
      </c>
      <c r="L36" s="67" t="s">
        <v>227</v>
      </c>
      <c r="M36" s="68" t="s">
        <v>151</v>
      </c>
      <c r="N36" s="68"/>
      <c r="O36" s="69" t="s">
        <v>152</v>
      </c>
      <c r="P36" s="69" t="s">
        <v>153</v>
      </c>
    </row>
    <row r="37" spans="1:16" ht="12.75" customHeight="1" thickBot="1" x14ac:dyDescent="0.25">
      <c r="A37" s="41" t="str">
        <f t="shared" si="0"/>
        <v> VB 7.72 </v>
      </c>
      <c r="B37" s="13" t="str">
        <f t="shared" si="1"/>
        <v>II</v>
      </c>
      <c r="C37" s="41">
        <f t="shared" si="2"/>
        <v>17801.755000000001</v>
      </c>
      <c r="D37" s="11" t="str">
        <f t="shared" si="3"/>
        <v>vis</v>
      </c>
      <c r="E37" s="66">
        <f>VLOOKUP(C37,Active!C$21:E$971,3,FALSE)</f>
        <v>-22317.592375374523</v>
      </c>
      <c r="F37" s="13" t="s">
        <v>146</v>
      </c>
      <c r="G37" s="11" t="str">
        <f t="shared" si="4"/>
        <v>17801.755</v>
      </c>
      <c r="H37" s="41">
        <f t="shared" si="5"/>
        <v>-22317.5</v>
      </c>
      <c r="I37" s="67" t="s">
        <v>228</v>
      </c>
      <c r="J37" s="68" t="s">
        <v>229</v>
      </c>
      <c r="K37" s="67">
        <v>-22317.5</v>
      </c>
      <c r="L37" s="67" t="s">
        <v>230</v>
      </c>
      <c r="M37" s="68" t="s">
        <v>151</v>
      </c>
      <c r="N37" s="68"/>
      <c r="O37" s="69" t="s">
        <v>152</v>
      </c>
      <c r="P37" s="69" t="s">
        <v>153</v>
      </c>
    </row>
    <row r="38" spans="1:16" ht="12.75" customHeight="1" thickBot="1" x14ac:dyDescent="0.25">
      <c r="A38" s="41" t="str">
        <f t="shared" si="0"/>
        <v> VB 7.72 </v>
      </c>
      <c r="B38" s="13" t="str">
        <f t="shared" si="1"/>
        <v>II</v>
      </c>
      <c r="C38" s="41">
        <f t="shared" si="2"/>
        <v>17894.530999999999</v>
      </c>
      <c r="D38" s="11" t="str">
        <f t="shared" si="3"/>
        <v>vis</v>
      </c>
      <c r="E38" s="66">
        <f>VLOOKUP(C38,Active!C$21:E$971,3,FALSE)</f>
        <v>-22218.490138496378</v>
      </c>
      <c r="F38" s="13" t="s">
        <v>146</v>
      </c>
      <c r="G38" s="11" t="str">
        <f t="shared" si="4"/>
        <v>17894.531</v>
      </c>
      <c r="H38" s="41">
        <f t="shared" si="5"/>
        <v>-22218.5</v>
      </c>
      <c r="I38" s="67" t="s">
        <v>231</v>
      </c>
      <c r="J38" s="68" t="s">
        <v>232</v>
      </c>
      <c r="K38" s="67">
        <v>-22218.5</v>
      </c>
      <c r="L38" s="67" t="s">
        <v>233</v>
      </c>
      <c r="M38" s="68" t="s">
        <v>151</v>
      </c>
      <c r="N38" s="68"/>
      <c r="O38" s="69" t="s">
        <v>152</v>
      </c>
      <c r="P38" s="69" t="s">
        <v>153</v>
      </c>
    </row>
    <row r="39" spans="1:16" ht="12.75" customHeight="1" thickBot="1" x14ac:dyDescent="0.25">
      <c r="A39" s="41" t="str">
        <f t="shared" si="0"/>
        <v> VB 7.72 </v>
      </c>
      <c r="B39" s="13" t="str">
        <f t="shared" si="1"/>
        <v>I</v>
      </c>
      <c r="C39" s="41">
        <f t="shared" si="2"/>
        <v>17931.522000000001</v>
      </c>
      <c r="D39" s="11" t="str">
        <f t="shared" si="3"/>
        <v>vis</v>
      </c>
      <c r="E39" s="66">
        <f>VLOOKUP(C39,Active!C$21:E$971,3,FALSE)</f>
        <v>-22178.976785427054</v>
      </c>
      <c r="F39" s="13" t="s">
        <v>146</v>
      </c>
      <c r="G39" s="11" t="str">
        <f t="shared" si="4"/>
        <v>17931.522</v>
      </c>
      <c r="H39" s="41">
        <f t="shared" si="5"/>
        <v>-22179</v>
      </c>
      <c r="I39" s="67" t="s">
        <v>234</v>
      </c>
      <c r="J39" s="68" t="s">
        <v>235</v>
      </c>
      <c r="K39" s="67">
        <v>-22179</v>
      </c>
      <c r="L39" s="67" t="s">
        <v>236</v>
      </c>
      <c r="M39" s="68" t="s">
        <v>151</v>
      </c>
      <c r="N39" s="68"/>
      <c r="O39" s="69" t="s">
        <v>152</v>
      </c>
      <c r="P39" s="69" t="s">
        <v>153</v>
      </c>
    </row>
    <row r="40" spans="1:16" ht="12.75" customHeight="1" thickBot="1" x14ac:dyDescent="0.25">
      <c r="A40" s="41" t="str">
        <f t="shared" si="0"/>
        <v> VB 7.72 </v>
      </c>
      <c r="B40" s="13" t="str">
        <f t="shared" si="1"/>
        <v>II</v>
      </c>
      <c r="C40" s="41">
        <f t="shared" si="2"/>
        <v>18139.800999999999</v>
      </c>
      <c r="D40" s="11" t="str">
        <f t="shared" si="3"/>
        <v>vis</v>
      </c>
      <c r="E40" s="66">
        <f>VLOOKUP(C40,Active!C$21:E$971,3,FALSE)</f>
        <v>-21956.495596383087</v>
      </c>
      <c r="F40" s="13" t="s">
        <v>146</v>
      </c>
      <c r="G40" s="11" t="str">
        <f t="shared" si="4"/>
        <v>18139.801</v>
      </c>
      <c r="H40" s="41">
        <f t="shared" si="5"/>
        <v>-21956.5</v>
      </c>
      <c r="I40" s="67" t="s">
        <v>237</v>
      </c>
      <c r="J40" s="68" t="s">
        <v>238</v>
      </c>
      <c r="K40" s="67">
        <v>-21956.5</v>
      </c>
      <c r="L40" s="67" t="s">
        <v>186</v>
      </c>
      <c r="M40" s="68" t="s">
        <v>151</v>
      </c>
      <c r="N40" s="68"/>
      <c r="O40" s="69" t="s">
        <v>152</v>
      </c>
      <c r="P40" s="69" t="s">
        <v>153</v>
      </c>
    </row>
    <row r="41" spans="1:16" ht="12.75" customHeight="1" thickBot="1" x14ac:dyDescent="0.25">
      <c r="A41" s="41" t="str">
        <f t="shared" si="0"/>
        <v> VB 7.72 </v>
      </c>
      <c r="B41" s="13" t="str">
        <f t="shared" si="1"/>
        <v>II</v>
      </c>
      <c r="C41" s="41">
        <f t="shared" si="2"/>
        <v>18230.635999999999</v>
      </c>
      <c r="D41" s="11" t="str">
        <f t="shared" si="3"/>
        <v>vis</v>
      </c>
      <c r="E41" s="66">
        <f>VLOOKUP(C41,Active!C$21:E$971,3,FALSE)</f>
        <v>-21859.466712977613</v>
      </c>
      <c r="F41" s="13" t="s">
        <v>146</v>
      </c>
      <c r="G41" s="11" t="str">
        <f t="shared" si="4"/>
        <v>18230.636</v>
      </c>
      <c r="H41" s="41">
        <f t="shared" si="5"/>
        <v>-21859.5</v>
      </c>
      <c r="I41" s="67" t="s">
        <v>239</v>
      </c>
      <c r="J41" s="68" t="s">
        <v>240</v>
      </c>
      <c r="K41" s="67">
        <v>-21859.5</v>
      </c>
      <c r="L41" s="67" t="s">
        <v>159</v>
      </c>
      <c r="M41" s="68" t="s">
        <v>151</v>
      </c>
      <c r="N41" s="68"/>
      <c r="O41" s="69" t="s">
        <v>152</v>
      </c>
      <c r="P41" s="69" t="s">
        <v>153</v>
      </c>
    </row>
    <row r="42" spans="1:16" ht="12.75" customHeight="1" thickBot="1" x14ac:dyDescent="0.25">
      <c r="A42" s="41" t="str">
        <f t="shared" si="0"/>
        <v> VB 7.72 </v>
      </c>
      <c r="B42" s="13" t="str">
        <f t="shared" si="1"/>
        <v>II</v>
      </c>
      <c r="C42" s="41">
        <f t="shared" si="2"/>
        <v>18552.689999999999</v>
      </c>
      <c r="D42" s="11" t="str">
        <f t="shared" si="3"/>
        <v>vis</v>
      </c>
      <c r="E42" s="66">
        <f>VLOOKUP(C42,Active!C$21:E$971,3,FALSE)</f>
        <v>-21515.452401134527</v>
      </c>
      <c r="F42" s="13" t="s">
        <v>146</v>
      </c>
      <c r="G42" s="11" t="str">
        <f t="shared" si="4"/>
        <v>18552.690</v>
      </c>
      <c r="H42" s="41">
        <f t="shared" si="5"/>
        <v>-21515.5</v>
      </c>
      <c r="I42" s="67" t="s">
        <v>241</v>
      </c>
      <c r="J42" s="68" t="s">
        <v>242</v>
      </c>
      <c r="K42" s="67">
        <v>-21515.5</v>
      </c>
      <c r="L42" s="67" t="s">
        <v>243</v>
      </c>
      <c r="M42" s="68" t="s">
        <v>151</v>
      </c>
      <c r="N42" s="68"/>
      <c r="O42" s="69" t="s">
        <v>152</v>
      </c>
      <c r="P42" s="69" t="s">
        <v>153</v>
      </c>
    </row>
    <row r="43" spans="1:16" ht="12.75" customHeight="1" thickBot="1" x14ac:dyDescent="0.25">
      <c r="A43" s="41" t="str">
        <f t="shared" ref="A43:A74" si="6">P43</f>
        <v> VB 7.72 </v>
      </c>
      <c r="B43" s="13" t="str">
        <f t="shared" ref="B43:B74" si="7">IF(H43=INT(H43),"I","II")</f>
        <v>I</v>
      </c>
      <c r="C43" s="41">
        <f t="shared" ref="C43:C74" si="8">1*G43</f>
        <v>18589.677</v>
      </c>
      <c r="D43" s="11" t="str">
        <f t="shared" ref="D43:D74" si="9">VLOOKUP(F43,I$1:J$5,2,FALSE)</f>
        <v>vis</v>
      </c>
      <c r="E43" s="66">
        <f>VLOOKUP(C43,Active!C$21:E$971,3,FALSE)</f>
        <v>-21475.943320818365</v>
      </c>
      <c r="F43" s="13" t="s">
        <v>146</v>
      </c>
      <c r="G43" s="11" t="str">
        <f t="shared" ref="G43:G74" si="10">MID(I43,3,LEN(I43)-3)</f>
        <v>18589.677</v>
      </c>
      <c r="H43" s="41">
        <f t="shared" ref="H43:H74" si="11">1*K43</f>
        <v>-21476</v>
      </c>
      <c r="I43" s="67" t="s">
        <v>244</v>
      </c>
      <c r="J43" s="68" t="s">
        <v>245</v>
      </c>
      <c r="K43" s="67">
        <v>-21476</v>
      </c>
      <c r="L43" s="67" t="s">
        <v>246</v>
      </c>
      <c r="M43" s="68" t="s">
        <v>151</v>
      </c>
      <c r="N43" s="68"/>
      <c r="O43" s="69" t="s">
        <v>152</v>
      </c>
      <c r="P43" s="69" t="s">
        <v>153</v>
      </c>
    </row>
    <row r="44" spans="1:16" ht="12.75" customHeight="1" thickBot="1" x14ac:dyDescent="0.25">
      <c r="A44" s="41" t="str">
        <f t="shared" si="6"/>
        <v> VB 7.72 </v>
      </c>
      <c r="B44" s="13" t="str">
        <f t="shared" si="7"/>
        <v>II</v>
      </c>
      <c r="C44" s="41">
        <f t="shared" si="8"/>
        <v>18640.669999999998</v>
      </c>
      <c r="D44" s="11" t="str">
        <f t="shared" si="9"/>
        <v>vis</v>
      </c>
      <c r="E44" s="66">
        <f>VLOOKUP(C44,Active!C$21:E$971,3,FALSE)</f>
        <v>-21421.473195299619</v>
      </c>
      <c r="F44" s="13" t="s">
        <v>146</v>
      </c>
      <c r="G44" s="11" t="str">
        <f t="shared" si="10"/>
        <v>18640.670</v>
      </c>
      <c r="H44" s="41">
        <f t="shared" si="11"/>
        <v>-21421.5</v>
      </c>
      <c r="I44" s="67" t="s">
        <v>247</v>
      </c>
      <c r="J44" s="68" t="s">
        <v>248</v>
      </c>
      <c r="K44" s="67">
        <v>-21421.5</v>
      </c>
      <c r="L44" s="67" t="s">
        <v>249</v>
      </c>
      <c r="M44" s="68" t="s">
        <v>151</v>
      </c>
      <c r="N44" s="68"/>
      <c r="O44" s="69" t="s">
        <v>152</v>
      </c>
      <c r="P44" s="69" t="s">
        <v>153</v>
      </c>
    </row>
    <row r="45" spans="1:16" ht="12.75" customHeight="1" thickBot="1" x14ac:dyDescent="0.25">
      <c r="A45" s="41" t="str">
        <f t="shared" si="6"/>
        <v> VB 7.72 </v>
      </c>
      <c r="B45" s="13" t="str">
        <f t="shared" si="7"/>
        <v>I</v>
      </c>
      <c r="C45" s="41">
        <f t="shared" si="8"/>
        <v>18649.493999999999</v>
      </c>
      <c r="D45" s="11" t="str">
        <f t="shared" si="9"/>
        <v>vis</v>
      </c>
      <c r="E45" s="66">
        <f>VLOOKUP(C45,Active!C$21:E$971,3,FALSE)</f>
        <v>-21412.047501820565</v>
      </c>
      <c r="F45" s="13" t="s">
        <v>146</v>
      </c>
      <c r="G45" s="11" t="str">
        <f t="shared" si="10"/>
        <v>18649.494</v>
      </c>
      <c r="H45" s="41">
        <f t="shared" si="11"/>
        <v>-21412</v>
      </c>
      <c r="I45" s="67" t="s">
        <v>250</v>
      </c>
      <c r="J45" s="68" t="s">
        <v>251</v>
      </c>
      <c r="K45" s="67">
        <v>-21412</v>
      </c>
      <c r="L45" s="67" t="s">
        <v>252</v>
      </c>
      <c r="M45" s="68" t="s">
        <v>151</v>
      </c>
      <c r="N45" s="68"/>
      <c r="O45" s="69" t="s">
        <v>152</v>
      </c>
      <c r="P45" s="69" t="s">
        <v>153</v>
      </c>
    </row>
    <row r="46" spans="1:16" ht="12.75" customHeight="1" thickBot="1" x14ac:dyDescent="0.25">
      <c r="A46" s="41" t="str">
        <f t="shared" si="6"/>
        <v> VB 7.72 </v>
      </c>
      <c r="B46" s="13" t="str">
        <f t="shared" si="7"/>
        <v>I</v>
      </c>
      <c r="C46" s="41">
        <f t="shared" si="8"/>
        <v>19016.491000000002</v>
      </c>
      <c r="D46" s="11" t="str">
        <f t="shared" si="9"/>
        <v>vis</v>
      </c>
      <c r="E46" s="66">
        <f>VLOOKUP(C46,Active!C$21:E$971,3,FALSE)</f>
        <v>-21020.025603618778</v>
      </c>
      <c r="F46" s="13" t="s">
        <v>146</v>
      </c>
      <c r="G46" s="11" t="str">
        <f t="shared" si="10"/>
        <v>19016.491</v>
      </c>
      <c r="H46" s="41">
        <f t="shared" si="11"/>
        <v>-21020</v>
      </c>
      <c r="I46" s="67" t="s">
        <v>253</v>
      </c>
      <c r="J46" s="68" t="s">
        <v>254</v>
      </c>
      <c r="K46" s="67">
        <v>-21020</v>
      </c>
      <c r="L46" s="67" t="s">
        <v>255</v>
      </c>
      <c r="M46" s="68" t="s">
        <v>151</v>
      </c>
      <c r="N46" s="68"/>
      <c r="O46" s="69" t="s">
        <v>152</v>
      </c>
      <c r="P46" s="69" t="s">
        <v>153</v>
      </c>
    </row>
    <row r="47" spans="1:16" ht="12.75" customHeight="1" thickBot="1" x14ac:dyDescent="0.25">
      <c r="A47" s="41" t="str">
        <f t="shared" si="6"/>
        <v> VB 7.72 </v>
      </c>
      <c r="B47" s="13" t="str">
        <f t="shared" si="7"/>
        <v>I</v>
      </c>
      <c r="C47" s="41">
        <f t="shared" si="8"/>
        <v>19441.547999999999</v>
      </c>
      <c r="D47" s="11" t="str">
        <f t="shared" si="9"/>
        <v>vis</v>
      </c>
      <c r="E47" s="66">
        <f>VLOOKUP(C47,Active!C$21:E$971,3,FALSE)</f>
        <v>-20565.984693246337</v>
      </c>
      <c r="F47" s="13" t="s">
        <v>146</v>
      </c>
      <c r="G47" s="11" t="str">
        <f t="shared" si="10"/>
        <v>19441.548</v>
      </c>
      <c r="H47" s="41">
        <f t="shared" si="11"/>
        <v>-20566</v>
      </c>
      <c r="I47" s="67" t="s">
        <v>256</v>
      </c>
      <c r="J47" s="68" t="s">
        <v>257</v>
      </c>
      <c r="K47" s="67">
        <v>-20566</v>
      </c>
      <c r="L47" s="67" t="s">
        <v>258</v>
      </c>
      <c r="M47" s="68" t="s">
        <v>151</v>
      </c>
      <c r="N47" s="68"/>
      <c r="O47" s="69" t="s">
        <v>152</v>
      </c>
      <c r="P47" s="69" t="s">
        <v>153</v>
      </c>
    </row>
    <row r="48" spans="1:16" ht="12.75" customHeight="1" thickBot="1" x14ac:dyDescent="0.25">
      <c r="A48" s="41" t="str">
        <f t="shared" si="6"/>
        <v> VB 7.72 </v>
      </c>
      <c r="B48" s="13" t="str">
        <f t="shared" si="7"/>
        <v>II</v>
      </c>
      <c r="C48" s="41">
        <f t="shared" si="8"/>
        <v>20557.873</v>
      </c>
      <c r="D48" s="11" t="str">
        <f t="shared" si="9"/>
        <v>vis</v>
      </c>
      <c r="E48" s="66">
        <f>VLOOKUP(C48,Active!C$21:E$971,3,FALSE)</f>
        <v>-19373.539399388057</v>
      </c>
      <c r="F48" s="13" t="s">
        <v>146</v>
      </c>
      <c r="G48" s="11" t="str">
        <f t="shared" si="10"/>
        <v>20557.873</v>
      </c>
      <c r="H48" s="41">
        <f t="shared" si="11"/>
        <v>-19373.5</v>
      </c>
      <c r="I48" s="67" t="s">
        <v>259</v>
      </c>
      <c r="J48" s="68" t="s">
        <v>260</v>
      </c>
      <c r="K48" s="67">
        <v>-19373.5</v>
      </c>
      <c r="L48" s="67" t="s">
        <v>261</v>
      </c>
      <c r="M48" s="68" t="s">
        <v>151</v>
      </c>
      <c r="N48" s="68"/>
      <c r="O48" s="69" t="s">
        <v>152</v>
      </c>
      <c r="P48" s="69" t="s">
        <v>153</v>
      </c>
    </row>
    <row r="49" spans="1:16" ht="12.75" customHeight="1" thickBot="1" x14ac:dyDescent="0.25">
      <c r="A49" s="41" t="str">
        <f t="shared" si="6"/>
        <v> VB 7.72 </v>
      </c>
      <c r="B49" s="13" t="str">
        <f t="shared" si="7"/>
        <v>II</v>
      </c>
      <c r="C49" s="41">
        <f t="shared" si="8"/>
        <v>20780.653999999999</v>
      </c>
      <c r="D49" s="11" t="str">
        <f t="shared" si="9"/>
        <v>vis</v>
      </c>
      <c r="E49" s="66">
        <f>VLOOKUP(C49,Active!C$21:E$971,3,FALSE)</f>
        <v>-19135.567343749208</v>
      </c>
      <c r="F49" s="13" t="s">
        <v>146</v>
      </c>
      <c r="G49" s="11" t="str">
        <f t="shared" si="10"/>
        <v>20780.654</v>
      </c>
      <c r="H49" s="41">
        <f t="shared" si="11"/>
        <v>-19135.5</v>
      </c>
      <c r="I49" s="67" t="s">
        <v>262</v>
      </c>
      <c r="J49" s="68" t="s">
        <v>263</v>
      </c>
      <c r="K49" s="67">
        <v>-19135.5</v>
      </c>
      <c r="L49" s="67" t="s">
        <v>264</v>
      </c>
      <c r="M49" s="68" t="s">
        <v>151</v>
      </c>
      <c r="N49" s="68"/>
      <c r="O49" s="69" t="s">
        <v>152</v>
      </c>
      <c r="P49" s="69" t="s">
        <v>153</v>
      </c>
    </row>
    <row r="50" spans="1:16" ht="12.75" customHeight="1" thickBot="1" x14ac:dyDescent="0.25">
      <c r="A50" s="41" t="str">
        <f t="shared" si="6"/>
        <v> VB 7.72 </v>
      </c>
      <c r="B50" s="13" t="str">
        <f t="shared" si="7"/>
        <v>II</v>
      </c>
      <c r="C50" s="41">
        <f t="shared" si="8"/>
        <v>20842.525000000001</v>
      </c>
      <c r="D50" s="11" t="str">
        <f t="shared" si="9"/>
        <v>vis</v>
      </c>
      <c r="E50" s="66">
        <f>VLOOKUP(C50,Active!C$21:E$971,3,FALSE)</f>
        <v>-19069.477466001859</v>
      </c>
      <c r="F50" s="13" t="s">
        <v>146</v>
      </c>
      <c r="G50" s="11" t="str">
        <f t="shared" si="10"/>
        <v>20842.525</v>
      </c>
      <c r="H50" s="41">
        <f t="shared" si="11"/>
        <v>-19069.5</v>
      </c>
      <c r="I50" s="67" t="s">
        <v>265</v>
      </c>
      <c r="J50" s="68" t="s">
        <v>266</v>
      </c>
      <c r="K50" s="67">
        <v>-19069.5</v>
      </c>
      <c r="L50" s="67" t="s">
        <v>267</v>
      </c>
      <c r="M50" s="68" t="s">
        <v>151</v>
      </c>
      <c r="N50" s="68"/>
      <c r="O50" s="69" t="s">
        <v>152</v>
      </c>
      <c r="P50" s="69" t="s">
        <v>153</v>
      </c>
    </row>
    <row r="51" spans="1:16" ht="12.75" customHeight="1" thickBot="1" x14ac:dyDescent="0.25">
      <c r="A51" s="41" t="str">
        <f t="shared" si="6"/>
        <v> VB 7.72 </v>
      </c>
      <c r="B51" s="13" t="str">
        <f t="shared" si="7"/>
        <v>II</v>
      </c>
      <c r="C51" s="41">
        <f t="shared" si="8"/>
        <v>21336.858</v>
      </c>
      <c r="D51" s="11" t="str">
        <f t="shared" si="9"/>
        <v>vis</v>
      </c>
      <c r="E51" s="66">
        <f>VLOOKUP(C51,Active!C$21:E$971,3,FALSE)</f>
        <v>-18541.43674358783</v>
      </c>
      <c r="F51" s="13" t="s">
        <v>146</v>
      </c>
      <c r="G51" s="11" t="str">
        <f t="shared" si="10"/>
        <v>21336.858</v>
      </c>
      <c r="H51" s="41">
        <f t="shared" si="11"/>
        <v>-18541.5</v>
      </c>
      <c r="I51" s="67" t="s">
        <v>268</v>
      </c>
      <c r="J51" s="68" t="s">
        <v>269</v>
      </c>
      <c r="K51" s="67">
        <v>-18541.5</v>
      </c>
      <c r="L51" s="67" t="s">
        <v>270</v>
      </c>
      <c r="M51" s="68" t="s">
        <v>151</v>
      </c>
      <c r="N51" s="68"/>
      <c r="O51" s="69" t="s">
        <v>152</v>
      </c>
      <c r="P51" s="69" t="s">
        <v>153</v>
      </c>
    </row>
    <row r="52" spans="1:16" ht="12.75" customHeight="1" thickBot="1" x14ac:dyDescent="0.25">
      <c r="A52" s="41" t="str">
        <f t="shared" si="6"/>
        <v> VB 7.72 </v>
      </c>
      <c r="B52" s="13" t="str">
        <f t="shared" si="7"/>
        <v>I</v>
      </c>
      <c r="C52" s="41">
        <f t="shared" si="8"/>
        <v>21522.679</v>
      </c>
      <c r="D52" s="11" t="str">
        <f t="shared" si="9"/>
        <v>vis</v>
      </c>
      <c r="E52" s="66">
        <f>VLOOKUP(C52,Active!C$21:E$971,3,FALSE)</f>
        <v>-18342.944927181281</v>
      </c>
      <c r="F52" s="13" t="s">
        <v>146</v>
      </c>
      <c r="G52" s="11" t="str">
        <f t="shared" si="10"/>
        <v>21522.679</v>
      </c>
      <c r="H52" s="41">
        <f t="shared" si="11"/>
        <v>-18343</v>
      </c>
      <c r="I52" s="67" t="s">
        <v>271</v>
      </c>
      <c r="J52" s="68" t="s">
        <v>272</v>
      </c>
      <c r="K52" s="67">
        <v>-18343</v>
      </c>
      <c r="L52" s="67" t="s">
        <v>273</v>
      </c>
      <c r="M52" s="68" t="s">
        <v>151</v>
      </c>
      <c r="N52" s="68"/>
      <c r="O52" s="69" t="s">
        <v>152</v>
      </c>
      <c r="P52" s="69" t="s">
        <v>153</v>
      </c>
    </row>
    <row r="53" spans="1:16" ht="12.75" customHeight="1" thickBot="1" x14ac:dyDescent="0.25">
      <c r="A53" s="41" t="str">
        <f t="shared" si="6"/>
        <v> VB 7.72 </v>
      </c>
      <c r="B53" s="13" t="str">
        <f t="shared" si="7"/>
        <v>I</v>
      </c>
      <c r="C53" s="41">
        <f t="shared" si="8"/>
        <v>21769.739000000001</v>
      </c>
      <c r="D53" s="11" t="str">
        <f t="shared" si="9"/>
        <v>vis</v>
      </c>
      <c r="E53" s="66">
        <f>VLOOKUP(C53,Active!C$21:E$971,3,FALSE)</f>
        <v>-18079.038328027247</v>
      </c>
      <c r="F53" s="13" t="s">
        <v>146</v>
      </c>
      <c r="G53" s="11" t="str">
        <f t="shared" si="10"/>
        <v>21769.739</v>
      </c>
      <c r="H53" s="41">
        <f t="shared" si="11"/>
        <v>-18079</v>
      </c>
      <c r="I53" s="67" t="s">
        <v>274</v>
      </c>
      <c r="J53" s="68" t="s">
        <v>275</v>
      </c>
      <c r="K53" s="67">
        <v>-18079</v>
      </c>
      <c r="L53" s="67" t="s">
        <v>210</v>
      </c>
      <c r="M53" s="68" t="s">
        <v>151</v>
      </c>
      <c r="N53" s="68"/>
      <c r="O53" s="69" t="s">
        <v>152</v>
      </c>
      <c r="P53" s="69" t="s">
        <v>153</v>
      </c>
    </row>
    <row r="54" spans="1:16" ht="12.75" customHeight="1" thickBot="1" x14ac:dyDescent="0.25">
      <c r="A54" s="41" t="str">
        <f t="shared" si="6"/>
        <v> VB 7.72 </v>
      </c>
      <c r="B54" s="13" t="str">
        <f t="shared" si="7"/>
        <v>I</v>
      </c>
      <c r="C54" s="41">
        <f t="shared" si="8"/>
        <v>21993.502</v>
      </c>
      <c r="D54" s="11" t="str">
        <f t="shared" si="9"/>
        <v>vis</v>
      </c>
      <c r="E54" s="66">
        <f>VLOOKUP(C54,Active!C$21:E$971,3,FALSE)</f>
        <v>-17840.017311486714</v>
      </c>
      <c r="F54" s="13" t="s">
        <v>146</v>
      </c>
      <c r="G54" s="11" t="str">
        <f t="shared" si="10"/>
        <v>21993.502</v>
      </c>
      <c r="H54" s="41">
        <f t="shared" si="11"/>
        <v>-17840</v>
      </c>
      <c r="I54" s="67" t="s">
        <v>276</v>
      </c>
      <c r="J54" s="68" t="s">
        <v>277</v>
      </c>
      <c r="K54" s="67">
        <v>-17840</v>
      </c>
      <c r="L54" s="67" t="s">
        <v>278</v>
      </c>
      <c r="M54" s="68" t="s">
        <v>151</v>
      </c>
      <c r="N54" s="68"/>
      <c r="O54" s="69" t="s">
        <v>152</v>
      </c>
      <c r="P54" s="69" t="s">
        <v>153</v>
      </c>
    </row>
    <row r="55" spans="1:16" ht="12.75" customHeight="1" thickBot="1" x14ac:dyDescent="0.25">
      <c r="A55" s="41" t="str">
        <f t="shared" si="6"/>
        <v> VB 7.72 </v>
      </c>
      <c r="B55" s="13" t="str">
        <f t="shared" si="7"/>
        <v>II</v>
      </c>
      <c r="C55" s="41">
        <f t="shared" si="8"/>
        <v>22068.857</v>
      </c>
      <c r="D55" s="11" t="str">
        <f t="shared" si="9"/>
        <v>vis</v>
      </c>
      <c r="E55" s="66">
        <f>VLOOKUP(C55,Active!C$21:E$971,3,FALSE)</f>
        <v>-17759.523982824641</v>
      </c>
      <c r="F55" s="13" t="s">
        <v>146</v>
      </c>
      <c r="G55" s="11" t="str">
        <f t="shared" si="10"/>
        <v>22068.857</v>
      </c>
      <c r="H55" s="41">
        <f t="shared" si="11"/>
        <v>-17759.5</v>
      </c>
      <c r="I55" s="67" t="s">
        <v>279</v>
      </c>
      <c r="J55" s="68" t="s">
        <v>280</v>
      </c>
      <c r="K55" s="67">
        <v>-17759.5</v>
      </c>
      <c r="L55" s="67" t="s">
        <v>281</v>
      </c>
      <c r="M55" s="68" t="s">
        <v>151</v>
      </c>
      <c r="N55" s="68"/>
      <c r="O55" s="69" t="s">
        <v>152</v>
      </c>
      <c r="P55" s="69" t="s">
        <v>153</v>
      </c>
    </row>
    <row r="56" spans="1:16" ht="12.75" customHeight="1" thickBot="1" x14ac:dyDescent="0.25">
      <c r="A56" s="41" t="str">
        <f t="shared" si="6"/>
        <v> VB 7.72 </v>
      </c>
      <c r="B56" s="13" t="str">
        <f t="shared" si="7"/>
        <v>I</v>
      </c>
      <c r="C56" s="41">
        <f t="shared" si="8"/>
        <v>22121.81</v>
      </c>
      <c r="D56" s="11" t="str">
        <f t="shared" si="9"/>
        <v>vis</v>
      </c>
      <c r="E56" s="66">
        <f>VLOOKUP(C56,Active!C$21:E$971,3,FALSE)</f>
        <v>-17702.960208255696</v>
      </c>
      <c r="F56" s="13" t="s">
        <v>146</v>
      </c>
      <c r="G56" s="11" t="str">
        <f t="shared" si="10"/>
        <v>22121.810</v>
      </c>
      <c r="H56" s="41">
        <f t="shared" si="11"/>
        <v>-17703</v>
      </c>
      <c r="I56" s="67" t="s">
        <v>282</v>
      </c>
      <c r="J56" s="68" t="s">
        <v>283</v>
      </c>
      <c r="K56" s="67">
        <v>-17703</v>
      </c>
      <c r="L56" s="67" t="s">
        <v>168</v>
      </c>
      <c r="M56" s="68" t="s">
        <v>151</v>
      </c>
      <c r="N56" s="68"/>
      <c r="O56" s="69" t="s">
        <v>152</v>
      </c>
      <c r="P56" s="69" t="s">
        <v>153</v>
      </c>
    </row>
    <row r="57" spans="1:16" ht="12.75" customHeight="1" thickBot="1" x14ac:dyDescent="0.25">
      <c r="A57" s="41" t="str">
        <f t="shared" si="6"/>
        <v> VB 7.72 </v>
      </c>
      <c r="B57" s="13" t="str">
        <f t="shared" si="7"/>
        <v>II</v>
      </c>
      <c r="C57" s="41">
        <f t="shared" si="8"/>
        <v>22129.789000000001</v>
      </c>
      <c r="D57" s="11" t="str">
        <f t="shared" si="9"/>
        <v>vis</v>
      </c>
      <c r="E57" s="66">
        <f>VLOOKUP(C57,Active!C$21:E$971,3,FALSE)</f>
        <v>-17694.437133882468</v>
      </c>
      <c r="F57" s="13" t="s">
        <v>146</v>
      </c>
      <c r="G57" s="11" t="str">
        <f t="shared" si="10"/>
        <v>22129.789</v>
      </c>
      <c r="H57" s="41">
        <f t="shared" si="11"/>
        <v>-17694.5</v>
      </c>
      <c r="I57" s="67" t="s">
        <v>284</v>
      </c>
      <c r="J57" s="68" t="s">
        <v>285</v>
      </c>
      <c r="K57" s="67">
        <v>-17694.5</v>
      </c>
      <c r="L57" s="67" t="s">
        <v>286</v>
      </c>
      <c r="M57" s="68" t="s">
        <v>151</v>
      </c>
      <c r="N57" s="68"/>
      <c r="O57" s="69" t="s">
        <v>152</v>
      </c>
      <c r="P57" s="69" t="s">
        <v>153</v>
      </c>
    </row>
    <row r="58" spans="1:16" ht="12.75" customHeight="1" thickBot="1" x14ac:dyDescent="0.25">
      <c r="A58" s="41" t="str">
        <f t="shared" si="6"/>
        <v> VB 7.72 </v>
      </c>
      <c r="B58" s="13" t="str">
        <f t="shared" si="7"/>
        <v>I</v>
      </c>
      <c r="C58" s="41">
        <f t="shared" si="8"/>
        <v>22607.661</v>
      </c>
      <c r="D58" s="11" t="str">
        <f t="shared" si="9"/>
        <v>vis</v>
      </c>
      <c r="E58" s="66">
        <f>VLOOKUP(C58,Active!C$21:E$971,3,FALSE)</f>
        <v>-17183.979858925224</v>
      </c>
      <c r="F58" s="13" t="s">
        <v>146</v>
      </c>
      <c r="G58" s="11" t="str">
        <f t="shared" si="10"/>
        <v>22607.661</v>
      </c>
      <c r="H58" s="41">
        <f t="shared" si="11"/>
        <v>-17184</v>
      </c>
      <c r="I58" s="67" t="s">
        <v>287</v>
      </c>
      <c r="J58" s="68" t="s">
        <v>288</v>
      </c>
      <c r="K58" s="67">
        <v>-17184</v>
      </c>
      <c r="L58" s="67" t="s">
        <v>289</v>
      </c>
      <c r="M58" s="68" t="s">
        <v>151</v>
      </c>
      <c r="N58" s="68"/>
      <c r="O58" s="69" t="s">
        <v>152</v>
      </c>
      <c r="P58" s="69" t="s">
        <v>153</v>
      </c>
    </row>
    <row r="59" spans="1:16" ht="12.75" customHeight="1" thickBot="1" x14ac:dyDescent="0.25">
      <c r="A59" s="41" t="str">
        <f t="shared" si="6"/>
        <v> VB 7.72 </v>
      </c>
      <c r="B59" s="13" t="str">
        <f t="shared" si="7"/>
        <v>II</v>
      </c>
      <c r="C59" s="41">
        <f t="shared" si="8"/>
        <v>22674.487000000001</v>
      </c>
      <c r="D59" s="11" t="str">
        <f t="shared" si="9"/>
        <v>vis</v>
      </c>
      <c r="E59" s="66">
        <f>VLOOKUP(C59,Active!C$21:E$971,3,FALSE)</f>
        <v>-17112.597108196383</v>
      </c>
      <c r="F59" s="13" t="s">
        <v>146</v>
      </c>
      <c r="G59" s="11" t="str">
        <f t="shared" si="10"/>
        <v>22674.487</v>
      </c>
      <c r="H59" s="41">
        <f t="shared" si="11"/>
        <v>-17112.5</v>
      </c>
      <c r="I59" s="67" t="s">
        <v>290</v>
      </c>
      <c r="J59" s="68" t="s">
        <v>291</v>
      </c>
      <c r="K59" s="67">
        <v>-17112.5</v>
      </c>
      <c r="L59" s="67" t="s">
        <v>292</v>
      </c>
      <c r="M59" s="68" t="s">
        <v>151</v>
      </c>
      <c r="N59" s="68"/>
      <c r="O59" s="69" t="s">
        <v>152</v>
      </c>
      <c r="P59" s="69" t="s">
        <v>153</v>
      </c>
    </row>
    <row r="60" spans="1:16" ht="12.75" customHeight="1" thickBot="1" x14ac:dyDescent="0.25">
      <c r="A60" s="41" t="str">
        <f t="shared" si="6"/>
        <v> VB 7.72 </v>
      </c>
      <c r="B60" s="13" t="str">
        <f t="shared" si="7"/>
        <v>II</v>
      </c>
      <c r="C60" s="41">
        <f t="shared" si="8"/>
        <v>22921.741999999998</v>
      </c>
      <c r="D60" s="11" t="str">
        <f t="shared" si="9"/>
        <v>vis</v>
      </c>
      <c r="E60" s="66">
        <f>VLOOKUP(C60,Active!C$21:E$971,3,FALSE)</f>
        <v>-16848.482212325624</v>
      </c>
      <c r="F60" s="13" t="s">
        <v>146</v>
      </c>
      <c r="G60" s="11" t="str">
        <f t="shared" si="10"/>
        <v>22921.742</v>
      </c>
      <c r="H60" s="41">
        <f t="shared" si="11"/>
        <v>-16848.5</v>
      </c>
      <c r="I60" s="67" t="s">
        <v>293</v>
      </c>
      <c r="J60" s="68" t="s">
        <v>294</v>
      </c>
      <c r="K60" s="67">
        <v>-16848.5</v>
      </c>
      <c r="L60" s="67" t="s">
        <v>289</v>
      </c>
      <c r="M60" s="68" t="s">
        <v>151</v>
      </c>
      <c r="N60" s="68"/>
      <c r="O60" s="69" t="s">
        <v>152</v>
      </c>
      <c r="P60" s="69" t="s">
        <v>153</v>
      </c>
    </row>
    <row r="61" spans="1:16" ht="12.75" customHeight="1" thickBot="1" x14ac:dyDescent="0.25">
      <c r="A61" s="41" t="str">
        <f t="shared" si="6"/>
        <v> VB 7.72 </v>
      </c>
      <c r="B61" s="13" t="str">
        <f t="shared" si="7"/>
        <v>II</v>
      </c>
      <c r="C61" s="41">
        <f t="shared" si="8"/>
        <v>23052.662</v>
      </c>
      <c r="D61" s="11" t="str">
        <f t="shared" si="9"/>
        <v>vis</v>
      </c>
      <c r="E61" s="66">
        <f>VLOOKUP(C61,Active!C$21:E$971,3,FALSE)</f>
        <v>-16708.635001278726</v>
      </c>
      <c r="F61" s="13" t="s">
        <v>146</v>
      </c>
      <c r="G61" s="11" t="str">
        <f t="shared" si="10"/>
        <v>23052.662</v>
      </c>
      <c r="H61" s="41">
        <f t="shared" si="11"/>
        <v>-16708.5</v>
      </c>
      <c r="I61" s="67" t="s">
        <v>295</v>
      </c>
      <c r="J61" s="68" t="s">
        <v>296</v>
      </c>
      <c r="K61" s="67">
        <v>-16708.5</v>
      </c>
      <c r="L61" s="67" t="s">
        <v>297</v>
      </c>
      <c r="M61" s="68" t="s">
        <v>151</v>
      </c>
      <c r="N61" s="68"/>
      <c r="O61" s="69" t="s">
        <v>152</v>
      </c>
      <c r="P61" s="69" t="s">
        <v>153</v>
      </c>
    </row>
    <row r="62" spans="1:16" ht="12.75" customHeight="1" thickBot="1" x14ac:dyDescent="0.25">
      <c r="A62" s="41" t="str">
        <f t="shared" si="6"/>
        <v> VB 7.72 </v>
      </c>
      <c r="B62" s="13" t="str">
        <f t="shared" si="7"/>
        <v>I</v>
      </c>
      <c r="C62" s="41">
        <f t="shared" si="8"/>
        <v>23296.672999999999</v>
      </c>
      <c r="D62" s="11" t="str">
        <f t="shared" si="9"/>
        <v>vis</v>
      </c>
      <c r="E62" s="66">
        <f>VLOOKUP(C62,Active!C$21:E$971,3,FALSE)</f>
        <v>-16447.985308223702</v>
      </c>
      <c r="F62" s="13" t="s">
        <v>146</v>
      </c>
      <c r="G62" s="11" t="str">
        <f t="shared" si="10"/>
        <v>23296.673</v>
      </c>
      <c r="H62" s="41">
        <f t="shared" si="11"/>
        <v>-16448</v>
      </c>
      <c r="I62" s="67" t="s">
        <v>298</v>
      </c>
      <c r="J62" s="68" t="s">
        <v>299</v>
      </c>
      <c r="K62" s="67">
        <v>-16448</v>
      </c>
      <c r="L62" s="67" t="s">
        <v>289</v>
      </c>
      <c r="M62" s="68" t="s">
        <v>151</v>
      </c>
      <c r="N62" s="68"/>
      <c r="O62" s="69" t="s">
        <v>152</v>
      </c>
      <c r="P62" s="69" t="s">
        <v>153</v>
      </c>
    </row>
    <row r="63" spans="1:16" ht="12.75" customHeight="1" thickBot="1" x14ac:dyDescent="0.25">
      <c r="A63" s="41" t="str">
        <f t="shared" si="6"/>
        <v> VB 7.72 </v>
      </c>
      <c r="B63" s="13" t="str">
        <f t="shared" si="7"/>
        <v>I</v>
      </c>
      <c r="C63" s="41">
        <f t="shared" si="8"/>
        <v>23356.508000000002</v>
      </c>
      <c r="D63" s="11" t="str">
        <f t="shared" si="9"/>
        <v>vis</v>
      </c>
      <c r="E63" s="66">
        <f>VLOOKUP(C63,Active!C$21:E$971,3,FALSE)</f>
        <v>-16384.070261836659</v>
      </c>
      <c r="F63" s="13" t="s">
        <v>146</v>
      </c>
      <c r="G63" s="11" t="str">
        <f t="shared" si="10"/>
        <v>23356.508</v>
      </c>
      <c r="H63" s="41">
        <f t="shared" si="11"/>
        <v>-16384</v>
      </c>
      <c r="I63" s="67" t="s">
        <v>300</v>
      </c>
      <c r="J63" s="68" t="s">
        <v>301</v>
      </c>
      <c r="K63" s="67">
        <v>-16384</v>
      </c>
      <c r="L63" s="67" t="s">
        <v>302</v>
      </c>
      <c r="M63" s="68" t="s">
        <v>151</v>
      </c>
      <c r="N63" s="68"/>
      <c r="O63" s="69" t="s">
        <v>152</v>
      </c>
      <c r="P63" s="69" t="s">
        <v>153</v>
      </c>
    </row>
    <row r="64" spans="1:16" ht="12.75" customHeight="1" thickBot="1" x14ac:dyDescent="0.25">
      <c r="A64" s="41" t="str">
        <f t="shared" si="6"/>
        <v> VB 7.72 </v>
      </c>
      <c r="B64" s="13" t="str">
        <f t="shared" si="7"/>
        <v>II</v>
      </c>
      <c r="C64" s="41">
        <f t="shared" si="8"/>
        <v>23380.491999999998</v>
      </c>
      <c r="D64" s="11" t="str">
        <f t="shared" si="9"/>
        <v>vis</v>
      </c>
      <c r="E64" s="66">
        <f>VLOOKUP(C64,Active!C$21:E$971,3,FALSE)</f>
        <v>-16358.450833867302</v>
      </c>
      <c r="F64" s="13" t="s">
        <v>146</v>
      </c>
      <c r="G64" s="11" t="str">
        <f t="shared" si="10"/>
        <v>23380.492</v>
      </c>
      <c r="H64" s="41">
        <f t="shared" si="11"/>
        <v>-16358.5</v>
      </c>
      <c r="I64" s="67" t="s">
        <v>303</v>
      </c>
      <c r="J64" s="68" t="s">
        <v>304</v>
      </c>
      <c r="K64" s="67">
        <v>-16358.5</v>
      </c>
      <c r="L64" s="67" t="s">
        <v>305</v>
      </c>
      <c r="M64" s="68" t="s">
        <v>151</v>
      </c>
      <c r="N64" s="68"/>
      <c r="O64" s="69" t="s">
        <v>152</v>
      </c>
      <c r="P64" s="69" t="s">
        <v>153</v>
      </c>
    </row>
    <row r="65" spans="1:16" ht="12.75" customHeight="1" thickBot="1" x14ac:dyDescent="0.25">
      <c r="A65" s="41" t="str">
        <f t="shared" si="6"/>
        <v> VB 7.72 </v>
      </c>
      <c r="B65" s="13" t="str">
        <f t="shared" si="7"/>
        <v>II</v>
      </c>
      <c r="C65" s="41">
        <f t="shared" si="8"/>
        <v>23565.81</v>
      </c>
      <c r="D65" s="11" t="str">
        <f t="shared" si="9"/>
        <v>vis</v>
      </c>
      <c r="E65" s="66">
        <f>VLOOKUP(C65,Active!C$21:E$971,3,FALSE)</f>
        <v>-16160.496316171084</v>
      </c>
      <c r="F65" s="13" t="s">
        <v>146</v>
      </c>
      <c r="G65" s="11" t="str">
        <f t="shared" si="10"/>
        <v>23565.810</v>
      </c>
      <c r="H65" s="41">
        <f t="shared" si="11"/>
        <v>-16160.5</v>
      </c>
      <c r="I65" s="67" t="s">
        <v>306</v>
      </c>
      <c r="J65" s="68" t="s">
        <v>307</v>
      </c>
      <c r="K65" s="67">
        <v>-16160.5</v>
      </c>
      <c r="L65" s="67" t="s">
        <v>308</v>
      </c>
      <c r="M65" s="68" t="s">
        <v>151</v>
      </c>
      <c r="N65" s="68"/>
      <c r="O65" s="69" t="s">
        <v>152</v>
      </c>
      <c r="P65" s="69" t="s">
        <v>153</v>
      </c>
    </row>
    <row r="66" spans="1:16" ht="12.75" customHeight="1" thickBot="1" x14ac:dyDescent="0.25">
      <c r="A66" s="41" t="str">
        <f t="shared" si="6"/>
        <v> VB 7.72 </v>
      </c>
      <c r="B66" s="13" t="str">
        <f t="shared" si="7"/>
        <v>II</v>
      </c>
      <c r="C66" s="41">
        <f t="shared" si="8"/>
        <v>23609.791000000001</v>
      </c>
      <c r="D66" s="11" t="str">
        <f t="shared" si="9"/>
        <v>vis</v>
      </c>
      <c r="E66" s="66">
        <f>VLOOKUP(C66,Active!C$21:E$971,3,FALSE)</f>
        <v>-16113.516326948249</v>
      </c>
      <c r="F66" s="13" t="s">
        <v>146</v>
      </c>
      <c r="G66" s="11" t="str">
        <f t="shared" si="10"/>
        <v>23609.791</v>
      </c>
      <c r="H66" s="41">
        <f t="shared" si="11"/>
        <v>-16113.5</v>
      </c>
      <c r="I66" s="67" t="s">
        <v>309</v>
      </c>
      <c r="J66" s="68" t="s">
        <v>310</v>
      </c>
      <c r="K66" s="67">
        <v>-16113.5</v>
      </c>
      <c r="L66" s="67" t="s">
        <v>249</v>
      </c>
      <c r="M66" s="68" t="s">
        <v>151</v>
      </c>
      <c r="N66" s="68"/>
      <c r="O66" s="69" t="s">
        <v>152</v>
      </c>
      <c r="P66" s="69" t="s">
        <v>153</v>
      </c>
    </row>
    <row r="67" spans="1:16" ht="12.75" customHeight="1" thickBot="1" x14ac:dyDescent="0.25">
      <c r="A67" s="41" t="str">
        <f t="shared" si="6"/>
        <v> VB 7.72 </v>
      </c>
      <c r="B67" s="13" t="str">
        <f t="shared" si="7"/>
        <v>I</v>
      </c>
      <c r="C67" s="41">
        <f t="shared" si="8"/>
        <v>23648.741000000002</v>
      </c>
      <c r="D67" s="11" t="str">
        <f t="shared" si="9"/>
        <v>vis</v>
      </c>
      <c r="E67" s="66">
        <f>VLOOKUP(C67,Active!C$21:E$971,3,FALSE)</f>
        <v>-16071.910393017019</v>
      </c>
      <c r="F67" s="13" t="s">
        <v>146</v>
      </c>
      <c r="G67" s="11" t="str">
        <f t="shared" si="10"/>
        <v>23648.741</v>
      </c>
      <c r="H67" s="41">
        <f t="shared" si="11"/>
        <v>-16072</v>
      </c>
      <c r="I67" s="67" t="s">
        <v>311</v>
      </c>
      <c r="J67" s="68" t="s">
        <v>312</v>
      </c>
      <c r="K67" s="67">
        <v>-16072</v>
      </c>
      <c r="L67" s="67" t="s">
        <v>313</v>
      </c>
      <c r="M67" s="68" t="s">
        <v>151</v>
      </c>
      <c r="N67" s="68"/>
      <c r="O67" s="69" t="s">
        <v>152</v>
      </c>
      <c r="P67" s="69" t="s">
        <v>153</v>
      </c>
    </row>
    <row r="68" spans="1:16" ht="12.75" customHeight="1" thickBot="1" x14ac:dyDescent="0.25">
      <c r="A68" s="41" t="str">
        <f t="shared" si="6"/>
        <v> VB 7.72 </v>
      </c>
      <c r="B68" s="13" t="str">
        <f t="shared" si="7"/>
        <v>I</v>
      </c>
      <c r="C68" s="41">
        <f t="shared" si="8"/>
        <v>23709.567999999999</v>
      </c>
      <c r="D68" s="11" t="str">
        <f t="shared" si="9"/>
        <v>vis</v>
      </c>
      <c r="E68" s="66">
        <f>VLOOKUP(C68,Active!C$21:E$971,3,FALSE)</f>
        <v>-16006.935703845393</v>
      </c>
      <c r="F68" s="13" t="s">
        <v>146</v>
      </c>
      <c r="G68" s="11" t="str">
        <f t="shared" si="10"/>
        <v>23709.568</v>
      </c>
      <c r="H68" s="41">
        <f t="shared" si="11"/>
        <v>-16007</v>
      </c>
      <c r="I68" s="67" t="s">
        <v>314</v>
      </c>
      <c r="J68" s="68" t="s">
        <v>315</v>
      </c>
      <c r="K68" s="67">
        <v>-16007</v>
      </c>
      <c r="L68" s="67" t="s">
        <v>316</v>
      </c>
      <c r="M68" s="68" t="s">
        <v>151</v>
      </c>
      <c r="N68" s="68"/>
      <c r="O68" s="69" t="s">
        <v>152</v>
      </c>
      <c r="P68" s="69" t="s">
        <v>153</v>
      </c>
    </row>
    <row r="69" spans="1:16" ht="12.75" customHeight="1" thickBot="1" x14ac:dyDescent="0.25">
      <c r="A69" s="41" t="str">
        <f t="shared" si="6"/>
        <v> VB 7.72 </v>
      </c>
      <c r="B69" s="13" t="str">
        <f t="shared" si="7"/>
        <v>I</v>
      </c>
      <c r="C69" s="41">
        <f t="shared" si="8"/>
        <v>23744.483</v>
      </c>
      <c r="D69" s="11" t="str">
        <f t="shared" si="9"/>
        <v>vis</v>
      </c>
      <c r="E69" s="66">
        <f>VLOOKUP(C69,Active!C$21:E$971,3,FALSE)</f>
        <v>-15969.639909668014</v>
      </c>
      <c r="F69" s="13" t="s">
        <v>146</v>
      </c>
      <c r="G69" s="11" t="str">
        <f t="shared" si="10"/>
        <v>23744.483</v>
      </c>
      <c r="H69" s="41">
        <f t="shared" si="11"/>
        <v>-15970</v>
      </c>
      <c r="I69" s="67" t="s">
        <v>317</v>
      </c>
      <c r="J69" s="68" t="s">
        <v>318</v>
      </c>
      <c r="K69" s="67">
        <v>-15970</v>
      </c>
      <c r="L69" s="67" t="s">
        <v>319</v>
      </c>
      <c r="M69" s="68" t="s">
        <v>151</v>
      </c>
      <c r="N69" s="68"/>
      <c r="O69" s="69" t="s">
        <v>152</v>
      </c>
      <c r="P69" s="69" t="s">
        <v>153</v>
      </c>
    </row>
    <row r="70" spans="1:16" ht="12.75" customHeight="1" thickBot="1" x14ac:dyDescent="0.25">
      <c r="A70" s="41" t="str">
        <f t="shared" si="6"/>
        <v> VB 7.72 </v>
      </c>
      <c r="B70" s="13" t="str">
        <f t="shared" si="7"/>
        <v>II</v>
      </c>
      <c r="C70" s="41">
        <f t="shared" si="8"/>
        <v>23977.782999999999</v>
      </c>
      <c r="D70" s="11" t="str">
        <f t="shared" si="9"/>
        <v>vis</v>
      </c>
      <c r="E70" s="66">
        <f>VLOOKUP(C70,Active!C$21:E$971,3,FALSE)</f>
        <v>-15720.431581397004</v>
      </c>
      <c r="F70" s="13" t="s">
        <v>146</v>
      </c>
      <c r="G70" s="11" t="str">
        <f t="shared" si="10"/>
        <v>23977.783</v>
      </c>
      <c r="H70" s="41">
        <f t="shared" si="11"/>
        <v>-15720.5</v>
      </c>
      <c r="I70" s="67" t="s">
        <v>320</v>
      </c>
      <c r="J70" s="68" t="s">
        <v>321</v>
      </c>
      <c r="K70" s="67">
        <v>-15720.5</v>
      </c>
      <c r="L70" s="67" t="s">
        <v>322</v>
      </c>
      <c r="M70" s="68" t="s">
        <v>151</v>
      </c>
      <c r="N70" s="68"/>
      <c r="O70" s="69" t="s">
        <v>152</v>
      </c>
      <c r="P70" s="69" t="s">
        <v>153</v>
      </c>
    </row>
    <row r="71" spans="1:16" ht="12.75" customHeight="1" thickBot="1" x14ac:dyDescent="0.25">
      <c r="A71" s="41" t="str">
        <f t="shared" si="6"/>
        <v> VB 7.72 </v>
      </c>
      <c r="B71" s="13" t="str">
        <f t="shared" si="7"/>
        <v>I</v>
      </c>
      <c r="C71" s="41">
        <f t="shared" si="8"/>
        <v>23998.746999999999</v>
      </c>
      <c r="D71" s="11" t="str">
        <f t="shared" si="9"/>
        <v>vis</v>
      </c>
      <c r="E71" s="66">
        <f>VLOOKUP(C71,Active!C$21:E$971,3,FALSE)</f>
        <v>-15698.038082066212</v>
      </c>
      <c r="F71" s="13" t="s">
        <v>146</v>
      </c>
      <c r="G71" s="11" t="str">
        <f t="shared" si="10"/>
        <v>23998.747</v>
      </c>
      <c r="H71" s="41">
        <f t="shared" si="11"/>
        <v>-15698</v>
      </c>
      <c r="I71" s="67" t="s">
        <v>323</v>
      </c>
      <c r="J71" s="68" t="s">
        <v>324</v>
      </c>
      <c r="K71" s="67">
        <v>-15698</v>
      </c>
      <c r="L71" s="67" t="s">
        <v>325</v>
      </c>
      <c r="M71" s="68" t="s">
        <v>151</v>
      </c>
      <c r="N71" s="68"/>
      <c r="O71" s="69" t="s">
        <v>152</v>
      </c>
      <c r="P71" s="69" t="s">
        <v>153</v>
      </c>
    </row>
    <row r="72" spans="1:16" ht="12.75" customHeight="1" thickBot="1" x14ac:dyDescent="0.25">
      <c r="A72" s="41" t="str">
        <f t="shared" si="6"/>
        <v> VB 7.72 </v>
      </c>
      <c r="B72" s="13" t="str">
        <f t="shared" si="7"/>
        <v>I</v>
      </c>
      <c r="C72" s="41">
        <f t="shared" si="8"/>
        <v>23998.788</v>
      </c>
      <c r="D72" s="11" t="str">
        <f t="shared" si="9"/>
        <v>vis</v>
      </c>
      <c r="E72" s="66">
        <f>VLOOKUP(C72,Active!C$21:E$971,3,FALSE)</f>
        <v>-15697.994286346284</v>
      </c>
      <c r="F72" s="13" t="s">
        <v>146</v>
      </c>
      <c r="G72" s="11" t="str">
        <f t="shared" si="10"/>
        <v>23998.788</v>
      </c>
      <c r="H72" s="41">
        <f t="shared" si="11"/>
        <v>-15698</v>
      </c>
      <c r="I72" s="67" t="s">
        <v>326</v>
      </c>
      <c r="J72" s="68" t="s">
        <v>327</v>
      </c>
      <c r="K72" s="67">
        <v>-15698</v>
      </c>
      <c r="L72" s="67" t="s">
        <v>328</v>
      </c>
      <c r="M72" s="68" t="s">
        <v>151</v>
      </c>
      <c r="N72" s="68"/>
      <c r="O72" s="69" t="s">
        <v>152</v>
      </c>
      <c r="P72" s="69" t="s">
        <v>153</v>
      </c>
    </row>
    <row r="73" spans="1:16" ht="12.75" customHeight="1" thickBot="1" x14ac:dyDescent="0.25">
      <c r="A73" s="41" t="str">
        <f t="shared" si="6"/>
        <v> VB 7.72 </v>
      </c>
      <c r="B73" s="13" t="str">
        <f t="shared" si="7"/>
        <v>I</v>
      </c>
      <c r="C73" s="41">
        <f t="shared" si="8"/>
        <v>24013.706999999999</v>
      </c>
      <c r="D73" s="11" t="str">
        <f t="shared" si="9"/>
        <v>vis</v>
      </c>
      <c r="E73" s="66">
        <f>VLOOKUP(C73,Active!C$21:E$971,3,FALSE)</f>
        <v>-15682.057985234091</v>
      </c>
      <c r="F73" s="13" t="s">
        <v>146</v>
      </c>
      <c r="G73" s="11" t="str">
        <f t="shared" si="10"/>
        <v>24013.707</v>
      </c>
      <c r="H73" s="41">
        <f t="shared" si="11"/>
        <v>-15682</v>
      </c>
      <c r="I73" s="67" t="s">
        <v>329</v>
      </c>
      <c r="J73" s="68" t="s">
        <v>330</v>
      </c>
      <c r="K73" s="67">
        <v>-15682</v>
      </c>
      <c r="L73" s="67" t="s">
        <v>210</v>
      </c>
      <c r="M73" s="68" t="s">
        <v>151</v>
      </c>
      <c r="N73" s="68"/>
      <c r="O73" s="69" t="s">
        <v>152</v>
      </c>
      <c r="P73" s="69" t="s">
        <v>153</v>
      </c>
    </row>
    <row r="74" spans="1:16" ht="12.75" customHeight="1" thickBot="1" x14ac:dyDescent="0.25">
      <c r="A74" s="41" t="str">
        <f t="shared" si="6"/>
        <v> VB 7.72 </v>
      </c>
      <c r="B74" s="13" t="str">
        <f t="shared" si="7"/>
        <v>I</v>
      </c>
      <c r="C74" s="41">
        <f t="shared" si="8"/>
        <v>24089.518</v>
      </c>
      <c r="D74" s="11" t="str">
        <f t="shared" si="9"/>
        <v>vis</v>
      </c>
      <c r="E74" s="66">
        <f>VLOOKUP(C74,Active!C$21:E$971,3,FALSE)</f>
        <v>-15601.077562711356</v>
      </c>
      <c r="F74" s="13" t="s">
        <v>146</v>
      </c>
      <c r="G74" s="11" t="str">
        <f t="shared" si="10"/>
        <v>24089.518</v>
      </c>
      <c r="H74" s="41">
        <f t="shared" si="11"/>
        <v>-15601</v>
      </c>
      <c r="I74" s="67" t="s">
        <v>331</v>
      </c>
      <c r="J74" s="68" t="s">
        <v>332</v>
      </c>
      <c r="K74" s="67">
        <v>-15601</v>
      </c>
      <c r="L74" s="67" t="s">
        <v>216</v>
      </c>
      <c r="M74" s="68" t="s">
        <v>151</v>
      </c>
      <c r="N74" s="68"/>
      <c r="O74" s="69" t="s">
        <v>152</v>
      </c>
      <c r="P74" s="69" t="s">
        <v>153</v>
      </c>
    </row>
    <row r="75" spans="1:16" ht="12.75" customHeight="1" thickBot="1" x14ac:dyDescent="0.25">
      <c r="A75" s="41" t="str">
        <f t="shared" ref="A75:A106" si="12">P75</f>
        <v> VB 7.72 </v>
      </c>
      <c r="B75" s="13" t="str">
        <f t="shared" ref="B75:B106" si="13">IF(H75=INT(H75),"I","II")</f>
        <v>I</v>
      </c>
      <c r="C75" s="41">
        <f t="shared" ref="C75:C106" si="14">1*G75</f>
        <v>24089.56</v>
      </c>
      <c r="D75" s="11" t="str">
        <f t="shared" ref="D75:D106" si="15">VLOOKUP(F75,I$1:J$5,2,FALSE)</f>
        <v>vis</v>
      </c>
      <c r="E75" s="66">
        <f>VLOOKUP(C75,Active!C$21:E$971,3,FALSE)</f>
        <v>-15601.032698803136</v>
      </c>
      <c r="F75" s="13" t="s">
        <v>146</v>
      </c>
      <c r="G75" s="11" t="str">
        <f t="shared" ref="G75:G106" si="16">MID(I75,3,LEN(I75)-3)</f>
        <v>24089.560</v>
      </c>
      <c r="H75" s="41">
        <f t="shared" ref="H75:H106" si="17">1*K75</f>
        <v>-15601</v>
      </c>
      <c r="I75" s="67" t="s">
        <v>333</v>
      </c>
      <c r="J75" s="68" t="s">
        <v>334</v>
      </c>
      <c r="K75" s="67">
        <v>-15601</v>
      </c>
      <c r="L75" s="67" t="s">
        <v>335</v>
      </c>
      <c r="M75" s="68" t="s">
        <v>151</v>
      </c>
      <c r="N75" s="68"/>
      <c r="O75" s="69" t="s">
        <v>152</v>
      </c>
      <c r="P75" s="69" t="s">
        <v>153</v>
      </c>
    </row>
    <row r="76" spans="1:16" ht="12.75" customHeight="1" thickBot="1" x14ac:dyDescent="0.25">
      <c r="A76" s="41" t="str">
        <f t="shared" si="12"/>
        <v> VB 7.72 </v>
      </c>
      <c r="B76" s="13" t="str">
        <f t="shared" si="13"/>
        <v>I</v>
      </c>
      <c r="C76" s="41">
        <f t="shared" si="14"/>
        <v>24089.601999999999</v>
      </c>
      <c r="D76" s="11" t="str">
        <f t="shared" si="15"/>
        <v>vis</v>
      </c>
      <c r="E76" s="66">
        <f>VLOOKUP(C76,Active!C$21:E$971,3,FALSE)</f>
        <v>-15600.987834894921</v>
      </c>
      <c r="F76" s="13" t="s">
        <v>146</v>
      </c>
      <c r="G76" s="11" t="str">
        <f t="shared" si="16"/>
        <v>24089.602</v>
      </c>
      <c r="H76" s="41">
        <f t="shared" si="17"/>
        <v>-15601</v>
      </c>
      <c r="I76" s="67" t="s">
        <v>336</v>
      </c>
      <c r="J76" s="68" t="s">
        <v>337</v>
      </c>
      <c r="K76" s="67">
        <v>-15601</v>
      </c>
      <c r="L76" s="67" t="s">
        <v>338</v>
      </c>
      <c r="M76" s="68" t="s">
        <v>151</v>
      </c>
      <c r="N76" s="68"/>
      <c r="O76" s="69" t="s">
        <v>152</v>
      </c>
      <c r="P76" s="69" t="s">
        <v>153</v>
      </c>
    </row>
    <row r="77" spans="1:16" ht="12.75" customHeight="1" thickBot="1" x14ac:dyDescent="0.25">
      <c r="A77" s="41" t="str">
        <f t="shared" si="12"/>
        <v> VB 7.72 </v>
      </c>
      <c r="B77" s="13" t="str">
        <f t="shared" si="13"/>
        <v>II</v>
      </c>
      <c r="C77" s="41">
        <f t="shared" si="14"/>
        <v>24343.699000000001</v>
      </c>
      <c r="D77" s="11" t="str">
        <f t="shared" si="15"/>
        <v>vis</v>
      </c>
      <c r="E77" s="66">
        <f>VLOOKUP(C77,Active!C$21:E$971,3,FALSE)</f>
        <v>-15329.564394737699</v>
      </c>
      <c r="F77" s="13" t="s">
        <v>146</v>
      </c>
      <c r="G77" s="11" t="str">
        <f t="shared" si="16"/>
        <v>24343.699</v>
      </c>
      <c r="H77" s="41">
        <f t="shared" si="17"/>
        <v>-15329.5</v>
      </c>
      <c r="I77" s="67" t="s">
        <v>339</v>
      </c>
      <c r="J77" s="68" t="s">
        <v>340</v>
      </c>
      <c r="K77" s="67">
        <v>-15329.5</v>
      </c>
      <c r="L77" s="67" t="s">
        <v>341</v>
      </c>
      <c r="M77" s="68" t="s">
        <v>151</v>
      </c>
      <c r="N77" s="68"/>
      <c r="O77" s="69" t="s">
        <v>152</v>
      </c>
      <c r="P77" s="69" t="s">
        <v>153</v>
      </c>
    </row>
    <row r="78" spans="1:16" ht="12.75" customHeight="1" thickBot="1" x14ac:dyDescent="0.25">
      <c r="A78" s="41" t="str">
        <f t="shared" si="12"/>
        <v> VB 7.72 </v>
      </c>
      <c r="B78" s="13" t="str">
        <f t="shared" si="13"/>
        <v>I</v>
      </c>
      <c r="C78" s="41">
        <f t="shared" si="14"/>
        <v>24350.736000000001</v>
      </c>
      <c r="D78" s="11" t="str">
        <f t="shared" si="15"/>
        <v>pg</v>
      </c>
      <c r="E78" s="66">
        <f>VLOOKUP(C78,Active!C$21:E$971,3,FALSE)</f>
        <v>-15322.047553734516</v>
      </c>
      <c r="F78" s="13" t="str">
        <f>LEFT(M78,1)</f>
        <v>P</v>
      </c>
      <c r="G78" s="11" t="str">
        <f t="shared" si="16"/>
        <v>24350.736</v>
      </c>
      <c r="H78" s="41">
        <f t="shared" si="17"/>
        <v>-15322</v>
      </c>
      <c r="I78" s="67" t="s">
        <v>342</v>
      </c>
      <c r="J78" s="68" t="s">
        <v>343</v>
      </c>
      <c r="K78" s="67">
        <v>-15322</v>
      </c>
      <c r="L78" s="67" t="s">
        <v>344</v>
      </c>
      <c r="M78" s="68" t="s">
        <v>151</v>
      </c>
      <c r="N78" s="68"/>
      <c r="O78" s="69" t="s">
        <v>152</v>
      </c>
      <c r="P78" s="69" t="s">
        <v>153</v>
      </c>
    </row>
    <row r="79" spans="1:16" ht="12.75" customHeight="1" thickBot="1" x14ac:dyDescent="0.25">
      <c r="A79" s="41" t="str">
        <f t="shared" si="12"/>
        <v> VB 7.72 </v>
      </c>
      <c r="B79" s="13" t="str">
        <f t="shared" si="13"/>
        <v>I</v>
      </c>
      <c r="C79" s="41">
        <f t="shared" si="14"/>
        <v>24350.78</v>
      </c>
      <c r="D79" s="11" t="str">
        <f t="shared" si="15"/>
        <v>pg</v>
      </c>
      <c r="E79" s="66">
        <f>VLOOKUP(C79,Active!C$21:E$971,3,FALSE)</f>
        <v>-15322.000553449716</v>
      </c>
      <c r="F79" s="13" t="str">
        <f>LEFT(M79,1)</f>
        <v>P</v>
      </c>
      <c r="G79" s="11" t="str">
        <f t="shared" si="16"/>
        <v>24350.780</v>
      </c>
      <c r="H79" s="41">
        <f t="shared" si="17"/>
        <v>-15322</v>
      </c>
      <c r="I79" s="67" t="s">
        <v>345</v>
      </c>
      <c r="J79" s="68" t="s">
        <v>346</v>
      </c>
      <c r="K79" s="67">
        <v>-15322</v>
      </c>
      <c r="L79" s="67" t="s">
        <v>347</v>
      </c>
      <c r="M79" s="68" t="s">
        <v>151</v>
      </c>
      <c r="N79" s="68"/>
      <c r="O79" s="69" t="s">
        <v>152</v>
      </c>
      <c r="P79" s="69" t="s">
        <v>153</v>
      </c>
    </row>
    <row r="80" spans="1:16" ht="12.75" customHeight="1" thickBot="1" x14ac:dyDescent="0.25">
      <c r="A80" s="41" t="str">
        <f t="shared" si="12"/>
        <v> VB 7.72 </v>
      </c>
      <c r="B80" s="13" t="str">
        <f t="shared" si="13"/>
        <v>II</v>
      </c>
      <c r="C80" s="41">
        <f t="shared" si="14"/>
        <v>24419.583999999999</v>
      </c>
      <c r="D80" s="11" t="str">
        <f t="shared" si="15"/>
        <v>pg</v>
      </c>
      <c r="E80" s="66">
        <f>VLOOKUP(C80,Active!C$21:E$971,3,FALSE)</f>
        <v>-15248.504926281441</v>
      </c>
      <c r="F80" s="13" t="str">
        <f>LEFT(M80,1)</f>
        <v>P</v>
      </c>
      <c r="G80" s="11" t="str">
        <f t="shared" si="16"/>
        <v>24419.584</v>
      </c>
      <c r="H80" s="41">
        <f t="shared" si="17"/>
        <v>-15248.5</v>
      </c>
      <c r="I80" s="67" t="s">
        <v>348</v>
      </c>
      <c r="J80" s="68" t="s">
        <v>349</v>
      </c>
      <c r="K80" s="67">
        <v>-15248.5</v>
      </c>
      <c r="L80" s="67" t="s">
        <v>204</v>
      </c>
      <c r="M80" s="68" t="s">
        <v>151</v>
      </c>
      <c r="N80" s="68"/>
      <c r="O80" s="69" t="s">
        <v>152</v>
      </c>
      <c r="P80" s="69" t="s">
        <v>153</v>
      </c>
    </row>
    <row r="81" spans="1:16" ht="12.75" customHeight="1" thickBot="1" x14ac:dyDescent="0.25">
      <c r="A81" s="41" t="str">
        <f t="shared" si="12"/>
        <v> VB 7.72 </v>
      </c>
      <c r="B81" s="13" t="str">
        <f t="shared" si="13"/>
        <v>I</v>
      </c>
      <c r="C81" s="41">
        <f t="shared" si="14"/>
        <v>24455.542000000001</v>
      </c>
      <c r="D81" s="11" t="str">
        <f t="shared" si="15"/>
        <v>pg</v>
      </c>
      <c r="E81" s="66">
        <f>VLOOKUP(C81,Active!C$21:E$971,3,FALSE)</f>
        <v>-15210.095011716634</v>
      </c>
      <c r="F81" s="13" t="str">
        <f>LEFT(M81,1)</f>
        <v>P</v>
      </c>
      <c r="G81" s="11" t="str">
        <f t="shared" si="16"/>
        <v>24455.542</v>
      </c>
      <c r="H81" s="41">
        <f t="shared" si="17"/>
        <v>-15210</v>
      </c>
      <c r="I81" s="67" t="s">
        <v>350</v>
      </c>
      <c r="J81" s="68" t="s">
        <v>351</v>
      </c>
      <c r="K81" s="67">
        <v>-15210</v>
      </c>
      <c r="L81" s="67" t="s">
        <v>352</v>
      </c>
      <c r="M81" s="68" t="s">
        <v>151</v>
      </c>
      <c r="N81" s="68"/>
      <c r="O81" s="69" t="s">
        <v>152</v>
      </c>
      <c r="P81" s="69" t="s">
        <v>153</v>
      </c>
    </row>
    <row r="82" spans="1:16" ht="12.75" customHeight="1" thickBot="1" x14ac:dyDescent="0.25">
      <c r="A82" s="41" t="str">
        <f t="shared" si="12"/>
        <v> VB 7.72 </v>
      </c>
      <c r="B82" s="13" t="str">
        <f t="shared" si="13"/>
        <v>II</v>
      </c>
      <c r="C82" s="41">
        <f t="shared" si="14"/>
        <v>24508.503000000001</v>
      </c>
      <c r="D82" s="11" t="str">
        <f t="shared" si="15"/>
        <v>pg</v>
      </c>
      <c r="E82" s="66">
        <f>VLOOKUP(C82,Active!C$21:E$971,3,FALSE)</f>
        <v>-15153.522691641361</v>
      </c>
      <c r="F82" s="13" t="str">
        <f>LEFT(M82,1)</f>
        <v>P</v>
      </c>
      <c r="G82" s="11" t="str">
        <f t="shared" si="16"/>
        <v>24508.503</v>
      </c>
      <c r="H82" s="41">
        <f t="shared" si="17"/>
        <v>-15153.5</v>
      </c>
      <c r="I82" s="67" t="s">
        <v>353</v>
      </c>
      <c r="J82" s="68" t="s">
        <v>354</v>
      </c>
      <c r="K82" s="67">
        <v>-15153.5</v>
      </c>
      <c r="L82" s="67" t="s">
        <v>355</v>
      </c>
      <c r="M82" s="68" t="s">
        <v>151</v>
      </c>
      <c r="N82" s="68"/>
      <c r="O82" s="69" t="s">
        <v>152</v>
      </c>
      <c r="P82" s="69" t="s">
        <v>153</v>
      </c>
    </row>
    <row r="83" spans="1:16" ht="12.75" customHeight="1" thickBot="1" x14ac:dyDescent="0.25">
      <c r="A83" s="41" t="str">
        <f t="shared" si="12"/>
        <v> VB 7.72 </v>
      </c>
      <c r="B83" s="13" t="str">
        <f t="shared" si="13"/>
        <v>II</v>
      </c>
      <c r="C83" s="41">
        <f t="shared" si="14"/>
        <v>24723.791000000001</v>
      </c>
      <c r="D83" s="11" t="str">
        <f t="shared" si="15"/>
        <v>vis</v>
      </c>
      <c r="E83" s="66">
        <f>VLOOKUP(C83,Active!C$21:E$971,3,FALSE)</f>
        <v>-14923.554570866354</v>
      </c>
      <c r="F83" s="13" t="s">
        <v>146</v>
      </c>
      <c r="G83" s="11" t="str">
        <f t="shared" si="16"/>
        <v>24723.791</v>
      </c>
      <c r="H83" s="41">
        <f t="shared" si="17"/>
        <v>-14923.5</v>
      </c>
      <c r="I83" s="67" t="s">
        <v>356</v>
      </c>
      <c r="J83" s="68" t="s">
        <v>357</v>
      </c>
      <c r="K83" s="67">
        <v>-14923.5</v>
      </c>
      <c r="L83" s="67" t="s">
        <v>358</v>
      </c>
      <c r="M83" s="68" t="s">
        <v>151</v>
      </c>
      <c r="N83" s="68"/>
      <c r="O83" s="69" t="s">
        <v>152</v>
      </c>
      <c r="P83" s="69" t="s">
        <v>153</v>
      </c>
    </row>
    <row r="84" spans="1:16" ht="12.75" customHeight="1" thickBot="1" x14ac:dyDescent="0.25">
      <c r="A84" s="41" t="str">
        <f t="shared" si="12"/>
        <v> VB 7.72 </v>
      </c>
      <c r="B84" s="13" t="str">
        <f t="shared" si="13"/>
        <v>II</v>
      </c>
      <c r="C84" s="41">
        <f t="shared" si="14"/>
        <v>24769.69</v>
      </c>
      <c r="D84" s="11" t="str">
        <f t="shared" si="15"/>
        <v>vis</v>
      </c>
      <c r="E84" s="66">
        <f>VLOOKUP(C84,Active!C$21:E$971,3,FALSE)</f>
        <v>-14874.525796501541</v>
      </c>
      <c r="F84" s="13" t="s">
        <v>146</v>
      </c>
      <c r="G84" s="11" t="str">
        <f t="shared" si="16"/>
        <v>24769.690</v>
      </c>
      <c r="H84" s="41">
        <f t="shared" si="17"/>
        <v>-14874.5</v>
      </c>
      <c r="I84" s="67" t="s">
        <v>359</v>
      </c>
      <c r="J84" s="68" t="s">
        <v>360</v>
      </c>
      <c r="K84" s="67">
        <v>-14874.5</v>
      </c>
      <c r="L84" s="67" t="s">
        <v>249</v>
      </c>
      <c r="M84" s="68" t="s">
        <v>151</v>
      </c>
      <c r="N84" s="68"/>
      <c r="O84" s="69" t="s">
        <v>152</v>
      </c>
      <c r="P84" s="69" t="s">
        <v>153</v>
      </c>
    </row>
    <row r="85" spans="1:16" ht="12.75" customHeight="1" thickBot="1" x14ac:dyDescent="0.25">
      <c r="A85" s="41" t="str">
        <f t="shared" si="12"/>
        <v> VB 7.72 </v>
      </c>
      <c r="B85" s="13" t="str">
        <f t="shared" si="13"/>
        <v>I</v>
      </c>
      <c r="C85" s="41">
        <f t="shared" si="14"/>
        <v>24777.618999999999</v>
      </c>
      <c r="D85" s="11" t="str">
        <f t="shared" si="15"/>
        <v>vis</v>
      </c>
      <c r="E85" s="66">
        <f>VLOOKUP(C85,Active!C$21:E$971,3,FALSE)</f>
        <v>-14866.056131542859</v>
      </c>
      <c r="F85" s="13" t="s">
        <v>146</v>
      </c>
      <c r="G85" s="11" t="str">
        <f t="shared" si="16"/>
        <v>24777.619</v>
      </c>
      <c r="H85" s="41">
        <f t="shared" si="17"/>
        <v>-14866</v>
      </c>
      <c r="I85" s="67" t="s">
        <v>361</v>
      </c>
      <c r="J85" s="68" t="s">
        <v>362</v>
      </c>
      <c r="K85" s="67">
        <v>-14866</v>
      </c>
      <c r="L85" s="67" t="s">
        <v>363</v>
      </c>
      <c r="M85" s="68" t="s">
        <v>151</v>
      </c>
      <c r="N85" s="68"/>
      <c r="O85" s="69" t="s">
        <v>152</v>
      </c>
      <c r="P85" s="69" t="s">
        <v>153</v>
      </c>
    </row>
    <row r="86" spans="1:16" ht="12.75" customHeight="1" thickBot="1" x14ac:dyDescent="0.25">
      <c r="A86" s="41" t="str">
        <f t="shared" si="12"/>
        <v> VB 7.72 </v>
      </c>
      <c r="B86" s="13" t="str">
        <f t="shared" si="13"/>
        <v>I</v>
      </c>
      <c r="C86" s="41">
        <f t="shared" si="14"/>
        <v>24777.664000000001</v>
      </c>
      <c r="D86" s="11" t="str">
        <f t="shared" si="15"/>
        <v>vis</v>
      </c>
      <c r="E86" s="66">
        <f>VLOOKUP(C86,Active!C$21:E$971,3,FALSE)</f>
        <v>-14866.008063069765</v>
      </c>
      <c r="F86" s="13" t="s">
        <v>146</v>
      </c>
      <c r="G86" s="11" t="str">
        <f t="shared" si="16"/>
        <v>24777.664</v>
      </c>
      <c r="H86" s="41">
        <f t="shared" si="17"/>
        <v>-14866</v>
      </c>
      <c r="I86" s="67" t="s">
        <v>364</v>
      </c>
      <c r="J86" s="68" t="s">
        <v>365</v>
      </c>
      <c r="K86" s="67">
        <v>-14866</v>
      </c>
      <c r="L86" s="67" t="s">
        <v>204</v>
      </c>
      <c r="M86" s="68" t="s">
        <v>151</v>
      </c>
      <c r="N86" s="68"/>
      <c r="O86" s="69" t="s">
        <v>152</v>
      </c>
      <c r="P86" s="69" t="s">
        <v>153</v>
      </c>
    </row>
    <row r="87" spans="1:16" ht="12.75" customHeight="1" thickBot="1" x14ac:dyDescent="0.25">
      <c r="A87" s="41" t="str">
        <f t="shared" si="12"/>
        <v> VB 7.72 </v>
      </c>
      <c r="B87" s="13" t="str">
        <f t="shared" si="13"/>
        <v>II</v>
      </c>
      <c r="C87" s="41">
        <f t="shared" si="14"/>
        <v>24831.524000000001</v>
      </c>
      <c r="D87" s="11" t="str">
        <f t="shared" si="15"/>
        <v>vis</v>
      </c>
      <c r="E87" s="66">
        <f>VLOOKUP(C87,Active!C$21:E$971,3,FALSE)</f>
        <v>-14808.475441720957</v>
      </c>
      <c r="F87" s="13" t="s">
        <v>146</v>
      </c>
      <c r="G87" s="11" t="str">
        <f t="shared" si="16"/>
        <v>24831.524</v>
      </c>
      <c r="H87" s="41">
        <f t="shared" si="17"/>
        <v>-14808.5</v>
      </c>
      <c r="I87" s="67" t="s">
        <v>366</v>
      </c>
      <c r="J87" s="68" t="s">
        <v>367</v>
      </c>
      <c r="K87" s="67">
        <v>-14808.5</v>
      </c>
      <c r="L87" s="67" t="s">
        <v>368</v>
      </c>
      <c r="M87" s="68" t="s">
        <v>151</v>
      </c>
      <c r="N87" s="68"/>
      <c r="O87" s="69" t="s">
        <v>152</v>
      </c>
      <c r="P87" s="69" t="s">
        <v>153</v>
      </c>
    </row>
    <row r="88" spans="1:16" ht="12.75" customHeight="1" thickBot="1" x14ac:dyDescent="0.25">
      <c r="A88" s="41" t="str">
        <f t="shared" si="12"/>
        <v> VB 7.72 </v>
      </c>
      <c r="B88" s="13" t="str">
        <f t="shared" si="13"/>
        <v>II</v>
      </c>
      <c r="C88" s="41">
        <f t="shared" si="14"/>
        <v>24988.86</v>
      </c>
      <c r="D88" s="11" t="str">
        <f t="shared" si="15"/>
        <v>vis</v>
      </c>
      <c r="E88" s="66">
        <f>VLOOKUP(C88,Active!C$21:E$971,3,FALSE)</f>
        <v>-14640.410968781191</v>
      </c>
      <c r="F88" s="13" t="s">
        <v>146</v>
      </c>
      <c r="G88" s="11" t="str">
        <f t="shared" si="16"/>
        <v>24988.860</v>
      </c>
      <c r="H88" s="41">
        <f t="shared" si="17"/>
        <v>-14640.5</v>
      </c>
      <c r="I88" s="67" t="s">
        <v>369</v>
      </c>
      <c r="J88" s="68" t="s">
        <v>370</v>
      </c>
      <c r="K88" s="67">
        <v>-14640.5</v>
      </c>
      <c r="L88" s="67" t="s">
        <v>371</v>
      </c>
      <c r="M88" s="68" t="s">
        <v>151</v>
      </c>
      <c r="N88" s="68"/>
      <c r="O88" s="69" t="s">
        <v>152</v>
      </c>
      <c r="P88" s="69" t="s">
        <v>153</v>
      </c>
    </row>
    <row r="89" spans="1:16" ht="12.75" customHeight="1" thickBot="1" x14ac:dyDescent="0.25">
      <c r="A89" s="41" t="str">
        <f t="shared" si="12"/>
        <v> VB 7.72 </v>
      </c>
      <c r="B89" s="13" t="str">
        <f t="shared" si="13"/>
        <v>I</v>
      </c>
      <c r="C89" s="41">
        <f t="shared" si="14"/>
        <v>25098.766</v>
      </c>
      <c r="D89" s="11" t="str">
        <f t="shared" si="15"/>
        <v>vis</v>
      </c>
      <c r="E89" s="66">
        <f>VLOOKUP(C89,Active!C$21:E$971,3,FALSE)</f>
        <v>-14523.010666479633</v>
      </c>
      <c r="F89" s="13" t="s">
        <v>146</v>
      </c>
      <c r="G89" s="11" t="str">
        <f t="shared" si="16"/>
        <v>25098.766</v>
      </c>
      <c r="H89" s="41">
        <f t="shared" si="17"/>
        <v>-14523</v>
      </c>
      <c r="I89" s="67" t="s">
        <v>372</v>
      </c>
      <c r="J89" s="68" t="s">
        <v>373</v>
      </c>
      <c r="K89" s="67">
        <v>-14523</v>
      </c>
      <c r="L89" s="67" t="s">
        <v>204</v>
      </c>
      <c r="M89" s="68" t="s">
        <v>151</v>
      </c>
      <c r="N89" s="68"/>
      <c r="O89" s="69" t="s">
        <v>152</v>
      </c>
      <c r="P89" s="69" t="s">
        <v>153</v>
      </c>
    </row>
    <row r="90" spans="1:16" ht="12.75" customHeight="1" thickBot="1" x14ac:dyDescent="0.25">
      <c r="A90" s="41" t="str">
        <f t="shared" si="12"/>
        <v> VB 7.72 </v>
      </c>
      <c r="B90" s="13" t="str">
        <f t="shared" si="13"/>
        <v>I</v>
      </c>
      <c r="C90" s="41">
        <f t="shared" si="14"/>
        <v>25129.657999999999</v>
      </c>
      <c r="D90" s="11" t="str">
        <f t="shared" si="15"/>
        <v>vis</v>
      </c>
      <c r="E90" s="66">
        <f>VLOOKUP(C90,Active!C$21:E$971,3,FALSE)</f>
        <v>-14490.012193796614</v>
      </c>
      <c r="F90" s="13" t="s">
        <v>146</v>
      </c>
      <c r="G90" s="11" t="str">
        <f t="shared" si="16"/>
        <v>25129.658</v>
      </c>
      <c r="H90" s="41">
        <f t="shared" si="17"/>
        <v>-14490</v>
      </c>
      <c r="I90" s="67" t="s">
        <v>374</v>
      </c>
      <c r="J90" s="68" t="s">
        <v>375</v>
      </c>
      <c r="K90" s="67">
        <v>-14490</v>
      </c>
      <c r="L90" s="67" t="s">
        <v>376</v>
      </c>
      <c r="M90" s="68" t="s">
        <v>151</v>
      </c>
      <c r="N90" s="68"/>
      <c r="O90" s="69" t="s">
        <v>152</v>
      </c>
      <c r="P90" s="69" t="s">
        <v>153</v>
      </c>
    </row>
    <row r="91" spans="1:16" ht="12.75" customHeight="1" thickBot="1" x14ac:dyDescent="0.25">
      <c r="A91" s="41" t="str">
        <f t="shared" si="12"/>
        <v> VB 7.72 </v>
      </c>
      <c r="B91" s="13" t="str">
        <f t="shared" si="13"/>
        <v>II</v>
      </c>
      <c r="C91" s="41">
        <f t="shared" si="14"/>
        <v>25164.703000000001</v>
      </c>
      <c r="D91" s="11" t="str">
        <f t="shared" si="15"/>
        <v>vis</v>
      </c>
      <c r="E91" s="66">
        <f>VLOOKUP(C91,Active!C$21:E$971,3,FALSE)</f>
        <v>-14452.577535141416</v>
      </c>
      <c r="F91" s="13" t="s">
        <v>146</v>
      </c>
      <c r="G91" s="11" t="str">
        <f t="shared" si="16"/>
        <v>25164.703</v>
      </c>
      <c r="H91" s="41">
        <f t="shared" si="17"/>
        <v>-14452.5</v>
      </c>
      <c r="I91" s="67" t="s">
        <v>377</v>
      </c>
      <c r="J91" s="68" t="s">
        <v>378</v>
      </c>
      <c r="K91" s="67">
        <v>-14452.5</v>
      </c>
      <c r="L91" s="67" t="s">
        <v>379</v>
      </c>
      <c r="M91" s="68" t="s">
        <v>151</v>
      </c>
      <c r="N91" s="68"/>
      <c r="O91" s="69" t="s">
        <v>152</v>
      </c>
      <c r="P91" s="69" t="s">
        <v>153</v>
      </c>
    </row>
    <row r="92" spans="1:16" ht="12.75" customHeight="1" thickBot="1" x14ac:dyDescent="0.25">
      <c r="A92" s="41" t="str">
        <f t="shared" si="12"/>
        <v> VB 7.72 </v>
      </c>
      <c r="B92" s="13" t="str">
        <f t="shared" si="13"/>
        <v>II</v>
      </c>
      <c r="C92" s="41">
        <f t="shared" si="14"/>
        <v>25167.585999999999</v>
      </c>
      <c r="D92" s="11" t="str">
        <f t="shared" si="15"/>
        <v>vis</v>
      </c>
      <c r="E92" s="66">
        <f>VLOOKUP(C92,Active!C$21:E$971,3,FALSE)</f>
        <v>-14449.497948298702</v>
      </c>
      <c r="F92" s="13" t="s">
        <v>146</v>
      </c>
      <c r="G92" s="11" t="str">
        <f t="shared" si="16"/>
        <v>25167.586</v>
      </c>
      <c r="H92" s="41">
        <f t="shared" si="17"/>
        <v>-14449.5</v>
      </c>
      <c r="I92" s="67" t="s">
        <v>380</v>
      </c>
      <c r="J92" s="68" t="s">
        <v>381</v>
      </c>
      <c r="K92" s="67">
        <v>-14449.5</v>
      </c>
      <c r="L92" s="67" t="s">
        <v>382</v>
      </c>
      <c r="M92" s="68" t="s">
        <v>151</v>
      </c>
      <c r="N92" s="68"/>
      <c r="O92" s="69" t="s">
        <v>152</v>
      </c>
      <c r="P92" s="69" t="s">
        <v>153</v>
      </c>
    </row>
    <row r="93" spans="1:16" ht="12.75" customHeight="1" thickBot="1" x14ac:dyDescent="0.25">
      <c r="A93" s="41" t="str">
        <f t="shared" si="12"/>
        <v> VB 7.72 </v>
      </c>
      <c r="B93" s="13" t="str">
        <f t="shared" si="13"/>
        <v>I</v>
      </c>
      <c r="C93" s="41">
        <f t="shared" si="14"/>
        <v>25189.526000000002</v>
      </c>
      <c r="D93" s="11" t="str">
        <f t="shared" si="15"/>
        <v>vis</v>
      </c>
      <c r="E93" s="66">
        <f>VLOOKUP(C93,Active!C$21:E$971,3,FALSE)</f>
        <v>-14426.061897195974</v>
      </c>
      <c r="F93" s="13" t="s">
        <v>146</v>
      </c>
      <c r="G93" s="11" t="str">
        <f t="shared" si="16"/>
        <v>25189.526</v>
      </c>
      <c r="H93" s="41">
        <f t="shared" si="17"/>
        <v>-14426</v>
      </c>
      <c r="I93" s="67" t="s">
        <v>383</v>
      </c>
      <c r="J93" s="68" t="s">
        <v>384</v>
      </c>
      <c r="K93" s="67">
        <v>-14426</v>
      </c>
      <c r="L93" s="67" t="s">
        <v>385</v>
      </c>
      <c r="M93" s="68" t="s">
        <v>151</v>
      </c>
      <c r="N93" s="68"/>
      <c r="O93" s="69" t="s">
        <v>152</v>
      </c>
      <c r="P93" s="69" t="s">
        <v>153</v>
      </c>
    </row>
    <row r="94" spans="1:16" ht="12.75" customHeight="1" thickBot="1" x14ac:dyDescent="0.25">
      <c r="A94" s="41" t="str">
        <f t="shared" si="12"/>
        <v> VB 7.72 </v>
      </c>
      <c r="B94" s="13" t="str">
        <f t="shared" si="13"/>
        <v>II</v>
      </c>
      <c r="C94" s="41">
        <f t="shared" si="14"/>
        <v>25824.771000000001</v>
      </c>
      <c r="D94" s="11" t="str">
        <f t="shared" si="15"/>
        <v>vis</v>
      </c>
      <c r="E94" s="66">
        <f>VLOOKUP(C94,Active!C$21:E$971,3,FALSE)</f>
        <v>-13747.500626332201</v>
      </c>
      <c r="F94" s="13" t="s">
        <v>146</v>
      </c>
      <c r="G94" s="11" t="str">
        <f t="shared" si="16"/>
        <v>25824.771</v>
      </c>
      <c r="H94" s="41">
        <f t="shared" si="17"/>
        <v>-13747.5</v>
      </c>
      <c r="I94" s="67" t="s">
        <v>386</v>
      </c>
      <c r="J94" s="68" t="s">
        <v>387</v>
      </c>
      <c r="K94" s="67">
        <v>-13747.5</v>
      </c>
      <c r="L94" s="67" t="s">
        <v>388</v>
      </c>
      <c r="M94" s="68" t="s">
        <v>151</v>
      </c>
      <c r="N94" s="68"/>
      <c r="O94" s="69" t="s">
        <v>152</v>
      </c>
      <c r="P94" s="69" t="s">
        <v>153</v>
      </c>
    </row>
    <row r="95" spans="1:16" ht="12.75" customHeight="1" thickBot="1" x14ac:dyDescent="0.25">
      <c r="A95" s="41" t="str">
        <f t="shared" si="12"/>
        <v> VB 7.72 </v>
      </c>
      <c r="B95" s="13" t="str">
        <f t="shared" si="13"/>
        <v>II</v>
      </c>
      <c r="C95" s="41">
        <f t="shared" si="14"/>
        <v>25870.673999999999</v>
      </c>
      <c r="D95" s="11" t="str">
        <f t="shared" si="15"/>
        <v>vis</v>
      </c>
      <c r="E95" s="66">
        <f>VLOOKUP(C95,Active!C$21:E$971,3,FALSE)</f>
        <v>-13698.467579214226</v>
      </c>
      <c r="F95" s="13" t="s">
        <v>146</v>
      </c>
      <c r="G95" s="11" t="str">
        <f t="shared" si="16"/>
        <v>25870.674</v>
      </c>
      <c r="H95" s="41">
        <f t="shared" si="17"/>
        <v>-13698.5</v>
      </c>
      <c r="I95" s="67" t="s">
        <v>389</v>
      </c>
      <c r="J95" s="68" t="s">
        <v>390</v>
      </c>
      <c r="K95" s="67">
        <v>-13698.5</v>
      </c>
      <c r="L95" s="67" t="s">
        <v>391</v>
      </c>
      <c r="M95" s="68" t="s">
        <v>151</v>
      </c>
      <c r="N95" s="68"/>
      <c r="O95" s="69" t="s">
        <v>152</v>
      </c>
      <c r="P95" s="69" t="s">
        <v>153</v>
      </c>
    </row>
    <row r="96" spans="1:16" ht="12.75" customHeight="1" thickBot="1" x14ac:dyDescent="0.25">
      <c r="A96" s="41" t="str">
        <f t="shared" si="12"/>
        <v> VB 7.72 </v>
      </c>
      <c r="B96" s="13" t="str">
        <f t="shared" si="13"/>
        <v>I</v>
      </c>
      <c r="C96" s="41">
        <f t="shared" si="14"/>
        <v>25935.582999999999</v>
      </c>
      <c r="D96" s="11" t="str">
        <f t="shared" si="15"/>
        <v>vis</v>
      </c>
      <c r="E96" s="66">
        <f>VLOOKUP(C96,Active!C$21:E$971,3,FALSE)</f>
        <v>-13629.132545439074</v>
      </c>
      <c r="F96" s="13" t="s">
        <v>146</v>
      </c>
      <c r="G96" s="11" t="str">
        <f t="shared" si="16"/>
        <v>25935.583</v>
      </c>
      <c r="H96" s="41">
        <f t="shared" si="17"/>
        <v>-13629</v>
      </c>
      <c r="I96" s="67" t="s">
        <v>392</v>
      </c>
      <c r="J96" s="68" t="s">
        <v>393</v>
      </c>
      <c r="K96" s="67">
        <v>-13629</v>
      </c>
      <c r="L96" s="67" t="s">
        <v>394</v>
      </c>
      <c r="M96" s="68" t="s">
        <v>151</v>
      </c>
      <c r="N96" s="68"/>
      <c r="O96" s="69" t="s">
        <v>152</v>
      </c>
      <c r="P96" s="69" t="s">
        <v>153</v>
      </c>
    </row>
    <row r="97" spans="1:16" ht="12.75" customHeight="1" thickBot="1" x14ac:dyDescent="0.25">
      <c r="A97" s="41" t="str">
        <f t="shared" si="12"/>
        <v> VB 7.72 </v>
      </c>
      <c r="B97" s="13" t="str">
        <f t="shared" si="13"/>
        <v>I</v>
      </c>
      <c r="C97" s="41">
        <f t="shared" si="14"/>
        <v>25967.554</v>
      </c>
      <c r="D97" s="11" t="str">
        <f t="shared" si="15"/>
        <v>vis</v>
      </c>
      <c r="E97" s="66">
        <f>VLOOKUP(C97,Active!C$21:E$971,3,FALSE)</f>
        <v>-13594.981497590154</v>
      </c>
      <c r="F97" s="13" t="s">
        <v>146</v>
      </c>
      <c r="G97" s="11" t="str">
        <f t="shared" si="16"/>
        <v>25967.554</v>
      </c>
      <c r="H97" s="41">
        <f t="shared" si="17"/>
        <v>-13595</v>
      </c>
      <c r="I97" s="67" t="s">
        <v>395</v>
      </c>
      <c r="J97" s="68" t="s">
        <v>396</v>
      </c>
      <c r="K97" s="67">
        <v>-13595</v>
      </c>
      <c r="L97" s="67" t="s">
        <v>397</v>
      </c>
      <c r="M97" s="68" t="s">
        <v>151</v>
      </c>
      <c r="N97" s="68"/>
      <c r="O97" s="69" t="s">
        <v>152</v>
      </c>
      <c r="P97" s="69" t="s">
        <v>153</v>
      </c>
    </row>
    <row r="98" spans="1:16" ht="12.75" customHeight="1" thickBot="1" x14ac:dyDescent="0.25">
      <c r="A98" s="41" t="str">
        <f t="shared" si="12"/>
        <v> VB 7.72 </v>
      </c>
      <c r="B98" s="13" t="str">
        <f t="shared" si="13"/>
        <v>II</v>
      </c>
      <c r="C98" s="41">
        <f t="shared" si="14"/>
        <v>26175.781999999999</v>
      </c>
      <c r="D98" s="11" t="str">
        <f t="shared" si="15"/>
        <v>vis</v>
      </c>
      <c r="E98" s="66">
        <f>VLOOKUP(C98,Active!C$21:E$971,3,FALSE)</f>
        <v>-13372.554786149023</v>
      </c>
      <c r="F98" s="13" t="s">
        <v>146</v>
      </c>
      <c r="G98" s="11" t="str">
        <f t="shared" si="16"/>
        <v>26175.782</v>
      </c>
      <c r="H98" s="41">
        <f t="shared" si="17"/>
        <v>-13372.5</v>
      </c>
      <c r="I98" s="67" t="s">
        <v>398</v>
      </c>
      <c r="J98" s="68" t="s">
        <v>399</v>
      </c>
      <c r="K98" s="67">
        <v>-13372.5</v>
      </c>
      <c r="L98" s="67" t="s">
        <v>400</v>
      </c>
      <c r="M98" s="68" t="s">
        <v>151</v>
      </c>
      <c r="N98" s="68"/>
      <c r="O98" s="69" t="s">
        <v>152</v>
      </c>
      <c r="P98" s="69" t="s">
        <v>153</v>
      </c>
    </row>
    <row r="99" spans="1:16" ht="12.75" customHeight="1" thickBot="1" x14ac:dyDescent="0.25">
      <c r="A99" s="41" t="str">
        <f t="shared" si="12"/>
        <v> VB 7.72 </v>
      </c>
      <c r="B99" s="13" t="str">
        <f t="shared" si="13"/>
        <v>I</v>
      </c>
      <c r="C99" s="41">
        <f t="shared" si="14"/>
        <v>26183.787</v>
      </c>
      <c r="D99" s="11" t="str">
        <f t="shared" si="15"/>
        <v>vis</v>
      </c>
      <c r="E99" s="66">
        <f>VLOOKUP(C99,Active!C$21:E$971,3,FALSE)</f>
        <v>-13364.003938880229</v>
      </c>
      <c r="F99" s="13" t="s">
        <v>146</v>
      </c>
      <c r="G99" s="11" t="str">
        <f t="shared" si="16"/>
        <v>26183.787</v>
      </c>
      <c r="H99" s="41">
        <f t="shared" si="17"/>
        <v>-13364</v>
      </c>
      <c r="I99" s="67" t="s">
        <v>401</v>
      </c>
      <c r="J99" s="68" t="s">
        <v>402</v>
      </c>
      <c r="K99" s="67">
        <v>-13364</v>
      </c>
      <c r="L99" s="67" t="s">
        <v>388</v>
      </c>
      <c r="M99" s="68" t="s">
        <v>151</v>
      </c>
      <c r="N99" s="68"/>
      <c r="O99" s="69" t="s">
        <v>152</v>
      </c>
      <c r="P99" s="69" t="s">
        <v>153</v>
      </c>
    </row>
    <row r="100" spans="1:16" ht="12.75" customHeight="1" thickBot="1" x14ac:dyDescent="0.25">
      <c r="A100" s="41" t="str">
        <f t="shared" si="12"/>
        <v> VB 7.72 </v>
      </c>
      <c r="B100" s="13" t="str">
        <f t="shared" si="13"/>
        <v>II</v>
      </c>
      <c r="C100" s="41">
        <f t="shared" si="14"/>
        <v>26191.757000000001</v>
      </c>
      <c r="D100" s="11" t="str">
        <f t="shared" si="15"/>
        <v>vis</v>
      </c>
      <c r="E100" s="66">
        <f>VLOOKUP(C100,Active!C$21:E$971,3,FALSE)</f>
        <v>-13355.490478201616</v>
      </c>
      <c r="F100" s="13" t="s">
        <v>146</v>
      </c>
      <c r="G100" s="11" t="str">
        <f t="shared" si="16"/>
        <v>26191.757</v>
      </c>
      <c r="H100" s="41">
        <f t="shared" si="17"/>
        <v>-13355.5</v>
      </c>
      <c r="I100" s="67" t="s">
        <v>403</v>
      </c>
      <c r="J100" s="68" t="s">
        <v>404</v>
      </c>
      <c r="K100" s="67">
        <v>-13355.5</v>
      </c>
      <c r="L100" s="67" t="s">
        <v>405</v>
      </c>
      <c r="M100" s="68" t="s">
        <v>151</v>
      </c>
      <c r="N100" s="68"/>
      <c r="O100" s="69" t="s">
        <v>152</v>
      </c>
      <c r="P100" s="69" t="s">
        <v>153</v>
      </c>
    </row>
    <row r="101" spans="1:16" ht="12.75" customHeight="1" thickBot="1" x14ac:dyDescent="0.25">
      <c r="A101" s="41" t="str">
        <f t="shared" si="12"/>
        <v> VB 7.72 </v>
      </c>
      <c r="B101" s="13" t="str">
        <f t="shared" si="13"/>
        <v>I</v>
      </c>
      <c r="C101" s="41">
        <f t="shared" si="14"/>
        <v>26199.776999999998</v>
      </c>
      <c r="D101" s="11" t="str">
        <f t="shared" si="15"/>
        <v>vis</v>
      </c>
      <c r="E101" s="66">
        <f>VLOOKUP(C101,Active!C$21:E$971,3,FALSE)</f>
        <v>-13346.923608108464</v>
      </c>
      <c r="F101" s="13" t="s">
        <v>146</v>
      </c>
      <c r="G101" s="11" t="str">
        <f t="shared" si="16"/>
        <v>26199.777</v>
      </c>
      <c r="H101" s="41">
        <f t="shared" si="17"/>
        <v>-13347</v>
      </c>
      <c r="I101" s="67" t="s">
        <v>406</v>
      </c>
      <c r="J101" s="68" t="s">
        <v>407</v>
      </c>
      <c r="K101" s="67">
        <v>-13347</v>
      </c>
      <c r="L101" s="67" t="s">
        <v>408</v>
      </c>
      <c r="M101" s="68" t="s">
        <v>151</v>
      </c>
      <c r="N101" s="68"/>
      <c r="O101" s="69" t="s">
        <v>152</v>
      </c>
      <c r="P101" s="69" t="s">
        <v>153</v>
      </c>
    </row>
    <row r="102" spans="1:16" ht="12.75" customHeight="1" thickBot="1" x14ac:dyDescent="0.25">
      <c r="A102" s="41" t="str">
        <f t="shared" si="12"/>
        <v> VB 7.72 </v>
      </c>
      <c r="B102" s="13" t="str">
        <f t="shared" si="13"/>
        <v>II</v>
      </c>
      <c r="C102" s="41">
        <f t="shared" si="14"/>
        <v>26205.758000000002</v>
      </c>
      <c r="D102" s="11" t="str">
        <f t="shared" si="15"/>
        <v>vis</v>
      </c>
      <c r="E102" s="66">
        <f>VLOOKUP(C102,Active!C$21:E$971,3,FALSE)</f>
        <v>-13340.534773940482</v>
      </c>
      <c r="F102" s="13" t="s">
        <v>146</v>
      </c>
      <c r="G102" s="11" t="str">
        <f t="shared" si="16"/>
        <v>26205.758</v>
      </c>
      <c r="H102" s="41">
        <f t="shared" si="17"/>
        <v>-13340.5</v>
      </c>
      <c r="I102" s="67" t="s">
        <v>409</v>
      </c>
      <c r="J102" s="68" t="s">
        <v>410</v>
      </c>
      <c r="K102" s="67">
        <v>-13340.5</v>
      </c>
      <c r="L102" s="67" t="s">
        <v>159</v>
      </c>
      <c r="M102" s="68" t="s">
        <v>151</v>
      </c>
      <c r="N102" s="68"/>
      <c r="O102" s="69" t="s">
        <v>152</v>
      </c>
      <c r="P102" s="69" t="s">
        <v>153</v>
      </c>
    </row>
    <row r="103" spans="1:16" ht="12.75" customHeight="1" thickBot="1" x14ac:dyDescent="0.25">
      <c r="A103" s="41" t="str">
        <f t="shared" si="12"/>
        <v> VB 7.72 </v>
      </c>
      <c r="B103" s="13" t="str">
        <f t="shared" si="13"/>
        <v>I</v>
      </c>
      <c r="C103" s="41">
        <f t="shared" si="14"/>
        <v>26228.716</v>
      </c>
      <c r="D103" s="11" t="str">
        <f t="shared" si="15"/>
        <v>vis</v>
      </c>
      <c r="E103" s="66">
        <f>VLOOKUP(C103,Active!C$21:E$971,3,FALSE)</f>
        <v>-13316.011307157605</v>
      </c>
      <c r="F103" s="13" t="s">
        <v>146</v>
      </c>
      <c r="G103" s="11" t="str">
        <f t="shared" si="16"/>
        <v>26228.716</v>
      </c>
      <c r="H103" s="41">
        <f t="shared" si="17"/>
        <v>-13316</v>
      </c>
      <c r="I103" s="67" t="s">
        <v>411</v>
      </c>
      <c r="J103" s="68" t="s">
        <v>412</v>
      </c>
      <c r="K103" s="67">
        <v>-13316</v>
      </c>
      <c r="L103" s="67" t="s">
        <v>413</v>
      </c>
      <c r="M103" s="68" t="s">
        <v>151</v>
      </c>
      <c r="N103" s="68"/>
      <c r="O103" s="69" t="s">
        <v>152</v>
      </c>
      <c r="P103" s="69" t="s">
        <v>153</v>
      </c>
    </row>
    <row r="104" spans="1:16" ht="12.75" customHeight="1" thickBot="1" x14ac:dyDescent="0.25">
      <c r="A104" s="41" t="str">
        <f t="shared" si="12"/>
        <v> VB 7.72 </v>
      </c>
      <c r="B104" s="13" t="str">
        <f t="shared" si="13"/>
        <v>II</v>
      </c>
      <c r="C104" s="41">
        <f t="shared" si="14"/>
        <v>26251.628000000001</v>
      </c>
      <c r="D104" s="11" t="str">
        <f t="shared" si="15"/>
        <v>vis</v>
      </c>
      <c r="E104" s="66">
        <f>VLOOKUP(C104,Active!C$21:E$971,3,FALSE)</f>
        <v>-13291.536977036107</v>
      </c>
      <c r="F104" s="13" t="s">
        <v>146</v>
      </c>
      <c r="G104" s="11" t="str">
        <f t="shared" si="16"/>
        <v>26251.628</v>
      </c>
      <c r="H104" s="41">
        <f t="shared" si="17"/>
        <v>-13291.5</v>
      </c>
      <c r="I104" s="67" t="s">
        <v>414</v>
      </c>
      <c r="J104" s="68" t="s">
        <v>415</v>
      </c>
      <c r="K104" s="67">
        <v>-13291.5</v>
      </c>
      <c r="L104" s="67" t="s">
        <v>355</v>
      </c>
      <c r="M104" s="68" t="s">
        <v>151</v>
      </c>
      <c r="N104" s="68"/>
      <c r="O104" s="69" t="s">
        <v>152</v>
      </c>
      <c r="P104" s="69" t="s">
        <v>153</v>
      </c>
    </row>
    <row r="105" spans="1:16" ht="12.75" customHeight="1" thickBot="1" x14ac:dyDescent="0.25">
      <c r="A105" s="41" t="str">
        <f t="shared" si="12"/>
        <v> VB 7.72 </v>
      </c>
      <c r="B105" s="13" t="str">
        <f t="shared" si="13"/>
        <v>I</v>
      </c>
      <c r="C105" s="41">
        <f t="shared" si="14"/>
        <v>26288.511999999999</v>
      </c>
      <c r="D105" s="11" t="str">
        <f t="shared" si="15"/>
        <v>vis</v>
      </c>
      <c r="E105" s="66">
        <f>VLOOKUP(C105,Active!C$21:E$971,3,FALSE)</f>
        <v>-13252.137920113913</v>
      </c>
      <c r="F105" s="13" t="s">
        <v>146</v>
      </c>
      <c r="G105" s="11" t="str">
        <f t="shared" si="16"/>
        <v>26288.512</v>
      </c>
      <c r="H105" s="41">
        <f t="shared" si="17"/>
        <v>-13252</v>
      </c>
      <c r="I105" s="67" t="s">
        <v>416</v>
      </c>
      <c r="J105" s="68" t="s">
        <v>417</v>
      </c>
      <c r="K105" s="67">
        <v>-13252</v>
      </c>
      <c r="L105" s="67" t="s">
        <v>418</v>
      </c>
      <c r="M105" s="68" t="s">
        <v>151</v>
      </c>
      <c r="N105" s="68"/>
      <c r="O105" s="69" t="s">
        <v>152</v>
      </c>
      <c r="P105" s="69" t="s">
        <v>153</v>
      </c>
    </row>
    <row r="106" spans="1:16" ht="12.75" customHeight="1" thickBot="1" x14ac:dyDescent="0.25">
      <c r="A106" s="41" t="str">
        <f t="shared" si="12"/>
        <v> VB 5.17 </v>
      </c>
      <c r="B106" s="13" t="str">
        <f t="shared" si="13"/>
        <v>I</v>
      </c>
      <c r="C106" s="41">
        <f t="shared" si="14"/>
        <v>26497.429</v>
      </c>
      <c r="D106" s="11" t="str">
        <f t="shared" si="15"/>
        <v>vis</v>
      </c>
      <c r="E106" s="66">
        <f>VLOOKUP(C106,Active!C$21:E$971,3,FALSE)</f>
        <v>-13028.97522694034</v>
      </c>
      <c r="F106" s="13" t="s">
        <v>146</v>
      </c>
      <c r="G106" s="11" t="str">
        <f t="shared" si="16"/>
        <v>26497.429</v>
      </c>
      <c r="H106" s="41">
        <f t="shared" si="17"/>
        <v>-13029</v>
      </c>
      <c r="I106" s="67" t="s">
        <v>419</v>
      </c>
      <c r="J106" s="68" t="s">
        <v>420</v>
      </c>
      <c r="K106" s="67">
        <v>-13029</v>
      </c>
      <c r="L106" s="67" t="s">
        <v>421</v>
      </c>
      <c r="M106" s="68" t="s">
        <v>151</v>
      </c>
      <c r="N106" s="68"/>
      <c r="O106" s="69" t="s">
        <v>422</v>
      </c>
      <c r="P106" s="69" t="s">
        <v>423</v>
      </c>
    </row>
    <row r="107" spans="1:16" ht="12.75" customHeight="1" thickBot="1" x14ac:dyDescent="0.25">
      <c r="A107" s="41" t="str">
        <f t="shared" ref="A107:A138" si="18">P107</f>
        <v> VB 5.17 </v>
      </c>
      <c r="B107" s="13" t="str">
        <f t="shared" ref="B107:B138" si="19">IF(H107=INT(H107),"I","II")</f>
        <v>I</v>
      </c>
      <c r="C107" s="41">
        <f t="shared" ref="C107:C138" si="20">1*G107</f>
        <v>26627.419000000002</v>
      </c>
      <c r="D107" s="11" t="str">
        <f t="shared" ref="D107:D138" si="21">VLOOKUP(F107,I$1:J$5,2,FALSE)</f>
        <v>vis</v>
      </c>
      <c r="E107" s="66">
        <f>VLOOKUP(C107,Active!C$21:E$971,3,FALSE)</f>
        <v>-12890.121431003994</v>
      </c>
      <c r="F107" s="13" t="s">
        <v>146</v>
      </c>
      <c r="G107" s="11" t="str">
        <f t="shared" ref="G107:G138" si="22">MID(I107,3,LEN(I107)-3)</f>
        <v>26627.419</v>
      </c>
      <c r="H107" s="41">
        <f t="shared" ref="H107:H138" si="23">1*K107</f>
        <v>-12890</v>
      </c>
      <c r="I107" s="67" t="s">
        <v>424</v>
      </c>
      <c r="J107" s="68" t="s">
        <v>425</v>
      </c>
      <c r="K107" s="67">
        <v>-12890</v>
      </c>
      <c r="L107" s="67" t="s">
        <v>426</v>
      </c>
      <c r="M107" s="68" t="s">
        <v>151</v>
      </c>
      <c r="N107" s="68"/>
      <c r="O107" s="69" t="s">
        <v>422</v>
      </c>
      <c r="P107" s="69" t="s">
        <v>423</v>
      </c>
    </row>
    <row r="108" spans="1:16" ht="12.75" customHeight="1" thickBot="1" x14ac:dyDescent="0.25">
      <c r="A108" s="41" t="str">
        <f t="shared" si="18"/>
        <v> VB 5.17 </v>
      </c>
      <c r="B108" s="13" t="str">
        <f t="shared" si="19"/>
        <v>II</v>
      </c>
      <c r="C108" s="41">
        <f t="shared" si="20"/>
        <v>26869.465</v>
      </c>
      <c r="D108" s="11" t="str">
        <f t="shared" si="21"/>
        <v>vis</v>
      </c>
      <c r="E108" s="66">
        <f>VLOOKUP(C108,Active!C$21:E$971,3,FALSE)</f>
        <v>-12631.570727940623</v>
      </c>
      <c r="F108" s="13" t="s">
        <v>146</v>
      </c>
      <c r="G108" s="11" t="str">
        <f t="shared" si="22"/>
        <v>26869.465</v>
      </c>
      <c r="H108" s="41">
        <f t="shared" si="23"/>
        <v>-12631.5</v>
      </c>
      <c r="I108" s="67" t="s">
        <v>427</v>
      </c>
      <c r="J108" s="68" t="s">
        <v>428</v>
      </c>
      <c r="K108" s="67">
        <v>-12631.5</v>
      </c>
      <c r="L108" s="67" t="s">
        <v>186</v>
      </c>
      <c r="M108" s="68" t="s">
        <v>151</v>
      </c>
      <c r="N108" s="68"/>
      <c r="O108" s="69" t="s">
        <v>422</v>
      </c>
      <c r="P108" s="69" t="s">
        <v>423</v>
      </c>
    </row>
    <row r="109" spans="1:16" ht="12.75" customHeight="1" thickBot="1" x14ac:dyDescent="0.25">
      <c r="A109" s="41" t="str">
        <f t="shared" si="18"/>
        <v> VB 5.17 </v>
      </c>
      <c r="B109" s="13" t="str">
        <f t="shared" si="19"/>
        <v>II</v>
      </c>
      <c r="C109" s="41">
        <f t="shared" si="20"/>
        <v>26869.508999999998</v>
      </c>
      <c r="D109" s="11" t="str">
        <f t="shared" si="21"/>
        <v>vis</v>
      </c>
      <c r="E109" s="66">
        <f>VLOOKUP(C109,Active!C$21:E$971,3,FALSE)</f>
        <v>-12631.523727655824</v>
      </c>
      <c r="F109" s="13" t="s">
        <v>146</v>
      </c>
      <c r="G109" s="11" t="str">
        <f t="shared" si="22"/>
        <v>26869.509</v>
      </c>
      <c r="H109" s="41">
        <f t="shared" si="23"/>
        <v>-12631.5</v>
      </c>
      <c r="I109" s="67" t="s">
        <v>429</v>
      </c>
      <c r="J109" s="68" t="s">
        <v>430</v>
      </c>
      <c r="K109" s="67">
        <v>-12631.5</v>
      </c>
      <c r="L109" s="67" t="s">
        <v>243</v>
      </c>
      <c r="M109" s="68" t="s">
        <v>151</v>
      </c>
      <c r="N109" s="68"/>
      <c r="O109" s="69" t="s">
        <v>422</v>
      </c>
      <c r="P109" s="69" t="s">
        <v>423</v>
      </c>
    </row>
    <row r="110" spans="1:16" ht="12.75" customHeight="1" thickBot="1" x14ac:dyDescent="0.25">
      <c r="A110" s="41" t="str">
        <f t="shared" si="18"/>
        <v> VB 5.17 </v>
      </c>
      <c r="B110" s="13" t="str">
        <f t="shared" si="19"/>
        <v>II</v>
      </c>
      <c r="C110" s="41">
        <f t="shared" si="20"/>
        <v>26869.526000000002</v>
      </c>
      <c r="D110" s="11" t="str">
        <f t="shared" si="21"/>
        <v>vis</v>
      </c>
      <c r="E110" s="66">
        <f>VLOOKUP(C110,Active!C$21:E$971,3,FALSE)</f>
        <v>-12631.505568454875</v>
      </c>
      <c r="F110" s="13" t="s">
        <v>146</v>
      </c>
      <c r="G110" s="11" t="str">
        <f t="shared" si="22"/>
        <v>26869.526</v>
      </c>
      <c r="H110" s="41">
        <f t="shared" si="23"/>
        <v>-12631.5</v>
      </c>
      <c r="I110" s="67" t="s">
        <v>431</v>
      </c>
      <c r="J110" s="68" t="s">
        <v>432</v>
      </c>
      <c r="K110" s="67">
        <v>-12631.5</v>
      </c>
      <c r="L110" s="67" t="s">
        <v>433</v>
      </c>
      <c r="M110" s="68" t="s">
        <v>151</v>
      </c>
      <c r="N110" s="68"/>
      <c r="O110" s="69" t="s">
        <v>422</v>
      </c>
      <c r="P110" s="69" t="s">
        <v>423</v>
      </c>
    </row>
    <row r="111" spans="1:16" ht="12.75" customHeight="1" thickBot="1" x14ac:dyDescent="0.25">
      <c r="A111" s="41" t="str">
        <f t="shared" si="18"/>
        <v> VB 5.17 </v>
      </c>
      <c r="B111" s="13" t="str">
        <f t="shared" si="19"/>
        <v>II</v>
      </c>
      <c r="C111" s="41">
        <f t="shared" si="20"/>
        <v>26869.537</v>
      </c>
      <c r="D111" s="11" t="str">
        <f t="shared" si="21"/>
        <v>vis</v>
      </c>
      <c r="E111" s="66">
        <f>VLOOKUP(C111,Active!C$21:E$971,3,FALSE)</f>
        <v>-12631.493818383677</v>
      </c>
      <c r="F111" s="13" t="s">
        <v>146</v>
      </c>
      <c r="G111" s="11" t="str">
        <f t="shared" si="22"/>
        <v>26869.537</v>
      </c>
      <c r="H111" s="41">
        <f t="shared" si="23"/>
        <v>-12631.5</v>
      </c>
      <c r="I111" s="67" t="s">
        <v>434</v>
      </c>
      <c r="J111" s="68" t="s">
        <v>435</v>
      </c>
      <c r="K111" s="67">
        <v>-12631.5</v>
      </c>
      <c r="L111" s="67" t="s">
        <v>436</v>
      </c>
      <c r="M111" s="68" t="s">
        <v>151</v>
      </c>
      <c r="N111" s="68"/>
      <c r="O111" s="69" t="s">
        <v>422</v>
      </c>
      <c r="P111" s="69" t="s">
        <v>423</v>
      </c>
    </row>
    <row r="112" spans="1:16" ht="12.75" customHeight="1" thickBot="1" x14ac:dyDescent="0.25">
      <c r="A112" s="41" t="str">
        <f t="shared" si="18"/>
        <v> VB 5.17 </v>
      </c>
      <c r="B112" s="13" t="str">
        <f t="shared" si="19"/>
        <v>II</v>
      </c>
      <c r="C112" s="41">
        <f t="shared" si="20"/>
        <v>26870.437999999998</v>
      </c>
      <c r="D112" s="11" t="str">
        <f t="shared" si="21"/>
        <v>vis</v>
      </c>
      <c r="E112" s="66">
        <f>VLOOKUP(C112,Active!C$21:E$971,3,FALSE)</f>
        <v>-12630.531380733562</v>
      </c>
      <c r="F112" s="13" t="s">
        <v>146</v>
      </c>
      <c r="G112" s="11" t="str">
        <f t="shared" si="22"/>
        <v>26870.438</v>
      </c>
      <c r="H112" s="41">
        <f t="shared" si="23"/>
        <v>-12630.5</v>
      </c>
      <c r="I112" s="67" t="s">
        <v>437</v>
      </c>
      <c r="J112" s="68" t="s">
        <v>438</v>
      </c>
      <c r="K112" s="67">
        <v>-12630.5</v>
      </c>
      <c r="L112" s="67" t="s">
        <v>439</v>
      </c>
      <c r="M112" s="68" t="s">
        <v>151</v>
      </c>
      <c r="N112" s="68"/>
      <c r="O112" s="69" t="s">
        <v>422</v>
      </c>
      <c r="P112" s="69" t="s">
        <v>423</v>
      </c>
    </row>
    <row r="113" spans="1:16" ht="12.75" customHeight="1" thickBot="1" x14ac:dyDescent="0.25">
      <c r="A113" s="41" t="str">
        <f t="shared" si="18"/>
        <v> VB 7.72 </v>
      </c>
      <c r="B113" s="13" t="str">
        <f t="shared" si="19"/>
        <v>II</v>
      </c>
      <c r="C113" s="41">
        <f t="shared" si="20"/>
        <v>26910.713</v>
      </c>
      <c r="D113" s="11" t="str">
        <f t="shared" si="21"/>
        <v>vis</v>
      </c>
      <c r="E113" s="66">
        <f>VLOOKUP(C113,Active!C$21:E$971,3,FALSE)</f>
        <v>-12587.510097316865</v>
      </c>
      <c r="F113" s="13" t="s">
        <v>146</v>
      </c>
      <c r="G113" s="11" t="str">
        <f t="shared" si="22"/>
        <v>26910.713</v>
      </c>
      <c r="H113" s="41">
        <f t="shared" si="23"/>
        <v>-12587.5</v>
      </c>
      <c r="I113" s="67" t="s">
        <v>440</v>
      </c>
      <c r="J113" s="68" t="s">
        <v>441</v>
      </c>
      <c r="K113" s="67">
        <v>-12587.5</v>
      </c>
      <c r="L113" s="67" t="s">
        <v>388</v>
      </c>
      <c r="M113" s="68" t="s">
        <v>151</v>
      </c>
      <c r="N113" s="68"/>
      <c r="O113" s="69" t="s">
        <v>152</v>
      </c>
      <c r="P113" s="69" t="s">
        <v>153</v>
      </c>
    </row>
    <row r="114" spans="1:16" ht="12.75" customHeight="1" thickBot="1" x14ac:dyDescent="0.25">
      <c r="A114" s="41" t="str">
        <f t="shared" si="18"/>
        <v> VB 5.17 </v>
      </c>
      <c r="B114" s="13" t="str">
        <f t="shared" si="19"/>
        <v>II</v>
      </c>
      <c r="C114" s="41">
        <f t="shared" si="20"/>
        <v>26915.392</v>
      </c>
      <c r="D114" s="11" t="str">
        <f t="shared" si="21"/>
        <v>vis</v>
      </c>
      <c r="E114" s="66">
        <f>VLOOKUP(C114,Active!C$21:E$971,3,FALSE)</f>
        <v>-12582.512044303663</v>
      </c>
      <c r="F114" s="13" t="s">
        <v>146</v>
      </c>
      <c r="G114" s="11" t="str">
        <f t="shared" si="22"/>
        <v>26915.392</v>
      </c>
      <c r="H114" s="41">
        <f t="shared" si="23"/>
        <v>-12582.5</v>
      </c>
      <c r="I114" s="67" t="s">
        <v>442</v>
      </c>
      <c r="J114" s="68" t="s">
        <v>443</v>
      </c>
      <c r="K114" s="67">
        <v>-12582.5</v>
      </c>
      <c r="L114" s="67" t="s">
        <v>338</v>
      </c>
      <c r="M114" s="68" t="s">
        <v>151</v>
      </c>
      <c r="N114" s="68"/>
      <c r="O114" s="69" t="s">
        <v>422</v>
      </c>
      <c r="P114" s="69" t="s">
        <v>423</v>
      </c>
    </row>
    <row r="115" spans="1:16" ht="12.75" customHeight="1" thickBot="1" x14ac:dyDescent="0.25">
      <c r="A115" s="41" t="str">
        <f t="shared" si="18"/>
        <v> VB 7.72 </v>
      </c>
      <c r="B115" s="13" t="str">
        <f t="shared" si="19"/>
        <v>II</v>
      </c>
      <c r="C115" s="41">
        <f t="shared" si="20"/>
        <v>26926.644</v>
      </c>
      <c r="D115" s="11" t="str">
        <f t="shared" si="21"/>
        <v>vis</v>
      </c>
      <c r="E115" s="66">
        <f>VLOOKUP(C115,Active!C$21:E$971,3,FALSE)</f>
        <v>-12570.492789654261</v>
      </c>
      <c r="F115" s="13" t="s">
        <v>146</v>
      </c>
      <c r="G115" s="11" t="str">
        <f t="shared" si="22"/>
        <v>26926.644</v>
      </c>
      <c r="H115" s="41">
        <f t="shared" si="23"/>
        <v>-12570.5</v>
      </c>
      <c r="I115" s="67" t="s">
        <v>444</v>
      </c>
      <c r="J115" s="68" t="s">
        <v>445</v>
      </c>
      <c r="K115" s="67">
        <v>-12570.5</v>
      </c>
      <c r="L115" s="67" t="s">
        <v>368</v>
      </c>
      <c r="M115" s="68" t="s">
        <v>151</v>
      </c>
      <c r="N115" s="68"/>
      <c r="O115" s="69" t="s">
        <v>152</v>
      </c>
      <c r="P115" s="69" t="s">
        <v>153</v>
      </c>
    </row>
    <row r="116" spans="1:16" ht="12.75" customHeight="1" thickBot="1" x14ac:dyDescent="0.25">
      <c r="A116" s="41" t="str">
        <f t="shared" si="18"/>
        <v> VB 5.17 </v>
      </c>
      <c r="B116" s="13" t="str">
        <f t="shared" si="19"/>
        <v>II</v>
      </c>
      <c r="C116" s="41">
        <f t="shared" si="20"/>
        <v>26929.437999999998</v>
      </c>
      <c r="D116" s="11" t="str">
        <f t="shared" si="21"/>
        <v>vis</v>
      </c>
      <c r="E116" s="66">
        <f>VLOOKUP(C116,Active!C$21:E$971,3,FALSE)</f>
        <v>-12567.508271569441</v>
      </c>
      <c r="F116" s="13" t="s">
        <v>146</v>
      </c>
      <c r="G116" s="11" t="str">
        <f t="shared" si="22"/>
        <v>26929.438</v>
      </c>
      <c r="H116" s="41">
        <f t="shared" si="23"/>
        <v>-12567.5</v>
      </c>
      <c r="I116" s="67" t="s">
        <v>446</v>
      </c>
      <c r="J116" s="68" t="s">
        <v>447</v>
      </c>
      <c r="K116" s="67">
        <v>-12567.5</v>
      </c>
      <c r="L116" s="67" t="s">
        <v>448</v>
      </c>
      <c r="M116" s="68" t="s">
        <v>151</v>
      </c>
      <c r="N116" s="68"/>
      <c r="O116" s="69" t="s">
        <v>422</v>
      </c>
      <c r="P116" s="69" t="s">
        <v>423</v>
      </c>
    </row>
    <row r="117" spans="1:16" ht="12.75" customHeight="1" thickBot="1" x14ac:dyDescent="0.25">
      <c r="A117" s="41" t="str">
        <f t="shared" si="18"/>
        <v> VB 5.17 </v>
      </c>
      <c r="B117" s="13" t="str">
        <f t="shared" si="19"/>
        <v>II</v>
      </c>
      <c r="C117" s="41">
        <f t="shared" si="20"/>
        <v>26930.35</v>
      </c>
      <c r="D117" s="11" t="str">
        <f t="shared" si="21"/>
        <v>vis</v>
      </c>
      <c r="E117" s="66">
        <f>VLOOKUP(C117,Active!C$21:E$971,3,FALSE)</f>
        <v>-12566.534083848122</v>
      </c>
      <c r="F117" s="13" t="s">
        <v>146</v>
      </c>
      <c r="G117" s="11" t="str">
        <f t="shared" si="22"/>
        <v>26930.350</v>
      </c>
      <c r="H117" s="41">
        <f t="shared" si="23"/>
        <v>-12566.5</v>
      </c>
      <c r="I117" s="67" t="s">
        <v>449</v>
      </c>
      <c r="J117" s="68" t="s">
        <v>450</v>
      </c>
      <c r="K117" s="67">
        <v>-12566.5</v>
      </c>
      <c r="L117" s="67" t="s">
        <v>451</v>
      </c>
      <c r="M117" s="68" t="s">
        <v>151</v>
      </c>
      <c r="N117" s="68"/>
      <c r="O117" s="69" t="s">
        <v>422</v>
      </c>
      <c r="P117" s="69" t="s">
        <v>423</v>
      </c>
    </row>
    <row r="118" spans="1:16" ht="12.75" customHeight="1" thickBot="1" x14ac:dyDescent="0.25">
      <c r="A118" s="41" t="str">
        <f t="shared" si="18"/>
        <v> VB 5.17 </v>
      </c>
      <c r="B118" s="13" t="str">
        <f t="shared" si="19"/>
        <v>II</v>
      </c>
      <c r="C118" s="41">
        <f t="shared" si="20"/>
        <v>26930.379000000001</v>
      </c>
      <c r="D118" s="11" t="str">
        <f t="shared" si="21"/>
        <v>vis</v>
      </c>
      <c r="E118" s="66">
        <f>VLOOKUP(C118,Active!C$21:E$971,3,FALSE)</f>
        <v>-12566.503106387685</v>
      </c>
      <c r="F118" s="13" t="s">
        <v>146</v>
      </c>
      <c r="G118" s="11" t="str">
        <f t="shared" si="22"/>
        <v>26930.379</v>
      </c>
      <c r="H118" s="41">
        <f t="shared" si="23"/>
        <v>-12566.5</v>
      </c>
      <c r="I118" s="67" t="s">
        <v>452</v>
      </c>
      <c r="J118" s="68" t="s">
        <v>453</v>
      </c>
      <c r="K118" s="67">
        <v>-12566.5</v>
      </c>
      <c r="L118" s="67" t="s">
        <v>454</v>
      </c>
      <c r="M118" s="68" t="s">
        <v>151</v>
      </c>
      <c r="N118" s="68"/>
      <c r="O118" s="69" t="s">
        <v>422</v>
      </c>
      <c r="P118" s="69" t="s">
        <v>423</v>
      </c>
    </row>
    <row r="119" spans="1:16" ht="12.75" customHeight="1" thickBot="1" x14ac:dyDescent="0.25">
      <c r="A119" s="41" t="str">
        <f t="shared" si="18"/>
        <v> VB 5.17 </v>
      </c>
      <c r="B119" s="13" t="str">
        <f t="shared" si="19"/>
        <v>II</v>
      </c>
      <c r="C119" s="41">
        <f t="shared" si="20"/>
        <v>26930.399000000001</v>
      </c>
      <c r="D119" s="11" t="str">
        <f t="shared" si="21"/>
        <v>vis</v>
      </c>
      <c r="E119" s="66">
        <f>VLOOKUP(C119,Active!C$21:E$971,3,FALSE)</f>
        <v>-12566.481742621865</v>
      </c>
      <c r="F119" s="13" t="s">
        <v>146</v>
      </c>
      <c r="G119" s="11" t="str">
        <f t="shared" si="22"/>
        <v>26930.399</v>
      </c>
      <c r="H119" s="41">
        <f t="shared" si="23"/>
        <v>-12566.5</v>
      </c>
      <c r="I119" s="67" t="s">
        <v>455</v>
      </c>
      <c r="J119" s="68" t="s">
        <v>456</v>
      </c>
      <c r="K119" s="67">
        <v>-12566.5</v>
      </c>
      <c r="L119" s="67" t="s">
        <v>305</v>
      </c>
      <c r="M119" s="68" t="s">
        <v>151</v>
      </c>
      <c r="N119" s="68"/>
      <c r="O119" s="69" t="s">
        <v>422</v>
      </c>
      <c r="P119" s="69" t="s">
        <v>423</v>
      </c>
    </row>
    <row r="120" spans="1:16" ht="12.75" customHeight="1" thickBot="1" x14ac:dyDescent="0.25">
      <c r="A120" s="41" t="str">
        <f t="shared" si="18"/>
        <v> VB 7.72 </v>
      </c>
      <c r="B120" s="13" t="str">
        <f t="shared" si="19"/>
        <v>I</v>
      </c>
      <c r="C120" s="41">
        <f t="shared" si="20"/>
        <v>26946.737000000001</v>
      </c>
      <c r="D120" s="11" t="str">
        <f t="shared" si="21"/>
        <v>vis</v>
      </c>
      <c r="E120" s="66">
        <f>VLOOKUP(C120,Active!C$21:E$971,3,FALSE)</f>
        <v>-12549.029682324859</v>
      </c>
      <c r="F120" s="13" t="s">
        <v>146</v>
      </c>
      <c r="G120" s="11" t="str">
        <f t="shared" si="22"/>
        <v>26946.737</v>
      </c>
      <c r="H120" s="41">
        <f t="shared" si="23"/>
        <v>-12549</v>
      </c>
      <c r="I120" s="67" t="s">
        <v>457</v>
      </c>
      <c r="J120" s="68" t="s">
        <v>458</v>
      </c>
      <c r="K120" s="67">
        <v>-12549</v>
      </c>
      <c r="L120" s="67" t="s">
        <v>267</v>
      </c>
      <c r="M120" s="68" t="s">
        <v>151</v>
      </c>
      <c r="N120" s="68"/>
      <c r="O120" s="69" t="s">
        <v>152</v>
      </c>
      <c r="P120" s="69" t="s">
        <v>153</v>
      </c>
    </row>
    <row r="121" spans="1:16" ht="12.75" customHeight="1" thickBot="1" x14ac:dyDescent="0.25">
      <c r="A121" s="41" t="str">
        <f t="shared" si="18"/>
        <v> VB 5.17 </v>
      </c>
      <c r="B121" s="13" t="str">
        <f t="shared" si="19"/>
        <v>I</v>
      </c>
      <c r="C121" s="41">
        <f t="shared" si="20"/>
        <v>26951.402999999998</v>
      </c>
      <c r="D121" s="11" t="str">
        <f t="shared" si="21"/>
        <v>vis</v>
      </c>
      <c r="E121" s="66">
        <f>VLOOKUP(C121,Active!C$21:E$971,3,FALSE)</f>
        <v>-12544.045515759441</v>
      </c>
      <c r="F121" s="13" t="s">
        <v>146</v>
      </c>
      <c r="G121" s="11" t="str">
        <f t="shared" si="22"/>
        <v>26951.403</v>
      </c>
      <c r="H121" s="41">
        <f t="shared" si="23"/>
        <v>-12544</v>
      </c>
      <c r="I121" s="67" t="s">
        <v>459</v>
      </c>
      <c r="J121" s="68" t="s">
        <v>460</v>
      </c>
      <c r="K121" s="67">
        <v>-12544</v>
      </c>
      <c r="L121" s="67" t="s">
        <v>461</v>
      </c>
      <c r="M121" s="68" t="s">
        <v>151</v>
      </c>
      <c r="N121" s="68"/>
      <c r="O121" s="69" t="s">
        <v>422</v>
      </c>
      <c r="P121" s="69" t="s">
        <v>423</v>
      </c>
    </row>
    <row r="122" spans="1:16" ht="12.75" customHeight="1" thickBot="1" x14ac:dyDescent="0.25">
      <c r="A122" s="41" t="str">
        <f t="shared" si="18"/>
        <v> VB 5.17 </v>
      </c>
      <c r="B122" s="13" t="str">
        <f t="shared" si="19"/>
        <v>II</v>
      </c>
      <c r="C122" s="41">
        <f t="shared" si="20"/>
        <v>26958.400000000001</v>
      </c>
      <c r="D122" s="11" t="str">
        <f t="shared" si="21"/>
        <v>vis</v>
      </c>
      <c r="E122" s="66">
        <f>VLOOKUP(C122,Active!C$21:E$971,3,FALSE)</f>
        <v>-12536.571402287889</v>
      </c>
      <c r="F122" s="13" t="s">
        <v>146</v>
      </c>
      <c r="G122" s="11" t="str">
        <f t="shared" si="22"/>
        <v>26958.400</v>
      </c>
      <c r="H122" s="41">
        <f t="shared" si="23"/>
        <v>-12536.5</v>
      </c>
      <c r="I122" s="67" t="s">
        <v>462</v>
      </c>
      <c r="J122" s="68" t="s">
        <v>463</v>
      </c>
      <c r="K122" s="67">
        <v>-12536.5</v>
      </c>
      <c r="L122" s="67" t="s">
        <v>186</v>
      </c>
      <c r="M122" s="68" t="s">
        <v>151</v>
      </c>
      <c r="N122" s="68"/>
      <c r="O122" s="69" t="s">
        <v>422</v>
      </c>
      <c r="P122" s="69" t="s">
        <v>423</v>
      </c>
    </row>
    <row r="123" spans="1:16" ht="12.75" customHeight="1" thickBot="1" x14ac:dyDescent="0.25">
      <c r="A123" s="41" t="str">
        <f t="shared" si="18"/>
        <v> VB 5.17 </v>
      </c>
      <c r="B123" s="13" t="str">
        <f t="shared" si="19"/>
        <v>II</v>
      </c>
      <c r="C123" s="41">
        <f t="shared" si="20"/>
        <v>26958.421999999999</v>
      </c>
      <c r="D123" s="11" t="str">
        <f t="shared" si="21"/>
        <v>vis</v>
      </c>
      <c r="E123" s="66">
        <f>VLOOKUP(C123,Active!C$21:E$971,3,FALSE)</f>
        <v>-12536.547902145492</v>
      </c>
      <c r="F123" s="13" t="s">
        <v>146</v>
      </c>
      <c r="G123" s="11" t="str">
        <f t="shared" si="22"/>
        <v>26958.422</v>
      </c>
      <c r="H123" s="41">
        <f t="shared" si="23"/>
        <v>-12536.5</v>
      </c>
      <c r="I123" s="67" t="s">
        <v>464</v>
      </c>
      <c r="J123" s="68" t="s">
        <v>465</v>
      </c>
      <c r="K123" s="67">
        <v>-12536.5</v>
      </c>
      <c r="L123" s="67" t="s">
        <v>466</v>
      </c>
      <c r="M123" s="68" t="s">
        <v>151</v>
      </c>
      <c r="N123" s="68"/>
      <c r="O123" s="69" t="s">
        <v>422</v>
      </c>
      <c r="P123" s="69" t="s">
        <v>423</v>
      </c>
    </row>
    <row r="124" spans="1:16" ht="12.75" customHeight="1" thickBot="1" x14ac:dyDescent="0.25">
      <c r="A124" s="41" t="str">
        <f t="shared" si="18"/>
        <v> VB 7.72 </v>
      </c>
      <c r="B124" s="13" t="str">
        <f t="shared" si="19"/>
        <v>II</v>
      </c>
      <c r="C124" s="41">
        <f t="shared" si="20"/>
        <v>27016.578000000001</v>
      </c>
      <c r="D124" s="11" t="str">
        <f t="shared" si="21"/>
        <v>vis</v>
      </c>
      <c r="E124" s="66">
        <f>VLOOKUP(C124,Active!C$21:E$971,3,FALSE)</f>
        <v>-12474.426343898902</v>
      </c>
      <c r="F124" s="13" t="s">
        <v>146</v>
      </c>
      <c r="G124" s="11" t="str">
        <f t="shared" si="22"/>
        <v>27016.578</v>
      </c>
      <c r="H124" s="41">
        <f t="shared" si="23"/>
        <v>-12474.5</v>
      </c>
      <c r="I124" s="67" t="s">
        <v>467</v>
      </c>
      <c r="J124" s="68" t="s">
        <v>468</v>
      </c>
      <c r="K124" s="67">
        <v>-12474.5</v>
      </c>
      <c r="L124" s="67" t="s">
        <v>469</v>
      </c>
      <c r="M124" s="68" t="s">
        <v>151</v>
      </c>
      <c r="N124" s="68"/>
      <c r="O124" s="69" t="s">
        <v>152</v>
      </c>
      <c r="P124" s="69" t="s">
        <v>153</v>
      </c>
    </row>
    <row r="125" spans="1:16" ht="12.75" customHeight="1" thickBot="1" x14ac:dyDescent="0.25">
      <c r="A125" s="41" t="str">
        <f t="shared" si="18"/>
        <v> VB 5.17 </v>
      </c>
      <c r="B125" s="13" t="str">
        <f t="shared" si="19"/>
        <v>I</v>
      </c>
      <c r="C125" s="41">
        <f t="shared" si="20"/>
        <v>27042.223000000002</v>
      </c>
      <c r="D125" s="11" t="str">
        <f t="shared" si="21"/>
        <v>vis</v>
      </c>
      <c r="E125" s="66">
        <f>VLOOKUP(C125,Active!C$21:E$971,3,FALSE)</f>
        <v>-12447.032655178326</v>
      </c>
      <c r="F125" s="13" t="s">
        <v>146</v>
      </c>
      <c r="G125" s="11" t="str">
        <f t="shared" si="22"/>
        <v>27042.223</v>
      </c>
      <c r="H125" s="41">
        <f t="shared" si="23"/>
        <v>-12447</v>
      </c>
      <c r="I125" s="67" t="s">
        <v>470</v>
      </c>
      <c r="J125" s="68" t="s">
        <v>471</v>
      </c>
      <c r="K125" s="67">
        <v>-12447</v>
      </c>
      <c r="L125" s="67" t="s">
        <v>439</v>
      </c>
      <c r="M125" s="68" t="s">
        <v>151</v>
      </c>
      <c r="N125" s="68"/>
      <c r="O125" s="69" t="s">
        <v>422</v>
      </c>
      <c r="P125" s="69" t="s">
        <v>423</v>
      </c>
    </row>
    <row r="126" spans="1:16" ht="12.75" customHeight="1" thickBot="1" x14ac:dyDescent="0.25">
      <c r="A126" s="41" t="str">
        <f t="shared" si="18"/>
        <v> VB 5.17 </v>
      </c>
      <c r="B126" s="13" t="str">
        <f t="shared" si="19"/>
        <v>I</v>
      </c>
      <c r="C126" s="41">
        <f t="shared" si="20"/>
        <v>27042.252</v>
      </c>
      <c r="D126" s="11" t="str">
        <f t="shared" si="21"/>
        <v>vis</v>
      </c>
      <c r="E126" s="66">
        <f>VLOOKUP(C126,Active!C$21:E$971,3,FALSE)</f>
        <v>-12447.001677717892</v>
      </c>
      <c r="F126" s="13" t="s">
        <v>146</v>
      </c>
      <c r="G126" s="11" t="str">
        <f t="shared" si="22"/>
        <v>27042.252</v>
      </c>
      <c r="H126" s="41">
        <f t="shared" si="23"/>
        <v>-12447</v>
      </c>
      <c r="I126" s="67" t="s">
        <v>472</v>
      </c>
      <c r="J126" s="68" t="s">
        <v>473</v>
      </c>
      <c r="K126" s="67">
        <v>-12447</v>
      </c>
      <c r="L126" s="67" t="s">
        <v>474</v>
      </c>
      <c r="M126" s="68" t="s">
        <v>151</v>
      </c>
      <c r="N126" s="68"/>
      <c r="O126" s="69" t="s">
        <v>422</v>
      </c>
      <c r="P126" s="69" t="s">
        <v>423</v>
      </c>
    </row>
    <row r="127" spans="1:16" ht="12.75" customHeight="1" thickBot="1" x14ac:dyDescent="0.25">
      <c r="A127" s="41" t="str">
        <f t="shared" si="18"/>
        <v> VB 5.17 </v>
      </c>
      <c r="B127" s="13" t="str">
        <f t="shared" si="19"/>
        <v>I</v>
      </c>
      <c r="C127" s="41">
        <f t="shared" si="20"/>
        <v>27058.203000000001</v>
      </c>
      <c r="D127" s="11" t="str">
        <f t="shared" si="21"/>
        <v>vis</v>
      </c>
      <c r="E127" s="66">
        <f>VLOOKUP(C127,Active!C$21:E$971,3,FALSE)</f>
        <v>-12429.963006289468</v>
      </c>
      <c r="F127" s="13" t="s">
        <v>146</v>
      </c>
      <c r="G127" s="11" t="str">
        <f t="shared" si="22"/>
        <v>27058.203</v>
      </c>
      <c r="H127" s="41">
        <f t="shared" si="23"/>
        <v>-12430</v>
      </c>
      <c r="I127" s="67" t="s">
        <v>475</v>
      </c>
      <c r="J127" s="68" t="s">
        <v>476</v>
      </c>
      <c r="K127" s="67">
        <v>-12430</v>
      </c>
      <c r="L127" s="67" t="s">
        <v>477</v>
      </c>
      <c r="M127" s="68" t="s">
        <v>151</v>
      </c>
      <c r="N127" s="68"/>
      <c r="O127" s="69" t="s">
        <v>422</v>
      </c>
      <c r="P127" s="69" t="s">
        <v>423</v>
      </c>
    </row>
    <row r="128" spans="1:16" ht="12.75" customHeight="1" thickBot="1" x14ac:dyDescent="0.25">
      <c r="A128" s="41" t="str">
        <f t="shared" si="18"/>
        <v> VB 5.17 </v>
      </c>
      <c r="B128" s="13" t="str">
        <f t="shared" si="19"/>
        <v>I</v>
      </c>
      <c r="C128" s="41">
        <f t="shared" si="20"/>
        <v>27183.594000000001</v>
      </c>
      <c r="D128" s="11" t="str">
        <f t="shared" si="21"/>
        <v>vis</v>
      </c>
      <c r="E128" s="66">
        <f>VLOOKUP(C128,Active!C$21:E$971,3,FALSE)</f>
        <v>-12296.021808303054</v>
      </c>
      <c r="F128" s="13" t="s">
        <v>146</v>
      </c>
      <c r="G128" s="11" t="str">
        <f t="shared" si="22"/>
        <v>27183.594</v>
      </c>
      <c r="H128" s="41">
        <f t="shared" si="23"/>
        <v>-12296</v>
      </c>
      <c r="I128" s="67" t="s">
        <v>478</v>
      </c>
      <c r="J128" s="68" t="s">
        <v>479</v>
      </c>
      <c r="K128" s="67">
        <v>-12296</v>
      </c>
      <c r="L128" s="67" t="s">
        <v>328</v>
      </c>
      <c r="M128" s="68" t="s">
        <v>151</v>
      </c>
      <c r="N128" s="68"/>
      <c r="O128" s="69" t="s">
        <v>422</v>
      </c>
      <c r="P128" s="69" t="s">
        <v>423</v>
      </c>
    </row>
    <row r="129" spans="1:16" ht="12.75" customHeight="1" thickBot="1" x14ac:dyDescent="0.25">
      <c r="A129" s="41" t="str">
        <f t="shared" si="18"/>
        <v> VB 5.17 </v>
      </c>
      <c r="B129" s="13" t="str">
        <f t="shared" si="19"/>
        <v>I</v>
      </c>
      <c r="C129" s="41">
        <f t="shared" si="20"/>
        <v>27274.416000000001</v>
      </c>
      <c r="D129" s="11" t="str">
        <f t="shared" si="21"/>
        <v>vis</v>
      </c>
      <c r="E129" s="66">
        <f>VLOOKUP(C129,Active!C$21:E$971,3,FALSE)</f>
        <v>-12199.006811345362</v>
      </c>
      <c r="F129" s="13" t="s">
        <v>146</v>
      </c>
      <c r="G129" s="11" t="str">
        <f t="shared" si="22"/>
        <v>27274.416</v>
      </c>
      <c r="H129" s="41">
        <f t="shared" si="23"/>
        <v>-12199</v>
      </c>
      <c r="I129" s="67" t="s">
        <v>480</v>
      </c>
      <c r="J129" s="68" t="s">
        <v>481</v>
      </c>
      <c r="K129" s="67">
        <v>-12199</v>
      </c>
      <c r="L129" s="67" t="s">
        <v>482</v>
      </c>
      <c r="M129" s="68" t="s">
        <v>151</v>
      </c>
      <c r="N129" s="68"/>
      <c r="O129" s="69" t="s">
        <v>422</v>
      </c>
      <c r="P129" s="69" t="s">
        <v>423</v>
      </c>
    </row>
    <row r="130" spans="1:16" ht="12.75" customHeight="1" thickBot="1" x14ac:dyDescent="0.25">
      <c r="A130" s="41" t="str">
        <f t="shared" si="18"/>
        <v> VB 5.17 </v>
      </c>
      <c r="B130" s="13" t="str">
        <f t="shared" si="19"/>
        <v>II</v>
      </c>
      <c r="C130" s="41">
        <f t="shared" si="20"/>
        <v>27281.437000000002</v>
      </c>
      <c r="D130" s="11" t="str">
        <f t="shared" si="21"/>
        <v>vis</v>
      </c>
      <c r="E130" s="66">
        <f>VLOOKUP(C130,Active!C$21:E$971,3,FALSE)</f>
        <v>-12191.507061354831</v>
      </c>
      <c r="F130" s="13" t="s">
        <v>146</v>
      </c>
      <c r="G130" s="11" t="str">
        <f t="shared" si="22"/>
        <v>27281.437</v>
      </c>
      <c r="H130" s="41">
        <f t="shared" si="23"/>
        <v>-12191.5</v>
      </c>
      <c r="I130" s="67" t="s">
        <v>483</v>
      </c>
      <c r="J130" s="68" t="s">
        <v>484</v>
      </c>
      <c r="K130" s="67">
        <v>-12191.5</v>
      </c>
      <c r="L130" s="67" t="s">
        <v>482</v>
      </c>
      <c r="M130" s="68" t="s">
        <v>151</v>
      </c>
      <c r="N130" s="68"/>
      <c r="O130" s="69" t="s">
        <v>422</v>
      </c>
      <c r="P130" s="69" t="s">
        <v>423</v>
      </c>
    </row>
    <row r="131" spans="1:16" ht="12.75" customHeight="1" thickBot="1" x14ac:dyDescent="0.25">
      <c r="A131" s="41" t="str">
        <f t="shared" si="18"/>
        <v> VB 7.72 </v>
      </c>
      <c r="B131" s="13" t="str">
        <f t="shared" si="19"/>
        <v>I</v>
      </c>
      <c r="C131" s="41">
        <f t="shared" si="20"/>
        <v>27299.673999999999</v>
      </c>
      <c r="D131" s="11" t="str">
        <f t="shared" si="21"/>
        <v>vis</v>
      </c>
      <c r="E131" s="66">
        <f>VLOOKUP(C131,Active!C$21:E$971,3,FALSE)</f>
        <v>-12172.026511493374</v>
      </c>
      <c r="F131" s="13" t="s">
        <v>146</v>
      </c>
      <c r="G131" s="11" t="str">
        <f t="shared" si="22"/>
        <v>27299.674</v>
      </c>
      <c r="H131" s="41">
        <f t="shared" si="23"/>
        <v>-12172</v>
      </c>
      <c r="I131" s="67" t="s">
        <v>485</v>
      </c>
      <c r="J131" s="68" t="s">
        <v>486</v>
      </c>
      <c r="K131" s="67">
        <v>-12172</v>
      </c>
      <c r="L131" s="67" t="s">
        <v>347</v>
      </c>
      <c r="M131" s="68" t="s">
        <v>151</v>
      </c>
      <c r="N131" s="68"/>
      <c r="O131" s="69" t="s">
        <v>152</v>
      </c>
      <c r="P131" s="69" t="s">
        <v>153</v>
      </c>
    </row>
    <row r="132" spans="1:16" ht="12.75" customHeight="1" thickBot="1" x14ac:dyDescent="0.25">
      <c r="A132" s="41" t="str">
        <f t="shared" si="18"/>
        <v> VB 5.17 </v>
      </c>
      <c r="B132" s="13" t="str">
        <f t="shared" si="19"/>
        <v>I</v>
      </c>
      <c r="C132" s="41">
        <f t="shared" si="20"/>
        <v>27303.441999999999</v>
      </c>
      <c r="D132" s="11" t="str">
        <f t="shared" si="21"/>
        <v>vis</v>
      </c>
      <c r="E132" s="66">
        <f>VLOOKUP(C132,Active!C$21:E$971,3,FALSE)</f>
        <v>-12168.001578013198</v>
      </c>
      <c r="F132" s="13" t="s">
        <v>146</v>
      </c>
      <c r="G132" s="11" t="str">
        <f t="shared" si="22"/>
        <v>27303.442</v>
      </c>
      <c r="H132" s="41">
        <f t="shared" si="23"/>
        <v>-12168</v>
      </c>
      <c r="I132" s="67" t="s">
        <v>487</v>
      </c>
      <c r="J132" s="68" t="s">
        <v>488</v>
      </c>
      <c r="K132" s="67">
        <v>-12168</v>
      </c>
      <c r="L132" s="67" t="s">
        <v>489</v>
      </c>
      <c r="M132" s="68" t="s">
        <v>151</v>
      </c>
      <c r="N132" s="68"/>
      <c r="O132" s="69" t="s">
        <v>422</v>
      </c>
      <c r="P132" s="69" t="s">
        <v>423</v>
      </c>
    </row>
    <row r="133" spans="1:16" ht="12.75" customHeight="1" thickBot="1" x14ac:dyDescent="0.25">
      <c r="A133" s="41" t="str">
        <f t="shared" si="18"/>
        <v> VB 5.17 </v>
      </c>
      <c r="B133" s="13" t="str">
        <f t="shared" si="19"/>
        <v>II</v>
      </c>
      <c r="C133" s="41">
        <f t="shared" si="20"/>
        <v>27326.356</v>
      </c>
      <c r="D133" s="11" t="str">
        <f t="shared" si="21"/>
        <v>vis</v>
      </c>
      <c r="E133" s="66">
        <f>VLOOKUP(C133,Active!C$21:E$971,3,FALSE)</f>
        <v>-12143.525111515117</v>
      </c>
      <c r="F133" s="13" t="s">
        <v>146</v>
      </c>
      <c r="G133" s="11" t="str">
        <f t="shared" si="22"/>
        <v>27326.356</v>
      </c>
      <c r="H133" s="41">
        <f t="shared" si="23"/>
        <v>-12143.5</v>
      </c>
      <c r="I133" s="67" t="s">
        <v>490</v>
      </c>
      <c r="J133" s="68" t="s">
        <v>491</v>
      </c>
      <c r="K133" s="67">
        <v>-12143.5</v>
      </c>
      <c r="L133" s="67" t="s">
        <v>492</v>
      </c>
      <c r="M133" s="68" t="s">
        <v>151</v>
      </c>
      <c r="N133" s="68"/>
      <c r="O133" s="69" t="s">
        <v>422</v>
      </c>
      <c r="P133" s="69" t="s">
        <v>423</v>
      </c>
    </row>
    <row r="134" spans="1:16" ht="12.75" customHeight="1" thickBot="1" x14ac:dyDescent="0.25">
      <c r="A134" s="41" t="str">
        <f t="shared" si="18"/>
        <v> VB 7.72 </v>
      </c>
      <c r="B134" s="13" t="str">
        <f t="shared" si="19"/>
        <v>I</v>
      </c>
      <c r="C134" s="41">
        <f t="shared" si="20"/>
        <v>27345.629000000001</v>
      </c>
      <c r="D134" s="11" t="str">
        <f t="shared" si="21"/>
        <v>vis</v>
      </c>
      <c r="E134" s="66">
        <f>VLOOKUP(C134,Active!C$21:E$971,3,FALSE)</f>
        <v>-12122.937918584266</v>
      </c>
      <c r="F134" s="13" t="s">
        <v>146</v>
      </c>
      <c r="G134" s="11" t="str">
        <f t="shared" si="22"/>
        <v>27345.629</v>
      </c>
      <c r="H134" s="41">
        <f t="shared" si="23"/>
        <v>-12123</v>
      </c>
      <c r="I134" s="67" t="s">
        <v>493</v>
      </c>
      <c r="J134" s="68" t="s">
        <v>494</v>
      </c>
      <c r="K134" s="67">
        <v>-12123</v>
      </c>
      <c r="L134" s="67" t="s">
        <v>495</v>
      </c>
      <c r="M134" s="68" t="s">
        <v>151</v>
      </c>
      <c r="N134" s="68"/>
      <c r="O134" s="69" t="s">
        <v>152</v>
      </c>
      <c r="P134" s="69" t="s">
        <v>153</v>
      </c>
    </row>
    <row r="135" spans="1:16" ht="12.75" customHeight="1" thickBot="1" x14ac:dyDescent="0.25">
      <c r="A135" s="41" t="str">
        <f t="shared" si="18"/>
        <v> VB 5.17 </v>
      </c>
      <c r="B135" s="13" t="str">
        <f t="shared" si="19"/>
        <v>I</v>
      </c>
      <c r="C135" s="41">
        <f t="shared" si="20"/>
        <v>27394.253000000001</v>
      </c>
      <c r="D135" s="11" t="str">
        <f t="shared" si="21"/>
        <v>vis</v>
      </c>
      <c r="E135" s="66">
        <f>VLOOKUP(C135,Active!C$21:E$971,3,FALSE)</f>
        <v>-12070.998331126702</v>
      </c>
      <c r="F135" s="13" t="s">
        <v>146</v>
      </c>
      <c r="G135" s="11" t="str">
        <f t="shared" si="22"/>
        <v>27394.253</v>
      </c>
      <c r="H135" s="41">
        <f t="shared" si="23"/>
        <v>-12071</v>
      </c>
      <c r="I135" s="67" t="s">
        <v>496</v>
      </c>
      <c r="J135" s="68" t="s">
        <v>497</v>
      </c>
      <c r="K135" s="67">
        <v>-12071</v>
      </c>
      <c r="L135" s="67" t="s">
        <v>436</v>
      </c>
      <c r="M135" s="68" t="s">
        <v>151</v>
      </c>
      <c r="N135" s="68"/>
      <c r="O135" s="69" t="s">
        <v>422</v>
      </c>
      <c r="P135" s="69" t="s">
        <v>423</v>
      </c>
    </row>
    <row r="136" spans="1:16" ht="12.75" customHeight="1" thickBot="1" x14ac:dyDescent="0.25">
      <c r="A136" s="41" t="str">
        <f t="shared" si="18"/>
        <v> VB 7.72 </v>
      </c>
      <c r="B136" s="13" t="str">
        <f t="shared" si="19"/>
        <v>I</v>
      </c>
      <c r="C136" s="41">
        <f t="shared" si="20"/>
        <v>27404.518</v>
      </c>
      <c r="D136" s="11" t="str">
        <f t="shared" si="21"/>
        <v>vis</v>
      </c>
      <c r="E136" s="66">
        <f>VLOOKUP(C136,Active!C$21:E$971,3,FALSE)</f>
        <v>-12060.033378320437</v>
      </c>
      <c r="F136" s="13" t="s">
        <v>146</v>
      </c>
      <c r="G136" s="11" t="str">
        <f t="shared" si="22"/>
        <v>27404.518</v>
      </c>
      <c r="H136" s="41">
        <f t="shared" si="23"/>
        <v>-12060</v>
      </c>
      <c r="I136" s="67" t="s">
        <v>498</v>
      </c>
      <c r="J136" s="68" t="s">
        <v>499</v>
      </c>
      <c r="K136" s="67">
        <v>-12060</v>
      </c>
      <c r="L136" s="67" t="s">
        <v>267</v>
      </c>
      <c r="M136" s="68" t="s">
        <v>151</v>
      </c>
      <c r="N136" s="68"/>
      <c r="O136" s="69" t="s">
        <v>152</v>
      </c>
      <c r="P136" s="69" t="s">
        <v>153</v>
      </c>
    </row>
    <row r="137" spans="1:16" ht="12.75" customHeight="1" thickBot="1" x14ac:dyDescent="0.25">
      <c r="A137" s="41" t="str">
        <f t="shared" si="18"/>
        <v> VB 7.72 </v>
      </c>
      <c r="B137" s="13" t="str">
        <f t="shared" si="19"/>
        <v>I</v>
      </c>
      <c r="C137" s="41">
        <f t="shared" si="20"/>
        <v>27456.79</v>
      </c>
      <c r="D137" s="11" t="str">
        <f t="shared" si="21"/>
        <v>vis</v>
      </c>
      <c r="E137" s="66">
        <f>VLOOKUP(C137,Active!C$21:E$971,3,FALSE)</f>
        <v>-12004.197039977606</v>
      </c>
      <c r="F137" s="13" t="s">
        <v>146</v>
      </c>
      <c r="G137" s="11" t="str">
        <f t="shared" si="22"/>
        <v>27456.790</v>
      </c>
      <c r="H137" s="41">
        <f t="shared" si="23"/>
        <v>-12004</v>
      </c>
      <c r="I137" s="67" t="s">
        <v>500</v>
      </c>
      <c r="J137" s="68" t="s">
        <v>501</v>
      </c>
      <c r="K137" s="67">
        <v>-12004</v>
      </c>
      <c r="L137" s="67" t="s">
        <v>502</v>
      </c>
      <c r="M137" s="68" t="s">
        <v>151</v>
      </c>
      <c r="N137" s="68"/>
      <c r="O137" s="69" t="s">
        <v>152</v>
      </c>
      <c r="P137" s="69" t="s">
        <v>153</v>
      </c>
    </row>
    <row r="138" spans="1:16" ht="12.75" customHeight="1" thickBot="1" x14ac:dyDescent="0.25">
      <c r="A138" s="41" t="str">
        <f t="shared" si="18"/>
        <v> VB 7.72 </v>
      </c>
      <c r="B138" s="13" t="str">
        <f t="shared" si="19"/>
        <v>I</v>
      </c>
      <c r="C138" s="41">
        <f t="shared" si="20"/>
        <v>27462.481</v>
      </c>
      <c r="D138" s="11" t="str">
        <f t="shared" si="21"/>
        <v>vis</v>
      </c>
      <c r="E138" s="66">
        <f>VLOOKUP(C138,Active!C$21:E$971,3,FALSE)</f>
        <v>-11998.117980413997</v>
      </c>
      <c r="F138" s="13" t="s">
        <v>146</v>
      </c>
      <c r="G138" s="11" t="str">
        <f t="shared" si="22"/>
        <v>27462.481</v>
      </c>
      <c r="H138" s="41">
        <f t="shared" si="23"/>
        <v>-11998</v>
      </c>
      <c r="I138" s="67" t="s">
        <v>503</v>
      </c>
      <c r="J138" s="68" t="s">
        <v>504</v>
      </c>
      <c r="K138" s="67">
        <v>-11998</v>
      </c>
      <c r="L138" s="67" t="s">
        <v>505</v>
      </c>
      <c r="M138" s="68" t="s">
        <v>151</v>
      </c>
      <c r="N138" s="68"/>
      <c r="O138" s="69" t="s">
        <v>152</v>
      </c>
      <c r="P138" s="69" t="s">
        <v>153</v>
      </c>
    </row>
    <row r="139" spans="1:16" ht="12.75" customHeight="1" thickBot="1" x14ac:dyDescent="0.25">
      <c r="A139" s="41" t="str">
        <f t="shared" ref="A139:A170" si="24">P139</f>
        <v> VB 5.17 </v>
      </c>
      <c r="B139" s="13" t="str">
        <f t="shared" ref="B139:B170" si="25">IF(H139=INT(H139),"I","II")</f>
        <v>I</v>
      </c>
      <c r="C139" s="41">
        <f t="shared" ref="C139:C170" si="26">1*G139</f>
        <v>28020.522000000001</v>
      </c>
      <c r="D139" s="11" t="str">
        <f t="shared" ref="D139:D170" si="27">VLOOKUP(F139,I$1:J$5,2,FALSE)</f>
        <v>vis</v>
      </c>
      <c r="E139" s="66">
        <f>VLOOKUP(C139,Active!C$21:E$971,3,FALSE)</f>
        <v>-11402.025118362202</v>
      </c>
      <c r="F139" s="13" t="s">
        <v>146</v>
      </c>
      <c r="G139" s="11" t="str">
        <f t="shared" ref="G139:G170" si="28">MID(I139,3,LEN(I139)-3)</f>
        <v>28020.522</v>
      </c>
      <c r="H139" s="41">
        <f t="shared" ref="H139:H170" si="29">1*K139</f>
        <v>-11402</v>
      </c>
      <c r="I139" s="67" t="s">
        <v>506</v>
      </c>
      <c r="J139" s="68" t="s">
        <v>507</v>
      </c>
      <c r="K139" s="67">
        <v>-11402</v>
      </c>
      <c r="L139" s="67" t="s">
        <v>246</v>
      </c>
      <c r="M139" s="68" t="s">
        <v>151</v>
      </c>
      <c r="N139" s="68"/>
      <c r="O139" s="69" t="s">
        <v>422</v>
      </c>
      <c r="P139" s="69" t="s">
        <v>423</v>
      </c>
    </row>
    <row r="140" spans="1:16" ht="12.75" customHeight="1" thickBot="1" x14ac:dyDescent="0.25">
      <c r="A140" s="41" t="str">
        <f t="shared" si="24"/>
        <v> VB 7.72 </v>
      </c>
      <c r="B140" s="13" t="str">
        <f t="shared" si="25"/>
        <v>I</v>
      </c>
      <c r="C140" s="41">
        <f t="shared" si="26"/>
        <v>28062.654999999999</v>
      </c>
      <c r="D140" s="11" t="str">
        <f t="shared" si="27"/>
        <v>vis</v>
      </c>
      <c r="E140" s="66">
        <f>VLOOKUP(C140,Active!C$21:E$971,3,FALSE)</f>
        <v>-11357.019141100986</v>
      </c>
      <c r="F140" s="13" t="s">
        <v>146</v>
      </c>
      <c r="G140" s="11" t="str">
        <f t="shared" si="28"/>
        <v>28062.655</v>
      </c>
      <c r="H140" s="41">
        <f t="shared" si="29"/>
        <v>-11357</v>
      </c>
      <c r="I140" s="67" t="s">
        <v>508</v>
      </c>
      <c r="J140" s="68" t="s">
        <v>509</v>
      </c>
      <c r="K140" s="67">
        <v>-11357</v>
      </c>
      <c r="L140" s="67" t="s">
        <v>510</v>
      </c>
      <c r="M140" s="68" t="s">
        <v>151</v>
      </c>
      <c r="N140" s="68"/>
      <c r="O140" s="69" t="s">
        <v>152</v>
      </c>
      <c r="P140" s="69" t="s">
        <v>153</v>
      </c>
    </row>
    <row r="141" spans="1:16" ht="12.75" customHeight="1" thickBot="1" x14ac:dyDescent="0.25">
      <c r="A141" s="41" t="str">
        <f t="shared" si="24"/>
        <v> VB 5.17 </v>
      </c>
      <c r="B141" s="13" t="str">
        <f t="shared" si="25"/>
        <v>I</v>
      </c>
      <c r="C141" s="41">
        <f t="shared" si="26"/>
        <v>28067.374</v>
      </c>
      <c r="D141" s="11" t="str">
        <f t="shared" si="27"/>
        <v>vis</v>
      </c>
      <c r="E141" s="66">
        <f>VLOOKUP(C141,Active!C$21:E$971,3,FALSE)</f>
        <v>-11351.978360556146</v>
      </c>
      <c r="F141" s="13" t="s">
        <v>146</v>
      </c>
      <c r="G141" s="11" t="str">
        <f t="shared" si="28"/>
        <v>28067.374</v>
      </c>
      <c r="H141" s="41">
        <f t="shared" si="29"/>
        <v>-11352</v>
      </c>
      <c r="I141" s="67" t="s">
        <v>511</v>
      </c>
      <c r="J141" s="68" t="s">
        <v>512</v>
      </c>
      <c r="K141" s="67">
        <v>-11352</v>
      </c>
      <c r="L141" s="67" t="s">
        <v>513</v>
      </c>
      <c r="M141" s="68" t="s">
        <v>151</v>
      </c>
      <c r="N141" s="68"/>
      <c r="O141" s="69" t="s">
        <v>422</v>
      </c>
      <c r="P141" s="69" t="s">
        <v>423</v>
      </c>
    </row>
    <row r="142" spans="1:16" ht="12.75" customHeight="1" thickBot="1" x14ac:dyDescent="0.25">
      <c r="A142" s="41" t="str">
        <f t="shared" si="24"/>
        <v> VB 5.17 </v>
      </c>
      <c r="B142" s="13" t="str">
        <f t="shared" si="25"/>
        <v>I</v>
      </c>
      <c r="C142" s="41">
        <f t="shared" si="26"/>
        <v>28107.449000000001</v>
      </c>
      <c r="D142" s="11" t="str">
        <f t="shared" si="27"/>
        <v>vis</v>
      </c>
      <c r="E142" s="66">
        <f>VLOOKUP(C142,Active!C$21:E$971,3,FALSE)</f>
        <v>-11309.170714797634</v>
      </c>
      <c r="F142" s="13" t="s">
        <v>146</v>
      </c>
      <c r="G142" s="11" t="str">
        <f t="shared" si="28"/>
        <v>28107.449</v>
      </c>
      <c r="H142" s="41">
        <f t="shared" si="29"/>
        <v>-11309</v>
      </c>
      <c r="I142" s="67" t="s">
        <v>514</v>
      </c>
      <c r="J142" s="68" t="s">
        <v>515</v>
      </c>
      <c r="K142" s="67">
        <v>-11309</v>
      </c>
      <c r="L142" s="67" t="s">
        <v>516</v>
      </c>
      <c r="M142" s="68" t="s">
        <v>151</v>
      </c>
      <c r="N142" s="68"/>
      <c r="O142" s="69" t="s">
        <v>422</v>
      </c>
      <c r="P142" s="69" t="s">
        <v>423</v>
      </c>
    </row>
    <row r="143" spans="1:16" ht="12.75" customHeight="1" thickBot="1" x14ac:dyDescent="0.25">
      <c r="A143" s="41" t="str">
        <f t="shared" si="24"/>
        <v> VB 5.17 </v>
      </c>
      <c r="B143" s="13" t="str">
        <f t="shared" si="25"/>
        <v>I</v>
      </c>
      <c r="C143" s="41">
        <f t="shared" si="26"/>
        <v>28126.34</v>
      </c>
      <c r="D143" s="11" t="str">
        <f t="shared" si="27"/>
        <v>vis</v>
      </c>
      <c r="E143" s="66">
        <f>VLOOKUP(C143,Active!C$21:E$971,3,FALSE)</f>
        <v>-11288.991569793914</v>
      </c>
      <c r="F143" s="13" t="s">
        <v>146</v>
      </c>
      <c r="G143" s="11" t="str">
        <f t="shared" si="28"/>
        <v>28126.340</v>
      </c>
      <c r="H143" s="41">
        <f t="shared" si="29"/>
        <v>-11289</v>
      </c>
      <c r="I143" s="67" t="s">
        <v>517</v>
      </c>
      <c r="J143" s="68" t="s">
        <v>518</v>
      </c>
      <c r="K143" s="67">
        <v>-11289</v>
      </c>
      <c r="L143" s="67" t="s">
        <v>305</v>
      </c>
      <c r="M143" s="68" t="s">
        <v>151</v>
      </c>
      <c r="N143" s="68"/>
      <c r="O143" s="69" t="s">
        <v>422</v>
      </c>
      <c r="P143" s="69" t="s">
        <v>423</v>
      </c>
    </row>
    <row r="144" spans="1:16" ht="12.75" customHeight="1" thickBot="1" x14ac:dyDescent="0.25">
      <c r="A144" s="41" t="str">
        <f t="shared" si="24"/>
        <v> VB 5.17 </v>
      </c>
      <c r="B144" s="13" t="str">
        <f t="shared" si="25"/>
        <v>II</v>
      </c>
      <c r="C144" s="41">
        <f t="shared" si="26"/>
        <v>28336.481</v>
      </c>
      <c r="D144" s="11" t="str">
        <f t="shared" si="27"/>
        <v>vis</v>
      </c>
      <c r="E144" s="66">
        <f>VLOOKUP(C144,Active!C$21:E$971,3,FALSE)</f>
        <v>-11064.521414152259</v>
      </c>
      <c r="F144" s="13" t="s">
        <v>146</v>
      </c>
      <c r="G144" s="11" t="str">
        <f t="shared" si="28"/>
        <v>28336.481</v>
      </c>
      <c r="H144" s="41">
        <f t="shared" si="29"/>
        <v>-11064.5</v>
      </c>
      <c r="I144" s="67" t="s">
        <v>519</v>
      </c>
      <c r="J144" s="68" t="s">
        <v>520</v>
      </c>
      <c r="K144" s="67">
        <v>-11064.5</v>
      </c>
      <c r="L144" s="67" t="s">
        <v>510</v>
      </c>
      <c r="M144" s="68" t="s">
        <v>151</v>
      </c>
      <c r="N144" s="68"/>
      <c r="O144" s="69" t="s">
        <v>422</v>
      </c>
      <c r="P144" s="69" t="s">
        <v>423</v>
      </c>
    </row>
    <row r="145" spans="1:16" ht="12.75" customHeight="1" thickBot="1" x14ac:dyDescent="0.25">
      <c r="A145" s="41" t="str">
        <f t="shared" si="24"/>
        <v> VB 5.17 </v>
      </c>
      <c r="B145" s="13" t="str">
        <f t="shared" si="25"/>
        <v>II</v>
      </c>
      <c r="C145" s="41">
        <f t="shared" si="26"/>
        <v>28395.465</v>
      </c>
      <c r="D145" s="11" t="str">
        <f t="shared" si="27"/>
        <v>vis</v>
      </c>
      <c r="E145" s="66">
        <f>VLOOKUP(C145,Active!C$21:E$971,3,FALSE)</f>
        <v>-11001.51539600079</v>
      </c>
      <c r="F145" s="13" t="s">
        <v>146</v>
      </c>
      <c r="G145" s="11" t="str">
        <f t="shared" si="28"/>
        <v>28395.465</v>
      </c>
      <c r="H145" s="41">
        <f t="shared" si="29"/>
        <v>-11001.5</v>
      </c>
      <c r="I145" s="67" t="s">
        <v>521</v>
      </c>
      <c r="J145" s="68" t="s">
        <v>522</v>
      </c>
      <c r="K145" s="67">
        <v>-11001.5</v>
      </c>
      <c r="L145" s="67" t="s">
        <v>454</v>
      </c>
      <c r="M145" s="68" t="s">
        <v>151</v>
      </c>
      <c r="N145" s="68"/>
      <c r="O145" s="69" t="s">
        <v>422</v>
      </c>
      <c r="P145" s="69" t="s">
        <v>423</v>
      </c>
    </row>
    <row r="146" spans="1:16" ht="12.75" customHeight="1" thickBot="1" x14ac:dyDescent="0.25">
      <c r="A146" s="41" t="str">
        <f t="shared" si="24"/>
        <v> VB 5.17 </v>
      </c>
      <c r="B146" s="13" t="str">
        <f t="shared" si="25"/>
        <v>II</v>
      </c>
      <c r="C146" s="41">
        <f t="shared" si="26"/>
        <v>28423.491999999998</v>
      </c>
      <c r="D146" s="11" t="str">
        <f t="shared" si="27"/>
        <v>vis</v>
      </c>
      <c r="E146" s="66">
        <f>VLOOKUP(C146,Active!C$21:E$971,3,FALSE)</f>
        <v>-10971.577282771254</v>
      </c>
      <c r="F146" s="13" t="s">
        <v>146</v>
      </c>
      <c r="G146" s="11" t="str">
        <f t="shared" si="28"/>
        <v>28423.492</v>
      </c>
      <c r="H146" s="41">
        <f t="shared" si="29"/>
        <v>-10971.5</v>
      </c>
      <c r="I146" s="67" t="s">
        <v>523</v>
      </c>
      <c r="J146" s="68" t="s">
        <v>524</v>
      </c>
      <c r="K146" s="67">
        <v>-10971.5</v>
      </c>
      <c r="L146" s="67" t="s">
        <v>525</v>
      </c>
      <c r="M146" s="68" t="s">
        <v>151</v>
      </c>
      <c r="N146" s="68"/>
      <c r="O146" s="69" t="s">
        <v>422</v>
      </c>
      <c r="P146" s="69" t="s">
        <v>423</v>
      </c>
    </row>
    <row r="147" spans="1:16" ht="12.75" customHeight="1" thickBot="1" x14ac:dyDescent="0.25">
      <c r="A147" s="41" t="str">
        <f t="shared" si="24"/>
        <v> VB 5.17 </v>
      </c>
      <c r="B147" s="13" t="str">
        <f t="shared" si="25"/>
        <v>II</v>
      </c>
      <c r="C147" s="41">
        <f t="shared" si="26"/>
        <v>28423.513999999999</v>
      </c>
      <c r="D147" s="11" t="str">
        <f t="shared" si="27"/>
        <v>vis</v>
      </c>
      <c r="E147" s="66">
        <f>VLOOKUP(C147,Active!C$21:E$971,3,FALSE)</f>
        <v>-10971.553782628851</v>
      </c>
      <c r="F147" s="13" t="s">
        <v>146</v>
      </c>
      <c r="G147" s="11" t="str">
        <f t="shared" si="28"/>
        <v>28423.514</v>
      </c>
      <c r="H147" s="41">
        <f t="shared" si="29"/>
        <v>-10971.5</v>
      </c>
      <c r="I147" s="67" t="s">
        <v>526</v>
      </c>
      <c r="J147" s="68" t="s">
        <v>527</v>
      </c>
      <c r="K147" s="67">
        <v>-10971.5</v>
      </c>
      <c r="L147" s="67" t="s">
        <v>159</v>
      </c>
      <c r="M147" s="68" t="s">
        <v>151</v>
      </c>
      <c r="N147" s="68"/>
      <c r="O147" s="69" t="s">
        <v>422</v>
      </c>
      <c r="P147" s="69" t="s">
        <v>423</v>
      </c>
    </row>
    <row r="148" spans="1:16" ht="12.75" customHeight="1" thickBot="1" x14ac:dyDescent="0.25">
      <c r="A148" s="41" t="str">
        <f t="shared" si="24"/>
        <v> VB 7.72 </v>
      </c>
      <c r="B148" s="13" t="str">
        <f t="shared" si="25"/>
        <v>I</v>
      </c>
      <c r="C148" s="41">
        <f t="shared" si="26"/>
        <v>28749.726999999999</v>
      </c>
      <c r="D148" s="11" t="str">
        <f t="shared" si="27"/>
        <v>vis</v>
      </c>
      <c r="E148" s="66">
        <f>VLOOKUP(C148,Active!C$21:E$971,3,FALSE)</f>
        <v>-10623.096875683839</v>
      </c>
      <c r="F148" s="13" t="s">
        <v>146</v>
      </c>
      <c r="G148" s="11" t="str">
        <f t="shared" si="28"/>
        <v>28749.727</v>
      </c>
      <c r="H148" s="41">
        <f t="shared" si="29"/>
        <v>-10623</v>
      </c>
      <c r="I148" s="67" t="s">
        <v>528</v>
      </c>
      <c r="J148" s="68" t="s">
        <v>529</v>
      </c>
      <c r="K148" s="67">
        <v>-10623</v>
      </c>
      <c r="L148" s="67" t="s">
        <v>530</v>
      </c>
      <c r="M148" s="68" t="s">
        <v>151</v>
      </c>
      <c r="N148" s="68"/>
      <c r="O148" s="69" t="s">
        <v>152</v>
      </c>
      <c r="P148" s="69" t="s">
        <v>153</v>
      </c>
    </row>
    <row r="149" spans="1:16" ht="12.75" customHeight="1" thickBot="1" x14ac:dyDescent="0.25">
      <c r="A149" s="41" t="str">
        <f t="shared" si="24"/>
        <v> VB 5.17 </v>
      </c>
      <c r="B149" s="13" t="str">
        <f t="shared" si="25"/>
        <v>I</v>
      </c>
      <c r="C149" s="41">
        <f t="shared" si="26"/>
        <v>28754.467000000001</v>
      </c>
      <c r="D149" s="11" t="str">
        <f t="shared" si="27"/>
        <v>vis</v>
      </c>
      <c r="E149" s="66">
        <f>VLOOKUP(C149,Active!C$21:E$971,3,FALSE)</f>
        <v>-10618.03366318489</v>
      </c>
      <c r="F149" s="13" t="s">
        <v>146</v>
      </c>
      <c r="G149" s="11" t="str">
        <f t="shared" si="28"/>
        <v>28754.467</v>
      </c>
      <c r="H149" s="41">
        <f t="shared" si="29"/>
        <v>-10618</v>
      </c>
      <c r="I149" s="67" t="s">
        <v>531</v>
      </c>
      <c r="J149" s="68" t="s">
        <v>532</v>
      </c>
      <c r="K149" s="67">
        <v>-10618</v>
      </c>
      <c r="L149" s="67" t="s">
        <v>413</v>
      </c>
      <c r="M149" s="68" t="s">
        <v>151</v>
      </c>
      <c r="N149" s="68"/>
      <c r="O149" s="69" t="s">
        <v>422</v>
      </c>
      <c r="P149" s="69" t="s">
        <v>423</v>
      </c>
    </row>
    <row r="150" spans="1:16" ht="12.75" customHeight="1" thickBot="1" x14ac:dyDescent="0.25">
      <c r="A150" s="41" t="str">
        <f t="shared" si="24"/>
        <v> VB 5.17 </v>
      </c>
      <c r="B150" s="13" t="str">
        <f t="shared" si="25"/>
        <v>II</v>
      </c>
      <c r="C150" s="41">
        <f t="shared" si="26"/>
        <v>28865.355</v>
      </c>
      <c r="D150" s="11" t="str">
        <f t="shared" si="27"/>
        <v>vis</v>
      </c>
      <c r="E150" s="66">
        <f>VLOOKUP(C150,Active!C$21:E$971,3,FALSE)</f>
        <v>-10499.584399981652</v>
      </c>
      <c r="F150" s="13" t="s">
        <v>146</v>
      </c>
      <c r="G150" s="11" t="str">
        <f t="shared" si="28"/>
        <v>28865.355</v>
      </c>
      <c r="H150" s="41">
        <f t="shared" si="29"/>
        <v>-10499.5</v>
      </c>
      <c r="I150" s="67" t="s">
        <v>533</v>
      </c>
      <c r="J150" s="68" t="s">
        <v>534</v>
      </c>
      <c r="K150" s="67">
        <v>-10499.5</v>
      </c>
      <c r="L150" s="67" t="s">
        <v>233</v>
      </c>
      <c r="M150" s="68" t="s">
        <v>151</v>
      </c>
      <c r="N150" s="68"/>
      <c r="O150" s="69" t="s">
        <v>422</v>
      </c>
      <c r="P150" s="69" t="s">
        <v>423</v>
      </c>
    </row>
    <row r="151" spans="1:16" ht="12.75" customHeight="1" thickBot="1" x14ac:dyDescent="0.25">
      <c r="A151" s="41" t="str">
        <f t="shared" si="24"/>
        <v> VB 5.17 </v>
      </c>
      <c r="B151" s="13" t="str">
        <f t="shared" si="25"/>
        <v>II</v>
      </c>
      <c r="C151" s="41">
        <f t="shared" si="26"/>
        <v>29114.454000000002</v>
      </c>
      <c r="D151" s="11" t="str">
        <f t="shared" si="27"/>
        <v>vis</v>
      </c>
      <c r="E151" s="66">
        <f>VLOOKUP(C151,Active!C$21:E$971,3,FALSE)</f>
        <v>-10233.499764902435</v>
      </c>
      <c r="F151" s="13" t="s">
        <v>146</v>
      </c>
      <c r="G151" s="11" t="str">
        <f t="shared" si="28"/>
        <v>29114.454</v>
      </c>
      <c r="H151" s="41">
        <f t="shared" si="29"/>
        <v>-10233.5</v>
      </c>
      <c r="I151" s="67" t="s">
        <v>535</v>
      </c>
      <c r="J151" s="68" t="s">
        <v>536</v>
      </c>
      <c r="K151" s="67">
        <v>-10233.5</v>
      </c>
      <c r="L151" s="67" t="s">
        <v>305</v>
      </c>
      <c r="M151" s="68" t="s">
        <v>151</v>
      </c>
      <c r="N151" s="68"/>
      <c r="O151" s="69" t="s">
        <v>422</v>
      </c>
      <c r="P151" s="69" t="s">
        <v>423</v>
      </c>
    </row>
    <row r="152" spans="1:16" ht="12.75" customHeight="1" thickBot="1" x14ac:dyDescent="0.25">
      <c r="A152" s="41" t="str">
        <f t="shared" si="24"/>
        <v> VB 7.72 </v>
      </c>
      <c r="B152" s="13" t="str">
        <f t="shared" si="25"/>
        <v>I</v>
      </c>
      <c r="C152" s="41">
        <f t="shared" si="26"/>
        <v>29133.704000000002</v>
      </c>
      <c r="D152" s="11" t="str">
        <f t="shared" si="27"/>
        <v>vis</v>
      </c>
      <c r="E152" s="66">
        <f>VLOOKUP(C152,Active!C$21:E$971,3,FALSE)</f>
        <v>-10212.937140302278</v>
      </c>
      <c r="F152" s="13" t="s">
        <v>146</v>
      </c>
      <c r="G152" s="11" t="str">
        <f t="shared" si="28"/>
        <v>29133.704</v>
      </c>
      <c r="H152" s="41">
        <f t="shared" si="29"/>
        <v>-10213</v>
      </c>
      <c r="I152" s="67" t="s">
        <v>537</v>
      </c>
      <c r="J152" s="68" t="s">
        <v>538</v>
      </c>
      <c r="K152" s="67">
        <v>-10213</v>
      </c>
      <c r="L152" s="67" t="s">
        <v>539</v>
      </c>
      <c r="M152" s="68" t="s">
        <v>151</v>
      </c>
      <c r="N152" s="68"/>
      <c r="O152" s="69" t="s">
        <v>152</v>
      </c>
      <c r="P152" s="69" t="s">
        <v>153</v>
      </c>
    </row>
    <row r="153" spans="1:16" ht="12.75" customHeight="1" thickBot="1" x14ac:dyDescent="0.25">
      <c r="A153" s="41" t="str">
        <f t="shared" si="24"/>
        <v> VB 5.17 </v>
      </c>
      <c r="B153" s="13" t="str">
        <f t="shared" si="25"/>
        <v>II</v>
      </c>
      <c r="C153" s="41">
        <f t="shared" si="26"/>
        <v>29159.387999999999</v>
      </c>
      <c r="D153" s="11" t="str">
        <f t="shared" si="27"/>
        <v>vis</v>
      </c>
      <c r="E153" s="66">
        <f>VLOOKUP(C153,Active!C$21:E$971,3,FALSE)</f>
        <v>-10185.501792238359</v>
      </c>
      <c r="F153" s="13" t="s">
        <v>146</v>
      </c>
      <c r="G153" s="11" t="str">
        <f t="shared" si="28"/>
        <v>29159.388</v>
      </c>
      <c r="H153" s="41">
        <f t="shared" si="29"/>
        <v>-10185.5</v>
      </c>
      <c r="I153" s="67" t="s">
        <v>540</v>
      </c>
      <c r="J153" s="68" t="s">
        <v>541</v>
      </c>
      <c r="K153" s="67">
        <v>-10185.5</v>
      </c>
      <c r="L153" s="67" t="s">
        <v>542</v>
      </c>
      <c r="M153" s="68" t="s">
        <v>151</v>
      </c>
      <c r="N153" s="68"/>
      <c r="O153" s="69" t="s">
        <v>422</v>
      </c>
      <c r="P153" s="69" t="s">
        <v>423</v>
      </c>
    </row>
    <row r="154" spans="1:16" ht="12.75" customHeight="1" thickBot="1" x14ac:dyDescent="0.25">
      <c r="A154" s="41" t="str">
        <f t="shared" si="24"/>
        <v> VB 5.17 </v>
      </c>
      <c r="B154" s="13" t="str">
        <f t="shared" si="25"/>
        <v>I</v>
      </c>
      <c r="C154" s="41">
        <f t="shared" si="26"/>
        <v>29167.351999999999</v>
      </c>
      <c r="D154" s="11" t="str">
        <f t="shared" si="27"/>
        <v>vis</v>
      </c>
      <c r="E154" s="66">
        <f>VLOOKUP(C154,Active!C$21:E$971,3,FALSE)</f>
        <v>-10176.994740689493</v>
      </c>
      <c r="F154" s="13" t="s">
        <v>146</v>
      </c>
      <c r="G154" s="11" t="str">
        <f t="shared" si="28"/>
        <v>29167.352</v>
      </c>
      <c r="H154" s="41">
        <f t="shared" si="29"/>
        <v>-10177</v>
      </c>
      <c r="I154" s="67" t="s">
        <v>543</v>
      </c>
      <c r="J154" s="68" t="s">
        <v>544</v>
      </c>
      <c r="K154" s="67">
        <v>-10177</v>
      </c>
      <c r="L154" s="67" t="s">
        <v>545</v>
      </c>
      <c r="M154" s="68" t="s">
        <v>151</v>
      </c>
      <c r="N154" s="68"/>
      <c r="O154" s="69" t="s">
        <v>422</v>
      </c>
      <c r="P154" s="69" t="s">
        <v>423</v>
      </c>
    </row>
    <row r="155" spans="1:16" ht="12.75" customHeight="1" thickBot="1" x14ac:dyDescent="0.25">
      <c r="A155" s="41" t="str">
        <f t="shared" si="24"/>
        <v> VB 5.17 </v>
      </c>
      <c r="B155" s="13" t="str">
        <f t="shared" si="25"/>
        <v>I</v>
      </c>
      <c r="C155" s="41">
        <f t="shared" si="26"/>
        <v>29167.378000000001</v>
      </c>
      <c r="D155" s="11" t="str">
        <f t="shared" si="27"/>
        <v>vis</v>
      </c>
      <c r="E155" s="66">
        <f>VLOOKUP(C155,Active!C$21:E$971,3,FALSE)</f>
        <v>-10176.966967793927</v>
      </c>
      <c r="F155" s="13" t="s">
        <v>146</v>
      </c>
      <c r="G155" s="11" t="str">
        <f t="shared" si="28"/>
        <v>29167.378</v>
      </c>
      <c r="H155" s="41">
        <f t="shared" si="29"/>
        <v>-10177</v>
      </c>
      <c r="I155" s="67" t="s">
        <v>546</v>
      </c>
      <c r="J155" s="68" t="s">
        <v>547</v>
      </c>
      <c r="K155" s="67">
        <v>-10177</v>
      </c>
      <c r="L155" s="67" t="s">
        <v>548</v>
      </c>
      <c r="M155" s="68" t="s">
        <v>151</v>
      </c>
      <c r="N155" s="68"/>
      <c r="O155" s="69" t="s">
        <v>422</v>
      </c>
      <c r="P155" s="69" t="s">
        <v>423</v>
      </c>
    </row>
    <row r="156" spans="1:16" ht="12.75" customHeight="1" thickBot="1" x14ac:dyDescent="0.25">
      <c r="A156" s="41" t="str">
        <f t="shared" si="24"/>
        <v> VB 5.17 </v>
      </c>
      <c r="B156" s="13" t="str">
        <f t="shared" si="25"/>
        <v>I</v>
      </c>
      <c r="C156" s="41">
        <f t="shared" si="26"/>
        <v>29196.353999999999</v>
      </c>
      <c r="D156" s="11" t="str">
        <f t="shared" si="27"/>
        <v>vis</v>
      </c>
      <c r="E156" s="66">
        <f>VLOOKUP(C156,Active!C$21:E$971,3,FALSE)</f>
        <v>-10146.01514387631</v>
      </c>
      <c r="F156" s="13" t="s">
        <v>146</v>
      </c>
      <c r="G156" s="11" t="str">
        <f t="shared" si="28"/>
        <v>29196.354</v>
      </c>
      <c r="H156" s="41">
        <f t="shared" si="29"/>
        <v>-10146</v>
      </c>
      <c r="I156" s="67" t="s">
        <v>549</v>
      </c>
      <c r="J156" s="68" t="s">
        <v>550</v>
      </c>
      <c r="K156" s="67">
        <v>-10146</v>
      </c>
      <c r="L156" s="67" t="s">
        <v>551</v>
      </c>
      <c r="M156" s="68" t="s">
        <v>151</v>
      </c>
      <c r="N156" s="68"/>
      <c r="O156" s="69" t="s">
        <v>422</v>
      </c>
      <c r="P156" s="69" t="s">
        <v>423</v>
      </c>
    </row>
    <row r="157" spans="1:16" ht="12.75" customHeight="1" thickBot="1" x14ac:dyDescent="0.25">
      <c r="A157" s="41" t="str">
        <f t="shared" si="24"/>
        <v> VB 7.72 </v>
      </c>
      <c r="B157" s="13" t="str">
        <f t="shared" si="25"/>
        <v>II</v>
      </c>
      <c r="C157" s="41">
        <f t="shared" si="26"/>
        <v>29245.472000000002</v>
      </c>
      <c r="D157" s="11" t="str">
        <f t="shared" si="27"/>
        <v>vis</v>
      </c>
      <c r="E157" s="66">
        <f>VLOOKUP(C157,Active!C$21:E$971,3,FALSE)</f>
        <v>-10093.547871403031</v>
      </c>
      <c r="F157" s="13" t="s">
        <v>146</v>
      </c>
      <c r="G157" s="11" t="str">
        <f t="shared" si="28"/>
        <v>29245.472</v>
      </c>
      <c r="H157" s="41">
        <f t="shared" si="29"/>
        <v>-10093.5</v>
      </c>
      <c r="I157" s="67" t="s">
        <v>552</v>
      </c>
      <c r="J157" s="68" t="s">
        <v>553</v>
      </c>
      <c r="K157" s="67">
        <v>-10093.5</v>
      </c>
      <c r="L157" s="67" t="s">
        <v>554</v>
      </c>
      <c r="M157" s="68" t="s">
        <v>151</v>
      </c>
      <c r="N157" s="68"/>
      <c r="O157" s="69" t="s">
        <v>152</v>
      </c>
      <c r="P157" s="69" t="s">
        <v>153</v>
      </c>
    </row>
    <row r="158" spans="1:16" ht="12.75" customHeight="1" thickBot="1" x14ac:dyDescent="0.25">
      <c r="A158" s="41" t="str">
        <f t="shared" si="24"/>
        <v> VB 7.72 </v>
      </c>
      <c r="B158" s="13" t="str">
        <f t="shared" si="25"/>
        <v>II</v>
      </c>
      <c r="C158" s="41">
        <f t="shared" si="26"/>
        <v>29523.601999999999</v>
      </c>
      <c r="D158" s="11" t="str">
        <f t="shared" si="27"/>
        <v>vis</v>
      </c>
      <c r="E158" s="66">
        <f>VLOOKUP(C158,Active!C$21:E$971,3,FALSE)</f>
        <v>-9796.4526620501983</v>
      </c>
      <c r="F158" s="13" t="s">
        <v>146</v>
      </c>
      <c r="G158" s="11" t="str">
        <f t="shared" si="28"/>
        <v>29523.602</v>
      </c>
      <c r="H158" s="41">
        <f t="shared" si="29"/>
        <v>-9796.5</v>
      </c>
      <c r="I158" s="67" t="s">
        <v>555</v>
      </c>
      <c r="J158" s="68" t="s">
        <v>556</v>
      </c>
      <c r="K158" s="67">
        <v>-9796.5</v>
      </c>
      <c r="L158" s="67" t="s">
        <v>408</v>
      </c>
      <c r="M158" s="68" t="s">
        <v>151</v>
      </c>
      <c r="N158" s="68"/>
      <c r="O158" s="69" t="s">
        <v>152</v>
      </c>
      <c r="P158" s="69" t="s">
        <v>153</v>
      </c>
    </row>
    <row r="159" spans="1:16" ht="12.75" customHeight="1" thickBot="1" x14ac:dyDescent="0.25">
      <c r="A159" s="41" t="str">
        <f t="shared" si="24"/>
        <v> VB 7.72 </v>
      </c>
      <c r="B159" s="13" t="str">
        <f t="shared" si="25"/>
        <v>I</v>
      </c>
      <c r="C159" s="41">
        <f t="shared" si="26"/>
        <v>29850.758000000002</v>
      </c>
      <c r="D159" s="11" t="str">
        <f t="shared" si="27"/>
        <v>vis</v>
      </c>
      <c r="E159" s="66">
        <f>VLOOKUP(C159,Active!C$21:E$971,3,FALSE)</f>
        <v>-9446.9884535468482</v>
      </c>
      <c r="F159" s="13" t="s">
        <v>146</v>
      </c>
      <c r="G159" s="11" t="str">
        <f t="shared" si="28"/>
        <v>29850.758</v>
      </c>
      <c r="H159" s="41">
        <f t="shared" si="29"/>
        <v>-9447</v>
      </c>
      <c r="I159" s="67" t="s">
        <v>557</v>
      </c>
      <c r="J159" s="68" t="s">
        <v>558</v>
      </c>
      <c r="K159" s="67">
        <v>-9447</v>
      </c>
      <c r="L159" s="67" t="s">
        <v>316</v>
      </c>
      <c r="M159" s="68" t="s">
        <v>151</v>
      </c>
      <c r="N159" s="68"/>
      <c r="O159" s="69" t="s">
        <v>152</v>
      </c>
      <c r="P159" s="69" t="s">
        <v>153</v>
      </c>
    </row>
    <row r="160" spans="1:16" ht="12.75" customHeight="1" thickBot="1" x14ac:dyDescent="0.25">
      <c r="A160" s="41" t="str">
        <f t="shared" si="24"/>
        <v> VB 7.72 </v>
      </c>
      <c r="B160" s="13" t="str">
        <f t="shared" si="25"/>
        <v>II</v>
      </c>
      <c r="C160" s="41">
        <f t="shared" si="26"/>
        <v>29903.626</v>
      </c>
      <c r="D160" s="11" t="str">
        <f t="shared" si="27"/>
        <v>vis</v>
      </c>
      <c r="E160" s="66">
        <f>VLOOKUP(C160,Active!C$21:E$971,3,FALSE)</f>
        <v>-9390.5154749826324</v>
      </c>
      <c r="F160" s="13" t="s">
        <v>146</v>
      </c>
      <c r="G160" s="11" t="str">
        <f t="shared" si="28"/>
        <v>29903.626</v>
      </c>
      <c r="H160" s="41">
        <f t="shared" si="29"/>
        <v>-9390.5</v>
      </c>
      <c r="I160" s="67" t="s">
        <v>559</v>
      </c>
      <c r="J160" s="68" t="s">
        <v>560</v>
      </c>
      <c r="K160" s="67">
        <v>-9390.5</v>
      </c>
      <c r="L160" s="67" t="s">
        <v>397</v>
      </c>
      <c r="M160" s="68" t="s">
        <v>151</v>
      </c>
      <c r="N160" s="68"/>
      <c r="O160" s="69" t="s">
        <v>152</v>
      </c>
      <c r="P160" s="69" t="s">
        <v>153</v>
      </c>
    </row>
    <row r="161" spans="1:16" ht="12.75" customHeight="1" thickBot="1" x14ac:dyDescent="0.25">
      <c r="A161" s="41" t="str">
        <f t="shared" si="24"/>
        <v> VB 7.72 </v>
      </c>
      <c r="B161" s="13" t="str">
        <f t="shared" si="25"/>
        <v>II</v>
      </c>
      <c r="C161" s="41">
        <f t="shared" si="26"/>
        <v>29917.580999999998</v>
      </c>
      <c r="D161" s="11" t="str">
        <f t="shared" si="27"/>
        <v>vis</v>
      </c>
      <c r="E161" s="66">
        <f>VLOOKUP(C161,Active!C$21:E$971,3,FALSE)</f>
        <v>-9375.6089073828844</v>
      </c>
      <c r="F161" s="13" t="s">
        <v>146</v>
      </c>
      <c r="G161" s="11" t="str">
        <f t="shared" si="28"/>
        <v>29917.581</v>
      </c>
      <c r="H161" s="41">
        <f t="shared" si="29"/>
        <v>-9375.5</v>
      </c>
      <c r="I161" s="67" t="s">
        <v>561</v>
      </c>
      <c r="J161" s="68" t="s">
        <v>562</v>
      </c>
      <c r="K161" s="67">
        <v>-9375.5</v>
      </c>
      <c r="L161" s="67" t="s">
        <v>210</v>
      </c>
      <c r="M161" s="68" t="s">
        <v>151</v>
      </c>
      <c r="N161" s="68"/>
      <c r="O161" s="69" t="s">
        <v>152</v>
      </c>
      <c r="P161" s="69" t="s">
        <v>153</v>
      </c>
    </row>
    <row r="162" spans="1:16" ht="12.75" customHeight="1" thickBot="1" x14ac:dyDescent="0.25">
      <c r="A162" s="41" t="str">
        <f t="shared" si="24"/>
        <v> VB 7.72 </v>
      </c>
      <c r="B162" s="13" t="str">
        <f t="shared" si="25"/>
        <v>I</v>
      </c>
      <c r="C162" s="41">
        <f t="shared" si="26"/>
        <v>29956.535</v>
      </c>
      <c r="D162" s="11" t="str">
        <f t="shared" si="27"/>
        <v>vis</v>
      </c>
      <c r="E162" s="66">
        <f>VLOOKUP(C162,Active!C$21:E$971,3,FALSE)</f>
        <v>-9333.9987006984884</v>
      </c>
      <c r="F162" s="13" t="s">
        <v>146</v>
      </c>
      <c r="G162" s="11" t="str">
        <f t="shared" si="28"/>
        <v>29956.535</v>
      </c>
      <c r="H162" s="41">
        <f t="shared" si="29"/>
        <v>-9334</v>
      </c>
      <c r="I162" s="67" t="s">
        <v>563</v>
      </c>
      <c r="J162" s="68" t="s">
        <v>564</v>
      </c>
      <c r="K162" s="67">
        <v>-9334</v>
      </c>
      <c r="L162" s="67" t="s">
        <v>565</v>
      </c>
      <c r="M162" s="68" t="s">
        <v>151</v>
      </c>
      <c r="N162" s="68"/>
      <c r="O162" s="69" t="s">
        <v>152</v>
      </c>
      <c r="P162" s="69" t="s">
        <v>153</v>
      </c>
    </row>
    <row r="163" spans="1:16" ht="12.75" customHeight="1" thickBot="1" x14ac:dyDescent="0.25">
      <c r="A163" s="41" t="str">
        <f t="shared" si="24"/>
        <v> VB 7.72 </v>
      </c>
      <c r="B163" s="13" t="str">
        <f t="shared" si="25"/>
        <v>II</v>
      </c>
      <c r="C163" s="41">
        <f t="shared" si="26"/>
        <v>29978.448</v>
      </c>
      <c r="D163" s="11" t="str">
        <f t="shared" si="27"/>
        <v>vis</v>
      </c>
      <c r="E163" s="66">
        <f>VLOOKUP(C163,Active!C$21:E$971,3,FALSE)</f>
        <v>-9310.591490679617</v>
      </c>
      <c r="F163" s="13" t="s">
        <v>146</v>
      </c>
      <c r="G163" s="11" t="str">
        <f t="shared" si="28"/>
        <v>29978.448</v>
      </c>
      <c r="H163" s="41">
        <f t="shared" si="29"/>
        <v>-9310.5</v>
      </c>
      <c r="I163" s="67" t="s">
        <v>566</v>
      </c>
      <c r="J163" s="68" t="s">
        <v>567</v>
      </c>
      <c r="K163" s="67">
        <v>-9310.5</v>
      </c>
      <c r="L163" s="67" t="s">
        <v>281</v>
      </c>
      <c r="M163" s="68" t="s">
        <v>151</v>
      </c>
      <c r="N163" s="68"/>
      <c r="O163" s="69" t="s">
        <v>152</v>
      </c>
      <c r="P163" s="69" t="s">
        <v>153</v>
      </c>
    </row>
    <row r="164" spans="1:16" ht="12.75" customHeight="1" thickBot="1" x14ac:dyDescent="0.25">
      <c r="A164" s="41" t="str">
        <f t="shared" si="24"/>
        <v> VB 7.72 </v>
      </c>
      <c r="B164" s="13" t="str">
        <f t="shared" si="25"/>
        <v>I</v>
      </c>
      <c r="C164" s="41">
        <f t="shared" si="26"/>
        <v>30215.807000000001</v>
      </c>
      <c r="D164" s="11" t="str">
        <f t="shared" si="27"/>
        <v>vis</v>
      </c>
      <c r="E164" s="66">
        <f>VLOOKUP(C164,Active!C$21:E$971,3,FALSE)</f>
        <v>-9057.0473861357714</v>
      </c>
      <c r="F164" s="13" t="s">
        <v>146</v>
      </c>
      <c r="G164" s="11" t="str">
        <f t="shared" si="28"/>
        <v>30215.807</v>
      </c>
      <c r="H164" s="41">
        <f t="shared" si="29"/>
        <v>-9057</v>
      </c>
      <c r="I164" s="67" t="s">
        <v>568</v>
      </c>
      <c r="J164" s="68" t="s">
        <v>569</v>
      </c>
      <c r="K164" s="67">
        <v>-9057</v>
      </c>
      <c r="L164" s="67" t="s">
        <v>570</v>
      </c>
      <c r="M164" s="68" t="s">
        <v>151</v>
      </c>
      <c r="N164" s="68"/>
      <c r="O164" s="69" t="s">
        <v>152</v>
      </c>
      <c r="P164" s="69" t="s">
        <v>153</v>
      </c>
    </row>
    <row r="165" spans="1:16" ht="12.75" customHeight="1" thickBot="1" x14ac:dyDescent="0.25">
      <c r="A165" s="41" t="str">
        <f t="shared" si="24"/>
        <v> VB 7.72 </v>
      </c>
      <c r="B165" s="13" t="str">
        <f t="shared" si="25"/>
        <v>II</v>
      </c>
      <c r="C165" s="41">
        <f t="shared" si="26"/>
        <v>30253.7</v>
      </c>
      <c r="D165" s="11" t="str">
        <f t="shared" si="27"/>
        <v>vis</v>
      </c>
      <c r="E165" s="66">
        <f>VLOOKUP(C165,Active!C$21:E$971,3,FALSE)</f>
        <v>-9016.5705272280429</v>
      </c>
      <c r="F165" s="13" t="s">
        <v>146</v>
      </c>
      <c r="G165" s="11" t="str">
        <f t="shared" si="28"/>
        <v>30253.700</v>
      </c>
      <c r="H165" s="41">
        <f t="shared" si="29"/>
        <v>-9016.5</v>
      </c>
      <c r="I165" s="67" t="s">
        <v>571</v>
      </c>
      <c r="J165" s="68" t="s">
        <v>572</v>
      </c>
      <c r="K165" s="67">
        <v>-9016.5</v>
      </c>
      <c r="L165" s="67" t="s">
        <v>573</v>
      </c>
      <c r="M165" s="68" t="s">
        <v>151</v>
      </c>
      <c r="N165" s="68"/>
      <c r="O165" s="69" t="s">
        <v>152</v>
      </c>
      <c r="P165" s="69" t="s">
        <v>153</v>
      </c>
    </row>
    <row r="166" spans="1:16" ht="12.75" customHeight="1" thickBot="1" x14ac:dyDescent="0.25">
      <c r="A166" s="41" t="str">
        <f t="shared" si="24"/>
        <v> VB 7.72 </v>
      </c>
      <c r="B166" s="13" t="str">
        <f t="shared" si="25"/>
        <v>I</v>
      </c>
      <c r="C166" s="41">
        <f t="shared" si="26"/>
        <v>30306.57</v>
      </c>
      <c r="D166" s="11" t="str">
        <f t="shared" si="27"/>
        <v>vis</v>
      </c>
      <c r="E166" s="66">
        <f>VLOOKUP(C166,Active!C$21:E$971,3,FALSE)</f>
        <v>-8960.0954122872445</v>
      </c>
      <c r="F166" s="13" t="s">
        <v>146</v>
      </c>
      <c r="G166" s="11" t="str">
        <f t="shared" si="28"/>
        <v>30306.570</v>
      </c>
      <c r="H166" s="41">
        <f t="shared" si="29"/>
        <v>-8960</v>
      </c>
      <c r="I166" s="67" t="s">
        <v>574</v>
      </c>
      <c r="J166" s="68" t="s">
        <v>575</v>
      </c>
      <c r="K166" s="67">
        <v>-8960</v>
      </c>
      <c r="L166" s="67" t="s">
        <v>576</v>
      </c>
      <c r="M166" s="68" t="s">
        <v>151</v>
      </c>
      <c r="N166" s="68"/>
      <c r="O166" s="69" t="s">
        <v>152</v>
      </c>
      <c r="P166" s="69" t="s">
        <v>153</v>
      </c>
    </row>
    <row r="167" spans="1:16" ht="12.75" customHeight="1" thickBot="1" x14ac:dyDescent="0.25">
      <c r="A167" s="41" t="str">
        <f t="shared" si="24"/>
        <v> VB 7.72 </v>
      </c>
      <c r="B167" s="13" t="str">
        <f t="shared" si="25"/>
        <v>I</v>
      </c>
      <c r="C167" s="41">
        <f t="shared" si="26"/>
        <v>30381.499</v>
      </c>
      <c r="D167" s="11" t="str">
        <f t="shared" si="27"/>
        <v>vis</v>
      </c>
      <c r="E167" s="66">
        <f>VLOOKUP(C167,Active!C$21:E$971,3,FALSE)</f>
        <v>-8880.0571318371003</v>
      </c>
      <c r="F167" s="13" t="s">
        <v>146</v>
      </c>
      <c r="G167" s="11" t="str">
        <f t="shared" si="28"/>
        <v>30381.499</v>
      </c>
      <c r="H167" s="41">
        <f t="shared" si="29"/>
        <v>-8880</v>
      </c>
      <c r="I167" s="67" t="s">
        <v>577</v>
      </c>
      <c r="J167" s="68" t="s">
        <v>578</v>
      </c>
      <c r="K167" s="67">
        <v>-8880</v>
      </c>
      <c r="L167" s="67" t="s">
        <v>376</v>
      </c>
      <c r="M167" s="68" t="s">
        <v>151</v>
      </c>
      <c r="N167" s="68"/>
      <c r="O167" s="69" t="s">
        <v>152</v>
      </c>
      <c r="P167" s="69" t="s">
        <v>153</v>
      </c>
    </row>
    <row r="168" spans="1:16" ht="12.75" customHeight="1" thickBot="1" x14ac:dyDescent="0.25">
      <c r="A168" s="41" t="str">
        <f t="shared" si="24"/>
        <v> VB 7.72 </v>
      </c>
      <c r="B168" s="13" t="str">
        <f t="shared" si="25"/>
        <v>II</v>
      </c>
      <c r="C168" s="41">
        <f t="shared" si="26"/>
        <v>30621.698</v>
      </c>
      <c r="D168" s="11" t="str">
        <f t="shared" si="27"/>
        <v>vis</v>
      </c>
      <c r="E168" s="66">
        <f>VLOOKUP(C168,Active!C$21:E$971,3,FALSE)</f>
        <v>-8623.4793725470499</v>
      </c>
      <c r="F168" s="13" t="s">
        <v>146</v>
      </c>
      <c r="G168" s="11" t="str">
        <f t="shared" si="28"/>
        <v>30621.698</v>
      </c>
      <c r="H168" s="41">
        <f t="shared" si="29"/>
        <v>-8623.5</v>
      </c>
      <c r="I168" s="67" t="s">
        <v>579</v>
      </c>
      <c r="J168" s="68" t="s">
        <v>580</v>
      </c>
      <c r="K168" s="67">
        <v>-8623.5</v>
      </c>
      <c r="L168" s="67" t="s">
        <v>581</v>
      </c>
      <c r="M168" s="68" t="s">
        <v>151</v>
      </c>
      <c r="N168" s="68"/>
      <c r="O168" s="69" t="s">
        <v>152</v>
      </c>
      <c r="P168" s="69" t="s">
        <v>153</v>
      </c>
    </row>
    <row r="169" spans="1:16" ht="12.75" customHeight="1" thickBot="1" x14ac:dyDescent="0.25">
      <c r="A169" s="41" t="str">
        <f t="shared" si="24"/>
        <v> VB 7.72 </v>
      </c>
      <c r="B169" s="13" t="str">
        <f t="shared" si="25"/>
        <v>I</v>
      </c>
      <c r="C169" s="41">
        <f t="shared" si="26"/>
        <v>30644.561000000002</v>
      </c>
      <c r="D169" s="11" t="str">
        <f t="shared" si="27"/>
        <v>vis</v>
      </c>
      <c r="E169" s="66">
        <f>VLOOKUP(C169,Active!C$21:E$971,3,FALSE)</f>
        <v>-8599.057383651807</v>
      </c>
      <c r="F169" s="13" t="s">
        <v>146</v>
      </c>
      <c r="G169" s="11" t="str">
        <f t="shared" si="28"/>
        <v>30644.561</v>
      </c>
      <c r="H169" s="41">
        <f t="shared" si="29"/>
        <v>-8599</v>
      </c>
      <c r="I169" s="67" t="s">
        <v>582</v>
      </c>
      <c r="J169" s="68" t="s">
        <v>583</v>
      </c>
      <c r="K169" s="67">
        <v>-8599</v>
      </c>
      <c r="L169" s="67" t="s">
        <v>308</v>
      </c>
      <c r="M169" s="68" t="s">
        <v>151</v>
      </c>
      <c r="N169" s="68"/>
      <c r="O169" s="69" t="s">
        <v>152</v>
      </c>
      <c r="P169" s="69" t="s">
        <v>153</v>
      </c>
    </row>
    <row r="170" spans="1:16" ht="12.75" customHeight="1" thickBot="1" x14ac:dyDescent="0.25">
      <c r="A170" s="41" t="str">
        <f t="shared" si="24"/>
        <v> VB 7.72 </v>
      </c>
      <c r="B170" s="13" t="str">
        <f t="shared" si="25"/>
        <v>II</v>
      </c>
      <c r="C170" s="41">
        <f t="shared" si="26"/>
        <v>30911.8</v>
      </c>
      <c r="D170" s="11" t="str">
        <f t="shared" si="27"/>
        <v>vis</v>
      </c>
      <c r="E170" s="66">
        <f>VLOOKUP(C170,Active!C$21:E$971,3,FALSE)</f>
        <v>-8313.5958129753544</v>
      </c>
      <c r="F170" s="13" t="s">
        <v>146</v>
      </c>
      <c r="G170" s="11" t="str">
        <f t="shared" si="28"/>
        <v>30911.800</v>
      </c>
      <c r="H170" s="41">
        <f t="shared" si="29"/>
        <v>-8313.5</v>
      </c>
      <c r="I170" s="67" t="s">
        <v>584</v>
      </c>
      <c r="J170" s="68" t="s">
        <v>585</v>
      </c>
      <c r="K170" s="67">
        <v>-8313.5</v>
      </c>
      <c r="L170" s="67" t="s">
        <v>400</v>
      </c>
      <c r="M170" s="68" t="s">
        <v>151</v>
      </c>
      <c r="N170" s="68"/>
      <c r="O170" s="69" t="s">
        <v>152</v>
      </c>
      <c r="P170" s="69" t="s">
        <v>153</v>
      </c>
    </row>
    <row r="171" spans="1:16" ht="12.75" customHeight="1" thickBot="1" x14ac:dyDescent="0.25">
      <c r="A171" s="41" t="str">
        <f t="shared" ref="A171:A188" si="30">P171</f>
        <v> VB 7.72 </v>
      </c>
      <c r="B171" s="13" t="str">
        <f t="shared" ref="B171:B188" si="31">IF(H171=INT(H171),"I","II")</f>
        <v>II</v>
      </c>
      <c r="C171" s="41">
        <f t="shared" ref="C171:C188" si="32">1*G171</f>
        <v>30959.647000000001</v>
      </c>
      <c r="D171" s="11" t="str">
        <f t="shared" ref="D171:D188" si="33">VLOOKUP(F171,I$1:J$5,2,FALSE)</f>
        <v>vis</v>
      </c>
      <c r="E171" s="66">
        <f>VLOOKUP(C171,Active!C$21:E$971,3,FALSE)</f>
        <v>-8262.4862078198312</v>
      </c>
      <c r="F171" s="13" t="s">
        <v>146</v>
      </c>
      <c r="G171" s="11" t="str">
        <f t="shared" ref="G171:G188" si="34">MID(I171,3,LEN(I171)-3)</f>
        <v>30959.647</v>
      </c>
      <c r="H171" s="41">
        <f t="shared" ref="H171:H188" si="35">1*K171</f>
        <v>-8262.5</v>
      </c>
      <c r="I171" s="67" t="s">
        <v>586</v>
      </c>
      <c r="J171" s="68" t="s">
        <v>587</v>
      </c>
      <c r="K171" s="67">
        <v>-8262.5</v>
      </c>
      <c r="L171" s="67" t="s">
        <v>588</v>
      </c>
      <c r="M171" s="68" t="s">
        <v>151</v>
      </c>
      <c r="N171" s="68"/>
      <c r="O171" s="69" t="s">
        <v>152</v>
      </c>
      <c r="P171" s="69" t="s">
        <v>153</v>
      </c>
    </row>
    <row r="172" spans="1:16" ht="12.75" customHeight="1" thickBot="1" x14ac:dyDescent="0.25">
      <c r="A172" s="41" t="str">
        <f t="shared" si="30"/>
        <v> VB 7.72 </v>
      </c>
      <c r="B172" s="13" t="str">
        <f t="shared" si="31"/>
        <v>I</v>
      </c>
      <c r="C172" s="41">
        <f t="shared" si="32"/>
        <v>31319.645</v>
      </c>
      <c r="D172" s="11" t="str">
        <f t="shared" si="33"/>
        <v>vis</v>
      </c>
      <c r="E172" s="66">
        <f>VLOOKUP(C172,Active!C$21:E$971,3,FALSE)</f>
        <v>-7877.9405594661785</v>
      </c>
      <c r="F172" s="13" t="s">
        <v>146</v>
      </c>
      <c r="G172" s="11" t="str">
        <f t="shared" si="34"/>
        <v>31319.645</v>
      </c>
      <c r="H172" s="41">
        <f t="shared" si="35"/>
        <v>-7878</v>
      </c>
      <c r="I172" s="67" t="s">
        <v>589</v>
      </c>
      <c r="J172" s="68" t="s">
        <v>590</v>
      </c>
      <c r="K172" s="67">
        <v>-7878</v>
      </c>
      <c r="L172" s="67" t="s">
        <v>591</v>
      </c>
      <c r="M172" s="68" t="s">
        <v>151</v>
      </c>
      <c r="N172" s="68"/>
      <c r="O172" s="69" t="s">
        <v>152</v>
      </c>
      <c r="P172" s="69" t="s">
        <v>153</v>
      </c>
    </row>
    <row r="173" spans="1:16" ht="12.75" customHeight="1" thickBot="1" x14ac:dyDescent="0.25">
      <c r="A173" s="41" t="str">
        <f t="shared" si="30"/>
        <v> VB 7.72 </v>
      </c>
      <c r="B173" s="13" t="str">
        <f t="shared" si="31"/>
        <v>I</v>
      </c>
      <c r="C173" s="41">
        <f t="shared" si="32"/>
        <v>31408.510999999999</v>
      </c>
      <c r="D173" s="11" t="str">
        <f t="shared" si="33"/>
        <v>vis</v>
      </c>
      <c r="E173" s="66">
        <f>VLOOKUP(C173,Active!C$21:E$971,3,FALSE)</f>
        <v>-7783.0149388055224</v>
      </c>
      <c r="F173" s="13" t="s">
        <v>146</v>
      </c>
      <c r="G173" s="11" t="str">
        <f t="shared" si="34"/>
        <v>31408.511</v>
      </c>
      <c r="H173" s="41">
        <f t="shared" si="35"/>
        <v>-7783</v>
      </c>
      <c r="I173" s="67" t="s">
        <v>592</v>
      </c>
      <c r="J173" s="68" t="s">
        <v>593</v>
      </c>
      <c r="K173" s="67">
        <v>-7783</v>
      </c>
      <c r="L173" s="67" t="s">
        <v>545</v>
      </c>
      <c r="M173" s="68" t="s">
        <v>151</v>
      </c>
      <c r="N173" s="68"/>
      <c r="O173" s="69" t="s">
        <v>152</v>
      </c>
      <c r="P173" s="69" t="s">
        <v>153</v>
      </c>
    </row>
    <row r="174" spans="1:16" ht="12.75" customHeight="1" thickBot="1" x14ac:dyDescent="0.25">
      <c r="A174" s="41" t="str">
        <f t="shared" si="30"/>
        <v> VB 7.72 </v>
      </c>
      <c r="B174" s="13" t="str">
        <f t="shared" si="31"/>
        <v>II</v>
      </c>
      <c r="C174" s="41">
        <f t="shared" si="32"/>
        <v>31737.593000000001</v>
      </c>
      <c r="D174" s="11" t="str">
        <f t="shared" si="33"/>
        <v>vis</v>
      </c>
      <c r="E174" s="66">
        <f>VLOOKUP(C174,Active!C$21:E$971,3,FALSE)</f>
        <v>-7431.4933996538657</v>
      </c>
      <c r="F174" s="13" t="s">
        <v>146</v>
      </c>
      <c r="G174" s="11" t="str">
        <f t="shared" si="34"/>
        <v>31737.593</v>
      </c>
      <c r="H174" s="41">
        <f t="shared" si="35"/>
        <v>-7431.5</v>
      </c>
      <c r="I174" s="67" t="s">
        <v>594</v>
      </c>
      <c r="J174" s="68" t="s">
        <v>595</v>
      </c>
      <c r="K174" s="67">
        <v>-7431.5</v>
      </c>
      <c r="L174" s="67" t="s">
        <v>596</v>
      </c>
      <c r="M174" s="68" t="s">
        <v>151</v>
      </c>
      <c r="N174" s="68"/>
      <c r="O174" s="69" t="s">
        <v>152</v>
      </c>
      <c r="P174" s="69" t="s">
        <v>153</v>
      </c>
    </row>
    <row r="175" spans="1:16" ht="12.75" customHeight="1" thickBot="1" x14ac:dyDescent="0.25">
      <c r="A175" s="41" t="str">
        <f t="shared" si="30"/>
        <v> VB 7.72 </v>
      </c>
      <c r="B175" s="13" t="str">
        <f t="shared" si="31"/>
        <v>II</v>
      </c>
      <c r="C175" s="41">
        <f t="shared" si="32"/>
        <v>31998.78</v>
      </c>
      <c r="D175" s="11" t="str">
        <f t="shared" si="33"/>
        <v>vis</v>
      </c>
      <c r="E175" s="66">
        <f>VLOOKUP(C175,Active!C$21:E$971,3,FALSE)</f>
        <v>-7152.4965045140461</v>
      </c>
      <c r="F175" s="13" t="s">
        <v>146</v>
      </c>
      <c r="G175" s="11" t="str">
        <f t="shared" si="34"/>
        <v>31998.780</v>
      </c>
      <c r="H175" s="41">
        <f t="shared" si="35"/>
        <v>-7152.5</v>
      </c>
      <c r="I175" s="67" t="s">
        <v>597</v>
      </c>
      <c r="J175" s="68" t="s">
        <v>598</v>
      </c>
      <c r="K175" s="67">
        <v>-7152.5</v>
      </c>
      <c r="L175" s="67" t="s">
        <v>596</v>
      </c>
      <c r="M175" s="68" t="s">
        <v>151</v>
      </c>
      <c r="N175" s="68"/>
      <c r="O175" s="69" t="s">
        <v>152</v>
      </c>
      <c r="P175" s="69" t="s">
        <v>153</v>
      </c>
    </row>
    <row r="176" spans="1:16" ht="12.75" customHeight="1" thickBot="1" x14ac:dyDescent="0.25">
      <c r="A176" s="41" t="str">
        <f t="shared" si="30"/>
        <v> VB 7.72 </v>
      </c>
      <c r="B176" s="13" t="str">
        <f t="shared" si="31"/>
        <v>II</v>
      </c>
      <c r="C176" s="41">
        <f t="shared" si="32"/>
        <v>32410.654999999999</v>
      </c>
      <c r="D176" s="11" t="str">
        <f t="shared" si="33"/>
        <v>vis</v>
      </c>
      <c r="E176" s="66">
        <f>VLOOKUP(C176,Active!C$21:E$971,3,FALSE)</f>
        <v>-6712.5364521924739</v>
      </c>
      <c r="F176" s="13" t="s">
        <v>146</v>
      </c>
      <c r="G176" s="11" t="str">
        <f t="shared" si="34"/>
        <v>32410.655</v>
      </c>
      <c r="H176" s="41">
        <f t="shared" si="35"/>
        <v>-6712.5</v>
      </c>
      <c r="I176" s="67" t="s">
        <v>599</v>
      </c>
      <c r="J176" s="68" t="s">
        <v>600</v>
      </c>
      <c r="K176" s="67">
        <v>-6712.5</v>
      </c>
      <c r="L176" s="67" t="s">
        <v>601</v>
      </c>
      <c r="M176" s="68" t="s">
        <v>151</v>
      </c>
      <c r="N176" s="68"/>
      <c r="O176" s="69" t="s">
        <v>152</v>
      </c>
      <c r="P176" s="69" t="s">
        <v>153</v>
      </c>
    </row>
    <row r="177" spans="1:16" ht="12.75" customHeight="1" thickBot="1" x14ac:dyDescent="0.25">
      <c r="A177" s="41" t="str">
        <f t="shared" si="30"/>
        <v> VB 7.72 </v>
      </c>
      <c r="B177" s="13" t="str">
        <f t="shared" si="31"/>
        <v>II</v>
      </c>
      <c r="C177" s="41">
        <f t="shared" si="32"/>
        <v>32471.545999999998</v>
      </c>
      <c r="D177" s="11" t="str">
        <f t="shared" si="33"/>
        <v>vis</v>
      </c>
      <c r="E177" s="66">
        <f>VLOOKUP(C177,Active!C$21:E$971,3,FALSE)</f>
        <v>-6647.4933989702276</v>
      </c>
      <c r="F177" s="13" t="s">
        <v>146</v>
      </c>
      <c r="G177" s="11" t="str">
        <f t="shared" si="34"/>
        <v>32471.546</v>
      </c>
      <c r="H177" s="41">
        <f t="shared" si="35"/>
        <v>-6647.5</v>
      </c>
      <c r="I177" s="67" t="s">
        <v>602</v>
      </c>
      <c r="J177" s="68" t="s">
        <v>603</v>
      </c>
      <c r="K177" s="67">
        <v>-6647.5</v>
      </c>
      <c r="L177" s="67" t="s">
        <v>604</v>
      </c>
      <c r="M177" s="68" t="s">
        <v>151</v>
      </c>
      <c r="N177" s="68"/>
      <c r="O177" s="69" t="s">
        <v>152</v>
      </c>
      <c r="P177" s="69" t="s">
        <v>153</v>
      </c>
    </row>
    <row r="178" spans="1:16" ht="12.75" customHeight="1" thickBot="1" x14ac:dyDescent="0.25">
      <c r="A178" s="41" t="str">
        <f t="shared" si="30"/>
        <v> VB 7.72 </v>
      </c>
      <c r="B178" s="13" t="str">
        <f t="shared" si="31"/>
        <v>II</v>
      </c>
      <c r="C178" s="41">
        <f t="shared" si="32"/>
        <v>32807.675000000003</v>
      </c>
      <c r="D178" s="11" t="str">
        <f t="shared" si="33"/>
        <v>vis</v>
      </c>
      <c r="E178" s="66">
        <f>VLOOKUP(C178,Active!C$21:E$971,3,FALSE)</f>
        <v>-6288.4443369324754</v>
      </c>
      <c r="F178" s="13" t="s">
        <v>146</v>
      </c>
      <c r="G178" s="11" t="str">
        <f t="shared" si="34"/>
        <v>32807.675</v>
      </c>
      <c r="H178" s="41">
        <f t="shared" si="35"/>
        <v>-6288.5</v>
      </c>
      <c r="I178" s="67" t="s">
        <v>605</v>
      </c>
      <c r="J178" s="68" t="s">
        <v>606</v>
      </c>
      <c r="K178" s="67">
        <v>-6288.5</v>
      </c>
      <c r="L178" s="67" t="s">
        <v>607</v>
      </c>
      <c r="M178" s="68" t="s">
        <v>151</v>
      </c>
      <c r="N178" s="68"/>
      <c r="O178" s="69" t="s">
        <v>152</v>
      </c>
      <c r="P178" s="69" t="s">
        <v>153</v>
      </c>
    </row>
    <row r="179" spans="1:16" ht="12.75" customHeight="1" thickBot="1" x14ac:dyDescent="0.25">
      <c r="A179" s="41" t="str">
        <f t="shared" si="30"/>
        <v> VB 7.72 </v>
      </c>
      <c r="B179" s="13" t="str">
        <f t="shared" si="31"/>
        <v>I</v>
      </c>
      <c r="C179" s="41">
        <f t="shared" si="32"/>
        <v>33180.720000000001</v>
      </c>
      <c r="D179" s="11" t="str">
        <f t="shared" si="33"/>
        <v>vis</v>
      </c>
      <c r="E179" s="66">
        <f>VLOOKUP(C179,Active!C$21:E$971,3,FALSE)</f>
        <v>-5889.9620359472246</v>
      </c>
      <c r="F179" s="13" t="s">
        <v>146</v>
      </c>
      <c r="G179" s="11" t="str">
        <f t="shared" si="34"/>
        <v>33180.720</v>
      </c>
      <c r="H179" s="41">
        <f t="shared" si="35"/>
        <v>-5890</v>
      </c>
      <c r="I179" s="67" t="s">
        <v>608</v>
      </c>
      <c r="J179" s="68" t="s">
        <v>609</v>
      </c>
      <c r="K179" s="67">
        <v>-5890</v>
      </c>
      <c r="L179" s="67" t="s">
        <v>610</v>
      </c>
      <c r="M179" s="68" t="s">
        <v>151</v>
      </c>
      <c r="N179" s="68"/>
      <c r="O179" s="69" t="s">
        <v>152</v>
      </c>
      <c r="P179" s="69" t="s">
        <v>153</v>
      </c>
    </row>
    <row r="180" spans="1:16" ht="12.75" customHeight="1" thickBot="1" x14ac:dyDescent="0.25">
      <c r="A180" s="41" t="str">
        <f t="shared" si="30"/>
        <v> VB 7.72 </v>
      </c>
      <c r="B180" s="13" t="str">
        <f t="shared" si="31"/>
        <v>II</v>
      </c>
      <c r="C180" s="41">
        <f t="shared" si="32"/>
        <v>33464.769</v>
      </c>
      <c r="D180" s="11" t="str">
        <f t="shared" si="33"/>
        <v>vis</v>
      </c>
      <c r="E180" s="66">
        <f>VLOOKUP(C180,Active!C$21:E$971,3,FALSE)</f>
        <v>-5586.5442201004516</v>
      </c>
      <c r="F180" s="13" t="s">
        <v>146</v>
      </c>
      <c r="G180" s="11" t="str">
        <f t="shared" si="34"/>
        <v>33464.769</v>
      </c>
      <c r="H180" s="41">
        <f t="shared" si="35"/>
        <v>-5586.5</v>
      </c>
      <c r="I180" s="67" t="s">
        <v>611</v>
      </c>
      <c r="J180" s="68" t="s">
        <v>612</v>
      </c>
      <c r="K180" s="67">
        <v>-5586.5</v>
      </c>
      <c r="L180" s="67" t="s">
        <v>613</v>
      </c>
      <c r="M180" s="68" t="s">
        <v>151</v>
      </c>
      <c r="N180" s="68"/>
      <c r="O180" s="69" t="s">
        <v>152</v>
      </c>
      <c r="P180" s="69" t="s">
        <v>153</v>
      </c>
    </row>
    <row r="181" spans="1:16" ht="12.75" customHeight="1" thickBot="1" x14ac:dyDescent="0.25">
      <c r="A181" s="41" t="str">
        <f t="shared" si="30"/>
        <v> VB 7.72 </v>
      </c>
      <c r="B181" s="13" t="str">
        <f t="shared" si="31"/>
        <v>II</v>
      </c>
      <c r="C181" s="41">
        <f t="shared" si="32"/>
        <v>33509.724000000002</v>
      </c>
      <c r="D181" s="11" t="str">
        <f t="shared" si="33"/>
        <v>vis</v>
      </c>
      <c r="E181" s="66">
        <f>VLOOKUP(C181,Active!C$21:E$971,3,FALSE)</f>
        <v>-5538.5238154822619</v>
      </c>
      <c r="F181" s="13" t="s">
        <v>146</v>
      </c>
      <c r="G181" s="11" t="str">
        <f t="shared" si="34"/>
        <v>33509.724</v>
      </c>
      <c r="H181" s="41">
        <f t="shared" si="35"/>
        <v>-5538.5</v>
      </c>
      <c r="I181" s="67" t="s">
        <v>614</v>
      </c>
      <c r="J181" s="68" t="s">
        <v>615</v>
      </c>
      <c r="K181" s="67">
        <v>-5538.5</v>
      </c>
      <c r="L181" s="67" t="s">
        <v>616</v>
      </c>
      <c r="M181" s="68" t="s">
        <v>151</v>
      </c>
      <c r="N181" s="68"/>
      <c r="O181" s="69" t="s">
        <v>152</v>
      </c>
      <c r="P181" s="69" t="s">
        <v>153</v>
      </c>
    </row>
    <row r="182" spans="1:16" ht="12.75" customHeight="1" thickBot="1" x14ac:dyDescent="0.25">
      <c r="A182" s="41" t="str">
        <f t="shared" si="30"/>
        <v> VB 7.72 </v>
      </c>
      <c r="B182" s="13" t="str">
        <f t="shared" si="31"/>
        <v>I</v>
      </c>
      <c r="C182" s="41">
        <f t="shared" si="32"/>
        <v>33854.803999999996</v>
      </c>
      <c r="D182" s="11" t="str">
        <f t="shared" si="33"/>
        <v>vis</v>
      </c>
      <c r="E182" s="66">
        <f>VLOOKUP(C182,Active!C$21:E$971,3,FALSE)</f>
        <v>-5169.9134000525182</v>
      </c>
      <c r="F182" s="13" t="s">
        <v>146</v>
      </c>
      <c r="G182" s="11" t="str">
        <f t="shared" si="34"/>
        <v>33854.804</v>
      </c>
      <c r="H182" s="41">
        <f t="shared" si="35"/>
        <v>-5170</v>
      </c>
      <c r="I182" s="67" t="s">
        <v>617</v>
      </c>
      <c r="J182" s="68" t="s">
        <v>618</v>
      </c>
      <c r="K182" s="67">
        <v>-5170</v>
      </c>
      <c r="L182" s="67" t="s">
        <v>619</v>
      </c>
      <c r="M182" s="68" t="s">
        <v>151</v>
      </c>
      <c r="N182" s="68"/>
      <c r="O182" s="69" t="s">
        <v>152</v>
      </c>
      <c r="P182" s="69" t="s">
        <v>153</v>
      </c>
    </row>
    <row r="183" spans="1:16" ht="12.75" customHeight="1" thickBot="1" x14ac:dyDescent="0.25">
      <c r="A183" s="41" t="str">
        <f t="shared" si="30"/>
        <v> VB 5.17 </v>
      </c>
      <c r="B183" s="13" t="str">
        <f t="shared" si="31"/>
        <v>II</v>
      </c>
      <c r="C183" s="41">
        <f t="shared" si="32"/>
        <v>36448.377</v>
      </c>
      <c r="D183" s="11" t="str">
        <f t="shared" si="33"/>
        <v>vis</v>
      </c>
      <c r="E183" s="66">
        <f>VLOOKUP(C183,Active!C$21:E$971,3,FALSE)</f>
        <v>-2399.4890898132053</v>
      </c>
      <c r="F183" s="13" t="s">
        <v>146</v>
      </c>
      <c r="G183" s="11" t="str">
        <f t="shared" si="34"/>
        <v>36448.377</v>
      </c>
      <c r="H183" s="41">
        <f t="shared" si="35"/>
        <v>-2399.5</v>
      </c>
      <c r="I183" s="67" t="s">
        <v>620</v>
      </c>
      <c r="J183" s="68" t="s">
        <v>621</v>
      </c>
      <c r="K183" s="67">
        <v>-2399.5</v>
      </c>
      <c r="L183" s="67" t="s">
        <v>622</v>
      </c>
      <c r="M183" s="68" t="s">
        <v>151</v>
      </c>
      <c r="N183" s="68"/>
      <c r="O183" s="69" t="s">
        <v>422</v>
      </c>
      <c r="P183" s="69" t="s">
        <v>423</v>
      </c>
    </row>
    <row r="184" spans="1:16" ht="12.75" customHeight="1" thickBot="1" x14ac:dyDescent="0.25">
      <c r="A184" s="41" t="str">
        <f t="shared" si="30"/>
        <v> VB 5.17 </v>
      </c>
      <c r="B184" s="13" t="str">
        <f t="shared" si="31"/>
        <v>I</v>
      </c>
      <c r="C184" s="41">
        <f t="shared" si="32"/>
        <v>36453.409</v>
      </c>
      <c r="D184" s="11" t="str">
        <f t="shared" si="33"/>
        <v>vis</v>
      </c>
      <c r="E184" s="66">
        <f>VLOOKUP(C184,Active!C$21:E$971,3,FALSE)</f>
        <v>-2394.1139663333101</v>
      </c>
      <c r="F184" s="13" t="s">
        <v>146</v>
      </c>
      <c r="G184" s="11" t="str">
        <f t="shared" si="34"/>
        <v>36453.409</v>
      </c>
      <c r="H184" s="41">
        <f t="shared" si="35"/>
        <v>-2394</v>
      </c>
      <c r="I184" s="67" t="s">
        <v>623</v>
      </c>
      <c r="J184" s="68" t="s">
        <v>624</v>
      </c>
      <c r="K184" s="67">
        <v>-2394</v>
      </c>
      <c r="L184" s="67" t="s">
        <v>439</v>
      </c>
      <c r="M184" s="68" t="s">
        <v>151</v>
      </c>
      <c r="N184" s="68"/>
      <c r="O184" s="69" t="s">
        <v>422</v>
      </c>
      <c r="P184" s="69" t="s">
        <v>423</v>
      </c>
    </row>
    <row r="185" spans="1:16" ht="12.75" customHeight="1" thickBot="1" x14ac:dyDescent="0.25">
      <c r="A185" s="41" t="str">
        <f t="shared" si="30"/>
        <v> VB 5.17 </v>
      </c>
      <c r="B185" s="13" t="str">
        <f t="shared" si="31"/>
        <v>I</v>
      </c>
      <c r="C185" s="41">
        <f t="shared" si="32"/>
        <v>36453.455000000002</v>
      </c>
      <c r="D185" s="11" t="str">
        <f t="shared" si="33"/>
        <v>vis</v>
      </c>
      <c r="E185" s="66">
        <f>VLOOKUP(C185,Active!C$21:E$971,3,FALSE)</f>
        <v>-2394.064829671926</v>
      </c>
      <c r="F185" s="13" t="s">
        <v>146</v>
      </c>
      <c r="G185" s="11" t="str">
        <f t="shared" si="34"/>
        <v>36453.455</v>
      </c>
      <c r="H185" s="41">
        <f t="shared" si="35"/>
        <v>-2394</v>
      </c>
      <c r="I185" s="67" t="s">
        <v>625</v>
      </c>
      <c r="J185" s="68" t="s">
        <v>626</v>
      </c>
      <c r="K185" s="67">
        <v>-2394</v>
      </c>
      <c r="L185" s="67" t="s">
        <v>542</v>
      </c>
      <c r="M185" s="68" t="s">
        <v>151</v>
      </c>
      <c r="N185" s="68"/>
      <c r="O185" s="69" t="s">
        <v>422</v>
      </c>
      <c r="P185" s="69" t="s">
        <v>423</v>
      </c>
    </row>
    <row r="186" spans="1:16" ht="12.75" customHeight="1" thickBot="1" x14ac:dyDescent="0.25">
      <c r="A186" s="41" t="str">
        <f t="shared" si="30"/>
        <v> VB 5.17 </v>
      </c>
      <c r="B186" s="13" t="str">
        <f t="shared" si="31"/>
        <v>II</v>
      </c>
      <c r="C186" s="41">
        <f t="shared" si="32"/>
        <v>36459.476999999999</v>
      </c>
      <c r="D186" s="11" t="str">
        <f t="shared" si="33"/>
        <v>vis</v>
      </c>
      <c r="E186" s="66">
        <f>VLOOKUP(C186,Active!C$21:E$971,3,FALSE)</f>
        <v>-2387.6321997840246</v>
      </c>
      <c r="F186" s="13" t="s">
        <v>146</v>
      </c>
      <c r="G186" s="11" t="str">
        <f t="shared" si="34"/>
        <v>36459.477</v>
      </c>
      <c r="H186" s="41">
        <f t="shared" si="35"/>
        <v>-2387.5</v>
      </c>
      <c r="I186" s="67" t="s">
        <v>627</v>
      </c>
      <c r="J186" s="68" t="s">
        <v>628</v>
      </c>
      <c r="K186" s="67">
        <v>-2387.5</v>
      </c>
      <c r="L186" s="67" t="s">
        <v>629</v>
      </c>
      <c r="M186" s="68" t="s">
        <v>151</v>
      </c>
      <c r="N186" s="68"/>
      <c r="O186" s="69" t="s">
        <v>422</v>
      </c>
      <c r="P186" s="69" t="s">
        <v>423</v>
      </c>
    </row>
    <row r="187" spans="1:16" ht="12.75" customHeight="1" thickBot="1" x14ac:dyDescent="0.25">
      <c r="A187" s="41" t="str">
        <f t="shared" si="30"/>
        <v> VB 5.17 </v>
      </c>
      <c r="B187" s="13" t="str">
        <f t="shared" si="31"/>
        <v>II</v>
      </c>
      <c r="C187" s="41">
        <f t="shared" si="32"/>
        <v>36461.411</v>
      </c>
      <c r="D187" s="11" t="str">
        <f t="shared" si="33"/>
        <v>vis</v>
      </c>
      <c r="E187" s="66">
        <f>VLOOKUP(C187,Active!C$21:E$971,3,FALSE)</f>
        <v>-2385.5663236293894</v>
      </c>
      <c r="F187" s="13" t="s">
        <v>146</v>
      </c>
      <c r="G187" s="11" t="str">
        <f t="shared" si="34"/>
        <v>36461.411</v>
      </c>
      <c r="H187" s="41">
        <f t="shared" si="35"/>
        <v>-2385.5</v>
      </c>
      <c r="I187" s="67" t="s">
        <v>630</v>
      </c>
      <c r="J187" s="68" t="s">
        <v>631</v>
      </c>
      <c r="K187" s="67">
        <v>-2385.5</v>
      </c>
      <c r="L187" s="67" t="s">
        <v>270</v>
      </c>
      <c r="M187" s="68" t="s">
        <v>151</v>
      </c>
      <c r="N187" s="68"/>
      <c r="O187" s="69" t="s">
        <v>422</v>
      </c>
      <c r="P187" s="69" t="s">
        <v>423</v>
      </c>
    </row>
    <row r="188" spans="1:16" ht="12.75" customHeight="1" thickBot="1" x14ac:dyDescent="0.25">
      <c r="A188" s="41" t="str">
        <f t="shared" si="30"/>
        <v> VB 5.17 </v>
      </c>
      <c r="B188" s="13" t="str">
        <f t="shared" si="31"/>
        <v>I</v>
      </c>
      <c r="C188" s="41">
        <f t="shared" si="32"/>
        <v>36485.345999999998</v>
      </c>
      <c r="D188" s="11" t="str">
        <f t="shared" si="33"/>
        <v>vis</v>
      </c>
      <c r="E188" s="66">
        <f>VLOOKUP(C188,Active!C$21:E$971,3,FALSE)</f>
        <v>-2359.9992368862859</v>
      </c>
      <c r="F188" s="13" t="s">
        <v>146</v>
      </c>
      <c r="G188" s="11" t="str">
        <f t="shared" si="34"/>
        <v>36485.346</v>
      </c>
      <c r="H188" s="41">
        <f t="shared" si="35"/>
        <v>-2360</v>
      </c>
      <c r="I188" s="67" t="s">
        <v>632</v>
      </c>
      <c r="J188" s="68" t="s">
        <v>633</v>
      </c>
      <c r="K188" s="67">
        <v>-2360</v>
      </c>
      <c r="L188" s="67" t="s">
        <v>634</v>
      </c>
      <c r="M188" s="68" t="s">
        <v>151</v>
      </c>
      <c r="N188" s="68"/>
      <c r="O188" s="69" t="s">
        <v>422</v>
      </c>
      <c r="P188" s="69" t="s">
        <v>423</v>
      </c>
    </row>
    <row r="189" spans="1:16" x14ac:dyDescent="0.2">
      <c r="B189" s="13"/>
      <c r="F189" s="13"/>
    </row>
    <row r="190" spans="1:16" x14ac:dyDescent="0.2">
      <c r="B190" s="13"/>
      <c r="F190" s="13"/>
    </row>
    <row r="191" spans="1:16" x14ac:dyDescent="0.2">
      <c r="B191" s="13"/>
      <c r="F191" s="13"/>
    </row>
    <row r="192" spans="1:1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</sheetData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50"/>
  <sheetViews>
    <sheetView workbookViewId="0">
      <pane ySplit="20" topLeftCell="A174" activePane="bottomLeft" state="frozen"/>
      <selection pane="bottomLeft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style="41" customWidth="1"/>
    <col min="8" max="14" width="8.5703125" style="41" customWidth="1"/>
    <col min="15" max="15" width="8" style="41" customWidth="1"/>
    <col min="16" max="16" width="7.7109375" style="41" customWidth="1"/>
    <col min="17" max="17" width="9.85546875" customWidth="1"/>
  </cols>
  <sheetData>
    <row r="1" spans="1:24" ht="21" thickBot="1" x14ac:dyDescent="0.35">
      <c r="A1" s="1" t="s">
        <v>99</v>
      </c>
      <c r="W1" s="5" t="s">
        <v>13</v>
      </c>
      <c r="X1" s="5" t="s">
        <v>127</v>
      </c>
    </row>
    <row r="2" spans="1:24" x14ac:dyDescent="0.2">
      <c r="A2" t="s">
        <v>27</v>
      </c>
      <c r="B2" s="9" t="s">
        <v>98</v>
      </c>
      <c r="R2" t="s">
        <v>133</v>
      </c>
      <c r="W2">
        <v>-30000</v>
      </c>
      <c r="X2" s="46">
        <f>+S$6+S$7*W2+S$8*SIN(RADIANS(S$9*W2+S$10))</f>
        <v>-9.7404028665133841E-3</v>
      </c>
    </row>
    <row r="3" spans="1:24" x14ac:dyDescent="0.2">
      <c r="W3">
        <v>-29000</v>
      </c>
      <c r="X3" s="46">
        <f t="shared" ref="X3:X33" si="0">+S$6+S$7*W3+S$8*SIN(RADIANS(S$9*W3+S$10))</f>
        <v>-2.134367709133576E-2</v>
      </c>
    </row>
    <row r="4" spans="1:24" x14ac:dyDescent="0.2">
      <c r="A4" s="6" t="s">
        <v>3</v>
      </c>
      <c r="C4" s="3">
        <v>38694.706299999998</v>
      </c>
      <c r="D4" s="4">
        <v>0.93615700000000002</v>
      </c>
      <c r="W4">
        <v>-28000</v>
      </c>
      <c r="X4" s="46">
        <f t="shared" si="0"/>
        <v>-2.067588092598335E-2</v>
      </c>
    </row>
    <row r="5" spans="1:24" ht="14.25" thickTop="1" thickBot="1" x14ac:dyDescent="0.25">
      <c r="W5">
        <v>-27000</v>
      </c>
      <c r="X5" s="46">
        <f t="shared" si="0"/>
        <v>-8.1127471163399759E-3</v>
      </c>
    </row>
    <row r="6" spans="1:24" x14ac:dyDescent="0.2">
      <c r="A6" s="6" t="s">
        <v>4</v>
      </c>
      <c r="R6" t="s">
        <v>128</v>
      </c>
      <c r="S6" s="46">
        <f>T6*U6</f>
        <v>1E-4</v>
      </c>
      <c r="T6" s="47">
        <v>1</v>
      </c>
      <c r="U6" s="46">
        <v>1E-4</v>
      </c>
      <c r="W6">
        <v>-26000</v>
      </c>
      <c r="X6" s="46">
        <f t="shared" si="0"/>
        <v>8.0983852846641252E-3</v>
      </c>
    </row>
    <row r="7" spans="1:24" x14ac:dyDescent="0.2">
      <c r="A7" t="s">
        <v>5</v>
      </c>
      <c r="C7">
        <v>55408.036053104166</v>
      </c>
      <c r="R7" t="s">
        <v>129</v>
      </c>
      <c r="S7" s="46">
        <f>T7*U7</f>
        <v>9.9999999999999995E-8</v>
      </c>
      <c r="T7" s="48">
        <v>1</v>
      </c>
      <c r="U7" s="46">
        <v>9.9999999999999995E-8</v>
      </c>
      <c r="W7">
        <v>-25000</v>
      </c>
      <c r="X7" s="46">
        <f t="shared" si="0"/>
        <v>1.7296155060244161E-2</v>
      </c>
    </row>
    <row r="8" spans="1:24" x14ac:dyDescent="0.2">
      <c r="A8" t="s">
        <v>6</v>
      </c>
      <c r="C8">
        <v>0.93616418853108441</v>
      </c>
      <c r="R8" t="s">
        <v>130</v>
      </c>
      <c r="S8" s="46">
        <f>T8*U8</f>
        <v>0.02</v>
      </c>
      <c r="T8" s="48">
        <v>2</v>
      </c>
      <c r="U8">
        <v>0.01</v>
      </c>
      <c r="W8">
        <v>-24000</v>
      </c>
      <c r="X8" s="46">
        <f t="shared" si="0"/>
        <v>1.3460215072134435E-2</v>
      </c>
    </row>
    <row r="9" spans="1:24" x14ac:dyDescent="0.2">
      <c r="A9" s="10" t="s">
        <v>102</v>
      </c>
      <c r="B9" s="11"/>
      <c r="C9" s="12">
        <v>8</v>
      </c>
      <c r="D9" s="11" t="s">
        <v>103</v>
      </c>
      <c r="E9" s="11"/>
      <c r="R9" t="s">
        <v>131</v>
      </c>
      <c r="S9" s="46">
        <f>T9*U9</f>
        <v>4.8000000000000001E-2</v>
      </c>
      <c r="T9" s="48">
        <v>4.8</v>
      </c>
      <c r="U9" s="46">
        <v>0.01</v>
      </c>
      <c r="W9">
        <v>-23000</v>
      </c>
      <c r="X9" s="46">
        <f t="shared" si="0"/>
        <v>-8.0487052511748667E-4</v>
      </c>
    </row>
    <row r="10" spans="1:24" ht="13.5" thickBot="1" x14ac:dyDescent="0.25">
      <c r="A10" s="11"/>
      <c r="B10" s="11"/>
      <c r="C10" s="5" t="s">
        <v>23</v>
      </c>
      <c r="D10" s="5" t="s">
        <v>24</v>
      </c>
      <c r="E10" s="11"/>
      <c r="R10" t="s">
        <v>132</v>
      </c>
      <c r="S10" s="46">
        <f>T10*U10</f>
        <v>200</v>
      </c>
      <c r="T10" s="49">
        <v>2</v>
      </c>
      <c r="U10" s="46">
        <v>100</v>
      </c>
      <c r="W10">
        <v>-22000</v>
      </c>
      <c r="X10" s="46">
        <f t="shared" si="0"/>
        <v>-1.5993167409179956E-2</v>
      </c>
    </row>
    <row r="11" spans="1:24" x14ac:dyDescent="0.2">
      <c r="A11" s="11" t="s">
        <v>19</v>
      </c>
      <c r="B11" s="11"/>
      <c r="C11" s="25">
        <f ca="1">INTERCEPT(INDIRECT($G$11):G991,INDIRECT($F$11):F991)</f>
        <v>4.7556942030664E-3</v>
      </c>
      <c r="D11" s="13"/>
      <c r="E11" s="11"/>
      <c r="F11" s="26" t="str">
        <f>"F"&amp;E19</f>
        <v>F21</v>
      </c>
      <c r="G11" s="42" t="str">
        <f>"G"&amp;E19</f>
        <v>G21</v>
      </c>
      <c r="W11">
        <v>-21000</v>
      </c>
      <c r="X11" s="46">
        <f t="shared" si="0"/>
        <v>-2.1987816540381913E-2</v>
      </c>
    </row>
    <row r="12" spans="1:24" x14ac:dyDescent="0.2">
      <c r="A12" s="11" t="s">
        <v>20</v>
      </c>
      <c r="B12" s="11"/>
      <c r="C12" s="25">
        <f ca="1">SLOPE(INDIRECT($G$11):G991,INDIRECT($F$11):F991)</f>
        <v>2.2990086224170611E-7</v>
      </c>
      <c r="D12" s="13"/>
      <c r="E12" s="11"/>
      <c r="W12">
        <v>-20000</v>
      </c>
      <c r="X12" s="46">
        <f t="shared" si="0"/>
        <v>-1.4755752193730794E-2</v>
      </c>
    </row>
    <row r="13" spans="1:24" x14ac:dyDescent="0.2">
      <c r="A13" s="11" t="s">
        <v>22</v>
      </c>
      <c r="B13" s="11"/>
      <c r="C13" s="13" t="s">
        <v>17</v>
      </c>
      <c r="D13" s="16" t="s">
        <v>116</v>
      </c>
      <c r="E13" s="12">
        <v>1</v>
      </c>
      <c r="W13">
        <v>-19000</v>
      </c>
      <c r="X13" s="46">
        <f t="shared" si="0"/>
        <v>9.8346201920132287E-4</v>
      </c>
    </row>
    <row r="14" spans="1:24" x14ac:dyDescent="0.2">
      <c r="A14" s="11"/>
      <c r="B14" s="11"/>
      <c r="C14" s="11"/>
      <c r="D14" s="16" t="s">
        <v>104</v>
      </c>
      <c r="E14" s="17">
        <f ca="1">NOW()+15018.5+$C$9/24</f>
        <v>60575.558020717595</v>
      </c>
      <c r="W14">
        <v>-18000</v>
      </c>
      <c r="X14" s="46">
        <f t="shared" si="0"/>
        <v>1.4880751451100835E-2</v>
      </c>
    </row>
    <row r="15" spans="1:24" x14ac:dyDescent="0.2">
      <c r="A15" s="14" t="s">
        <v>21</v>
      </c>
      <c r="B15" s="11"/>
      <c r="C15" s="15">
        <f ca="1">(C7+C11)+(C8+C12)*INT(MAX(F21:F3532))</f>
        <v>55408.040808798367</v>
      </c>
      <c r="D15" s="16" t="s">
        <v>117</v>
      </c>
      <c r="E15" s="17">
        <f ca="1">ROUND(2*(E14-$C$7)/$C$8,0)/2+E13</f>
        <v>5521</v>
      </c>
      <c r="W15">
        <v>-17000</v>
      </c>
      <c r="X15" s="46">
        <f t="shared" si="0"/>
        <v>1.7805914525519932E-2</v>
      </c>
    </row>
    <row r="16" spans="1:24" x14ac:dyDescent="0.2">
      <c r="A16" s="18" t="s">
        <v>7</v>
      </c>
      <c r="B16" s="11"/>
      <c r="C16" s="19">
        <f ca="1">+C8+C12</f>
        <v>0.93616441843194664</v>
      </c>
      <c r="D16" s="16" t="s">
        <v>105</v>
      </c>
      <c r="E16" s="27">
        <f ca="1">ROUND(2*(E14-$C$15)/$C$16,0)/2+E13</f>
        <v>5521</v>
      </c>
      <c r="W16">
        <v>-16000</v>
      </c>
      <c r="X16" s="46">
        <f t="shared" si="0"/>
        <v>7.8894312557178051E-3</v>
      </c>
    </row>
    <row r="17" spans="1:32" ht="13.5" thickBot="1" x14ac:dyDescent="0.25">
      <c r="A17" s="16" t="s">
        <v>106</v>
      </c>
      <c r="B17" s="11"/>
      <c r="C17" s="11">
        <f>COUNT(C21:C2190)</f>
        <v>166</v>
      </c>
      <c r="D17" s="16" t="s">
        <v>107</v>
      </c>
      <c r="E17" s="20">
        <f ca="1">+$C$15+$C$16*E16-15018.5-$C$9/24</f>
        <v>45557.771229627811</v>
      </c>
      <c r="W17">
        <v>-15000</v>
      </c>
      <c r="X17" s="46">
        <f t="shared" si="0"/>
        <v>-8.240402866513374E-3</v>
      </c>
    </row>
    <row r="18" spans="1:32" x14ac:dyDescent="0.2">
      <c r="A18" s="18" t="s">
        <v>8</v>
      </c>
      <c r="B18" s="11"/>
      <c r="C18" s="21">
        <f ca="1">+C15</f>
        <v>55408.040808798367</v>
      </c>
      <c r="D18" s="22">
        <f ca="1">+C16</f>
        <v>0.93616441843194664</v>
      </c>
      <c r="E18" s="23" t="s">
        <v>108</v>
      </c>
      <c r="W18">
        <v>-14000</v>
      </c>
      <c r="X18" s="46">
        <f t="shared" si="0"/>
        <v>-1.9843677091335745E-2</v>
      </c>
    </row>
    <row r="19" spans="1:32" ht="13.5" thickTop="1" x14ac:dyDescent="0.2">
      <c r="A19" s="28" t="s">
        <v>110</v>
      </c>
      <c r="E19" s="29">
        <v>21</v>
      </c>
      <c r="W19">
        <v>-13000</v>
      </c>
      <c r="X19" s="46">
        <f t="shared" si="0"/>
        <v>-1.9175880925983338E-2</v>
      </c>
    </row>
    <row r="20" spans="1:32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43" t="s">
        <v>14</v>
      </c>
      <c r="H20" s="44" t="s">
        <v>15</v>
      </c>
      <c r="I20" s="44" t="s">
        <v>96</v>
      </c>
      <c r="J20" s="44" t="s">
        <v>31</v>
      </c>
      <c r="K20" s="44" t="s">
        <v>97</v>
      </c>
      <c r="L20" s="44" t="s">
        <v>28</v>
      </c>
      <c r="M20" s="44" t="s">
        <v>29</v>
      </c>
      <c r="N20" s="44" t="s">
        <v>30</v>
      </c>
      <c r="O20" s="44" t="s">
        <v>26</v>
      </c>
      <c r="P20" s="45" t="s">
        <v>25</v>
      </c>
      <c r="Q20" s="5" t="s">
        <v>18</v>
      </c>
      <c r="R20" s="51" t="s">
        <v>125</v>
      </c>
      <c r="S20" s="50" t="s">
        <v>134</v>
      </c>
      <c r="W20">
        <v>-12000</v>
      </c>
      <c r="X20" s="46">
        <f t="shared" si="0"/>
        <v>-6.6127471163399867E-3</v>
      </c>
    </row>
    <row r="21" spans="1:32" x14ac:dyDescent="0.2">
      <c r="A21" s="37" t="s">
        <v>74</v>
      </c>
      <c r="B21" s="37"/>
      <c r="C21" s="30">
        <v>47349.545599999998</v>
      </c>
      <c r="D21" s="30"/>
      <c r="E21">
        <f t="shared" ref="E21:E52" si="1">+(C21-C$7)/C$8</f>
        <v>-8607.9883762148347</v>
      </c>
      <c r="F21">
        <f t="shared" ref="F21:F52" si="2">ROUND(2*E21,0)/2</f>
        <v>-8608</v>
      </c>
      <c r="G21" s="41">
        <f t="shared" ref="G21:G52" si="3">+C21-(C$7+F21*C$8)</f>
        <v>1.088177140627522E-2</v>
      </c>
      <c r="N21" s="41">
        <f t="shared" ref="N21:N26" si="4">+G21</f>
        <v>1.088177140627522E-2</v>
      </c>
      <c r="O21" s="41">
        <f t="shared" ref="O21:O52" ca="1" si="5">+C$11+C$12*F21</f>
        <v>2.776707580889794E-3</v>
      </c>
      <c r="Q21" s="2">
        <f t="shared" ref="Q21:Q52" si="6">+C21-15018.5</f>
        <v>32331.045599999998</v>
      </c>
      <c r="S21" s="46">
        <f t="shared" ref="S21:S52" si="7">+S$6+S$7*F21+S$8*SIN(RADIANS(S$9*F21+S$10))</f>
        <v>1.0185790669364102E-2</v>
      </c>
      <c r="W21">
        <v>-11000</v>
      </c>
      <c r="X21" s="46">
        <f t="shared" si="0"/>
        <v>9.5983852846641005E-3</v>
      </c>
    </row>
    <row r="22" spans="1:32" x14ac:dyDescent="0.2">
      <c r="A22" s="37" t="s">
        <v>87</v>
      </c>
      <c r="B22" s="37"/>
      <c r="C22" s="30">
        <v>48479.4755</v>
      </c>
      <c r="D22" s="30"/>
      <c r="E22">
        <f t="shared" si="1"/>
        <v>-7401.0100343355634</v>
      </c>
      <c r="F22">
        <f t="shared" si="2"/>
        <v>-7401</v>
      </c>
      <c r="G22" s="41">
        <f t="shared" si="3"/>
        <v>-9.3937856072443537E-3</v>
      </c>
      <c r="N22" s="41">
        <f t="shared" si="4"/>
        <v>-9.3937856072443537E-3</v>
      </c>
      <c r="O22" s="41">
        <f t="shared" ca="1" si="5"/>
        <v>3.0541979216155328E-3</v>
      </c>
      <c r="Q22" s="2">
        <f t="shared" si="6"/>
        <v>33460.9755</v>
      </c>
      <c r="S22" s="46">
        <f t="shared" si="7"/>
        <v>-9.0139287491857057E-3</v>
      </c>
      <c r="W22">
        <v>-10000</v>
      </c>
      <c r="X22" s="46">
        <f t="shared" si="0"/>
        <v>1.8796155060244162E-2</v>
      </c>
    </row>
    <row r="23" spans="1:32" x14ac:dyDescent="0.2">
      <c r="A23" s="37" t="s">
        <v>87</v>
      </c>
      <c r="B23" s="37" t="s">
        <v>95</v>
      </c>
      <c r="C23" s="30">
        <v>48488.374000000003</v>
      </c>
      <c r="D23" s="30"/>
      <c r="E23">
        <f t="shared" si="1"/>
        <v>-7391.5047572602189</v>
      </c>
      <c r="F23">
        <f t="shared" si="2"/>
        <v>-7391.5</v>
      </c>
      <c r="G23" s="41">
        <f t="shared" si="3"/>
        <v>-4.4535766501212493E-3</v>
      </c>
      <c r="N23" s="41">
        <f t="shared" si="4"/>
        <v>-4.4535766501212493E-3</v>
      </c>
      <c r="O23" s="41">
        <f t="shared" ca="1" si="5"/>
        <v>3.0563819798068294E-3</v>
      </c>
      <c r="Q23" s="2">
        <f t="shared" si="6"/>
        <v>33469.874000000003</v>
      </c>
      <c r="S23" s="46">
        <f t="shared" si="7"/>
        <v>-9.1572625020816326E-3</v>
      </c>
      <c r="W23">
        <v>-9000</v>
      </c>
      <c r="X23" s="46">
        <f t="shared" si="0"/>
        <v>1.4960215072134441E-2</v>
      </c>
      <c r="AB23">
        <v>10</v>
      </c>
      <c r="AD23" t="s">
        <v>32</v>
      </c>
      <c r="AF23" t="s">
        <v>34</v>
      </c>
    </row>
    <row r="24" spans="1:32" x14ac:dyDescent="0.2">
      <c r="A24" s="37" t="s">
        <v>87</v>
      </c>
      <c r="B24" s="37"/>
      <c r="C24" s="30">
        <v>48495.394800000002</v>
      </c>
      <c r="D24" s="30"/>
      <c r="E24">
        <f t="shared" si="1"/>
        <v>-7384.0052180917583</v>
      </c>
      <c r="F24">
        <f t="shared" si="2"/>
        <v>-7384</v>
      </c>
      <c r="G24" s="41">
        <f t="shared" si="3"/>
        <v>-4.8849906379473396E-3</v>
      </c>
      <c r="N24" s="41">
        <f t="shared" si="4"/>
        <v>-4.8849906379473396E-3</v>
      </c>
      <c r="O24" s="41">
        <f t="shared" ca="1" si="5"/>
        <v>3.0581062362736418E-3</v>
      </c>
      <c r="Q24" s="2">
        <f t="shared" si="6"/>
        <v>33476.894800000002</v>
      </c>
      <c r="S24" s="46">
        <f t="shared" si="7"/>
        <v>-9.2700400627580212E-3</v>
      </c>
      <c r="W24">
        <v>-8000</v>
      </c>
      <c r="X24" s="46">
        <f t="shared" si="0"/>
        <v>6.9512947488250556E-4</v>
      </c>
      <c r="AB24">
        <v>12</v>
      </c>
      <c r="AD24" t="s">
        <v>35</v>
      </c>
      <c r="AF24" t="s">
        <v>34</v>
      </c>
    </row>
    <row r="25" spans="1:32" x14ac:dyDescent="0.2">
      <c r="A25" s="37" t="s">
        <v>87</v>
      </c>
      <c r="B25" s="37" t="s">
        <v>95</v>
      </c>
      <c r="C25" s="30">
        <v>48503.352500000001</v>
      </c>
      <c r="D25" s="30"/>
      <c r="E25">
        <f t="shared" si="1"/>
        <v>-7375.5048929378072</v>
      </c>
      <c r="F25">
        <f t="shared" si="2"/>
        <v>-7375.5</v>
      </c>
      <c r="G25" s="41">
        <f t="shared" si="3"/>
        <v>-4.5805931513314135E-3</v>
      </c>
      <c r="N25" s="41">
        <f t="shared" si="4"/>
        <v>-4.5805931513314135E-3</v>
      </c>
      <c r="O25" s="41">
        <f t="shared" ca="1" si="5"/>
        <v>3.0600603936026967E-3</v>
      </c>
      <c r="Q25" s="2">
        <f t="shared" si="6"/>
        <v>33484.852500000001</v>
      </c>
      <c r="S25" s="46">
        <f t="shared" si="7"/>
        <v>-9.39744244744283E-3</v>
      </c>
      <c r="W25">
        <v>-7000</v>
      </c>
      <c r="X25" s="46">
        <f t="shared" si="0"/>
        <v>-1.4493167409179943E-2</v>
      </c>
      <c r="AB25">
        <v>7</v>
      </c>
      <c r="AD25" t="s">
        <v>37</v>
      </c>
      <c r="AF25" t="s">
        <v>34</v>
      </c>
    </row>
    <row r="26" spans="1:32" x14ac:dyDescent="0.2">
      <c r="A26" s="37" t="s">
        <v>46</v>
      </c>
      <c r="B26" s="37"/>
      <c r="C26" s="30">
        <v>42641.544000000002</v>
      </c>
      <c r="D26" s="30"/>
      <c r="E26">
        <f t="shared" si="1"/>
        <v>-13637.022447030151</v>
      </c>
      <c r="F26">
        <f t="shared" si="2"/>
        <v>-13637</v>
      </c>
      <c r="G26" s="41">
        <f t="shared" si="3"/>
        <v>-2.1014105768699665E-2</v>
      </c>
      <c r="N26" s="41">
        <f t="shared" si="4"/>
        <v>-2.1014105768699665E-2</v>
      </c>
      <c r="O26" s="41">
        <f t="shared" ca="1" si="5"/>
        <v>1.6205361446762537E-3</v>
      </c>
      <c r="Q26" s="2">
        <f t="shared" si="6"/>
        <v>27623.044000000002</v>
      </c>
      <c r="S26" s="46">
        <f t="shared" si="7"/>
        <v>-2.1199947693098076E-2</v>
      </c>
      <c r="W26">
        <v>-6000</v>
      </c>
      <c r="X26" s="46">
        <f t="shared" si="0"/>
        <v>-2.0487816540381915E-2</v>
      </c>
      <c r="AB26">
        <v>10</v>
      </c>
      <c r="AD26" t="s">
        <v>35</v>
      </c>
      <c r="AF26" t="s">
        <v>34</v>
      </c>
    </row>
    <row r="27" spans="1:32" x14ac:dyDescent="0.2">
      <c r="A27" s="37" t="s">
        <v>50</v>
      </c>
      <c r="B27" s="37"/>
      <c r="C27" s="30">
        <v>42802.580999999998</v>
      </c>
      <c r="D27" s="30"/>
      <c r="E27">
        <f t="shared" si="1"/>
        <v>-13465.004544644164</v>
      </c>
      <c r="F27">
        <f t="shared" si="2"/>
        <v>-13465</v>
      </c>
      <c r="G27" s="41">
        <f t="shared" si="3"/>
        <v>-4.2545331161818467E-3</v>
      </c>
      <c r="I27" s="41">
        <f t="shared" ref="I27:I70" si="8">+G27</f>
        <v>-4.2545331161818467E-3</v>
      </c>
      <c r="O27" s="41">
        <f t="shared" ca="1" si="5"/>
        <v>1.6600790929818272E-3</v>
      </c>
      <c r="Q27" s="2">
        <f t="shared" si="6"/>
        <v>27784.080999999998</v>
      </c>
      <c r="S27" s="46">
        <f t="shared" si="7"/>
        <v>-2.1205261670005693E-2</v>
      </c>
      <c r="W27">
        <v>-5000</v>
      </c>
      <c r="X27" s="46">
        <f t="shared" si="0"/>
        <v>-1.3255752193730784E-2</v>
      </c>
      <c r="AB27">
        <v>14</v>
      </c>
      <c r="AD27" t="s">
        <v>39</v>
      </c>
      <c r="AF27" t="s">
        <v>34</v>
      </c>
    </row>
    <row r="28" spans="1:32" x14ac:dyDescent="0.2">
      <c r="A28" s="37" t="s">
        <v>50</v>
      </c>
      <c r="B28" s="37"/>
      <c r="C28" s="30">
        <v>42950.497000000003</v>
      </c>
      <c r="D28" s="30"/>
      <c r="E28">
        <f t="shared" si="1"/>
        <v>-13307.002346085281</v>
      </c>
      <c r="F28">
        <f t="shared" si="2"/>
        <v>-13307</v>
      </c>
      <c r="G28" s="41">
        <f t="shared" si="3"/>
        <v>-2.1963210238027386E-3</v>
      </c>
      <c r="I28" s="41">
        <f t="shared" si="8"/>
        <v>-2.1963210238027386E-3</v>
      </c>
      <c r="O28" s="41">
        <f t="shared" ca="1" si="5"/>
        <v>1.6964034292160169E-3</v>
      </c>
      <c r="Q28" s="2">
        <f t="shared" si="6"/>
        <v>27931.997000000003</v>
      </c>
      <c r="S28" s="46">
        <f t="shared" si="7"/>
        <v>-2.084545163132788E-2</v>
      </c>
      <c r="W28">
        <v>-4000</v>
      </c>
      <c r="X28" s="46">
        <f t="shared" si="0"/>
        <v>2.483462019201309E-3</v>
      </c>
      <c r="AB28">
        <v>15</v>
      </c>
      <c r="AD28" t="s">
        <v>35</v>
      </c>
      <c r="AF28" t="s">
        <v>34</v>
      </c>
    </row>
    <row r="29" spans="1:32" x14ac:dyDescent="0.2">
      <c r="A29" s="37" t="s">
        <v>50</v>
      </c>
      <c r="B29" s="37" t="s">
        <v>95</v>
      </c>
      <c r="C29" s="30">
        <v>42957.506000000001</v>
      </c>
      <c r="D29" s="30"/>
      <c r="E29">
        <f t="shared" si="1"/>
        <v>-13299.515411543385</v>
      </c>
      <c r="F29">
        <f t="shared" si="2"/>
        <v>-13299.5</v>
      </c>
      <c r="G29" s="41">
        <f t="shared" si="3"/>
        <v>-1.4427735011850018E-2</v>
      </c>
      <c r="I29" s="41">
        <f t="shared" si="8"/>
        <v>-1.4427735011850018E-2</v>
      </c>
      <c r="O29" s="41">
        <f t="shared" ca="1" si="5"/>
        <v>1.6981276856828298E-3</v>
      </c>
      <c r="Q29" s="2">
        <f t="shared" si="6"/>
        <v>27939.006000000001</v>
      </c>
      <c r="S29" s="46">
        <f t="shared" si="7"/>
        <v>-2.081976872682403E-2</v>
      </c>
      <c r="W29">
        <v>-3000</v>
      </c>
      <c r="X29" s="46">
        <f t="shared" si="0"/>
        <v>1.6380751451100836E-2</v>
      </c>
      <c r="AB29">
        <v>8</v>
      </c>
      <c r="AD29" t="s">
        <v>39</v>
      </c>
      <c r="AF29" t="s">
        <v>34</v>
      </c>
    </row>
    <row r="30" spans="1:32" x14ac:dyDescent="0.2">
      <c r="A30" s="37" t="s">
        <v>50</v>
      </c>
      <c r="B30" s="37" t="s">
        <v>95</v>
      </c>
      <c r="C30" s="30">
        <v>42958.500999999997</v>
      </c>
      <c r="D30" s="30" t="s">
        <v>51</v>
      </c>
      <c r="E30">
        <f t="shared" si="1"/>
        <v>-13298.452563794897</v>
      </c>
      <c r="F30">
        <f t="shared" si="2"/>
        <v>-13298.5</v>
      </c>
      <c r="G30" s="41">
        <f t="shared" si="3"/>
        <v>4.4408076457330026E-2</v>
      </c>
      <c r="I30" s="41">
        <f t="shared" si="8"/>
        <v>4.4408076457330026E-2</v>
      </c>
      <c r="O30" s="41">
        <f t="shared" ca="1" si="5"/>
        <v>1.6983575865450714E-3</v>
      </c>
      <c r="Q30" s="2">
        <f t="shared" si="6"/>
        <v>27940.000999999997</v>
      </c>
      <c r="S30" s="46">
        <f t="shared" si="7"/>
        <v>-2.0816285885127701E-2</v>
      </c>
      <c r="W30">
        <v>-2000</v>
      </c>
      <c r="X30" s="46">
        <f t="shared" si="0"/>
        <v>1.930591452551993E-2</v>
      </c>
      <c r="AB30">
        <v>13</v>
      </c>
      <c r="AD30" t="s">
        <v>35</v>
      </c>
      <c r="AF30" t="s">
        <v>34</v>
      </c>
    </row>
    <row r="31" spans="1:32" x14ac:dyDescent="0.2">
      <c r="A31" s="37" t="s">
        <v>50</v>
      </c>
      <c r="B31" s="37" t="s">
        <v>95</v>
      </c>
      <c r="C31" s="30">
        <v>43017.521999999997</v>
      </c>
      <c r="D31" s="30"/>
      <c r="E31">
        <f t="shared" si="1"/>
        <v>-13235.406999007155</v>
      </c>
      <c r="F31">
        <f t="shared" si="2"/>
        <v>-13235.5</v>
      </c>
      <c r="G31" s="41">
        <f t="shared" si="3"/>
        <v>8.7064198996813502E-2</v>
      </c>
      <c r="I31" s="41">
        <f t="shared" si="8"/>
        <v>8.7064198996813502E-2</v>
      </c>
      <c r="O31" s="41">
        <f t="shared" ca="1" si="5"/>
        <v>1.7128413408662988E-3</v>
      </c>
      <c r="Q31" s="2">
        <f t="shared" si="6"/>
        <v>27999.021999999997</v>
      </c>
      <c r="S31" s="46">
        <f t="shared" si="7"/>
        <v>-2.0569259321304677E-2</v>
      </c>
      <c r="W31">
        <v>-1000</v>
      </c>
      <c r="X31" s="46">
        <f t="shared" si="0"/>
        <v>9.3894312557178134E-3</v>
      </c>
      <c r="AB31">
        <v>8</v>
      </c>
      <c r="AD31" t="s">
        <v>35</v>
      </c>
      <c r="AF31" t="s">
        <v>34</v>
      </c>
    </row>
    <row r="32" spans="1:32" x14ac:dyDescent="0.2">
      <c r="A32" s="37" t="s">
        <v>50</v>
      </c>
      <c r="B32" s="37"/>
      <c r="C32" s="30">
        <v>43099.358999999997</v>
      </c>
      <c r="D32" s="30"/>
      <c r="E32">
        <f t="shared" si="1"/>
        <v>-13147.989641023822</v>
      </c>
      <c r="F32">
        <f t="shared" si="2"/>
        <v>-13148</v>
      </c>
      <c r="G32" s="41">
        <f t="shared" si="3"/>
        <v>9.6977025241358206E-3</v>
      </c>
      <c r="I32" s="41">
        <f t="shared" si="8"/>
        <v>9.6977025241358206E-3</v>
      </c>
      <c r="O32" s="41">
        <f t="shared" ca="1" si="5"/>
        <v>1.7329576663124482E-3</v>
      </c>
      <c r="Q32" s="2">
        <f t="shared" si="6"/>
        <v>28080.858999999997</v>
      </c>
      <c r="S32" s="46">
        <f t="shared" si="7"/>
        <v>-2.0136959404475657E-2</v>
      </c>
      <c r="W32">
        <v>0</v>
      </c>
      <c r="X32" s="46">
        <f t="shared" si="0"/>
        <v>-6.7404028665133727E-3</v>
      </c>
      <c r="AB32">
        <v>14</v>
      </c>
      <c r="AD32" t="s">
        <v>35</v>
      </c>
      <c r="AF32" t="s">
        <v>34</v>
      </c>
    </row>
    <row r="33" spans="1:32" x14ac:dyDescent="0.2">
      <c r="A33" s="37" t="s">
        <v>50</v>
      </c>
      <c r="B33" s="37"/>
      <c r="C33" s="30">
        <v>43244.481</v>
      </c>
      <c r="D33" s="30"/>
      <c r="E33">
        <f t="shared" si="1"/>
        <v>-12992.971961670255</v>
      </c>
      <c r="F33">
        <f t="shared" si="2"/>
        <v>-12993</v>
      </c>
      <c r="G33" s="41">
        <f t="shared" si="3"/>
        <v>2.6248480215144809E-2</v>
      </c>
      <c r="I33" s="41">
        <f t="shared" si="8"/>
        <v>2.6248480215144809E-2</v>
      </c>
      <c r="O33" s="41">
        <f t="shared" ca="1" si="5"/>
        <v>1.7685922999599126E-3</v>
      </c>
      <c r="Q33" s="2">
        <f t="shared" si="6"/>
        <v>28225.981</v>
      </c>
      <c r="S33" s="46">
        <f t="shared" si="7"/>
        <v>-1.9123457272056259E-2</v>
      </c>
      <c r="W33">
        <v>1000</v>
      </c>
      <c r="X33" s="46">
        <f t="shared" si="0"/>
        <v>-1.8343677091335747E-2</v>
      </c>
      <c r="AB33">
        <v>12</v>
      </c>
      <c r="AD33" t="s">
        <v>35</v>
      </c>
      <c r="AF33" t="s">
        <v>34</v>
      </c>
    </row>
    <row r="34" spans="1:32" x14ac:dyDescent="0.2">
      <c r="A34" s="37" t="s">
        <v>50</v>
      </c>
      <c r="B34" s="37"/>
      <c r="C34" s="30">
        <v>43361.45</v>
      </c>
      <c r="D34" s="30"/>
      <c r="E34">
        <f t="shared" si="1"/>
        <v>-12868.026998561239</v>
      </c>
      <c r="F34">
        <f t="shared" si="2"/>
        <v>-12868</v>
      </c>
      <c r="G34" s="41">
        <f t="shared" si="3"/>
        <v>-2.5275086176407058E-2</v>
      </c>
      <c r="I34" s="41">
        <f t="shared" si="8"/>
        <v>-2.5275086176407058E-2</v>
      </c>
      <c r="O34" s="41">
        <f t="shared" ca="1" si="5"/>
        <v>1.797329907740126E-3</v>
      </c>
      <c r="Q34" s="2">
        <f t="shared" si="6"/>
        <v>28342.949999999997</v>
      </c>
      <c r="S34" s="46">
        <f t="shared" si="7"/>
        <v>-1.8085318458258001E-2</v>
      </c>
      <c r="AB34">
        <v>10</v>
      </c>
      <c r="AD34" t="s">
        <v>35</v>
      </c>
      <c r="AF34" t="s">
        <v>34</v>
      </c>
    </row>
    <row r="35" spans="1:32" x14ac:dyDescent="0.2">
      <c r="A35" s="37" t="s">
        <v>50</v>
      </c>
      <c r="B35" s="37" t="s">
        <v>95</v>
      </c>
      <c r="C35" s="30">
        <v>43384.402999999998</v>
      </c>
      <c r="D35" s="30"/>
      <c r="E35">
        <f t="shared" si="1"/>
        <v>-12843.508863514848</v>
      </c>
      <c r="F35">
        <f t="shared" si="2"/>
        <v>-12843.5</v>
      </c>
      <c r="G35" s="41">
        <f t="shared" si="3"/>
        <v>-8.2977051861234941E-3</v>
      </c>
      <c r="I35" s="41">
        <f t="shared" si="8"/>
        <v>-8.2977051861234941E-3</v>
      </c>
      <c r="O35" s="41">
        <f t="shared" ca="1" si="5"/>
        <v>1.8029624788650474E-3</v>
      </c>
      <c r="Q35" s="2">
        <f t="shared" si="6"/>
        <v>28365.902999999998</v>
      </c>
      <c r="S35" s="46">
        <f t="shared" si="7"/>
        <v>-1.7859754127339294E-2</v>
      </c>
      <c r="AB35">
        <v>9</v>
      </c>
      <c r="AD35" t="s">
        <v>35</v>
      </c>
      <c r="AF35" t="s">
        <v>34</v>
      </c>
    </row>
    <row r="36" spans="1:32" x14ac:dyDescent="0.2">
      <c r="A36" s="37" t="s">
        <v>50</v>
      </c>
      <c r="B36" s="37"/>
      <c r="C36" s="30">
        <v>43597.411</v>
      </c>
      <c r="D36" s="30"/>
      <c r="E36">
        <f t="shared" si="1"/>
        <v>-12615.97612661938</v>
      </c>
      <c r="F36">
        <f t="shared" si="2"/>
        <v>-12616</v>
      </c>
      <c r="G36" s="41">
        <f t="shared" si="3"/>
        <v>2.2349403996486217E-2</v>
      </c>
      <c r="I36" s="41">
        <f t="shared" si="8"/>
        <v>2.2349403996486217E-2</v>
      </c>
      <c r="O36" s="41">
        <f t="shared" ca="1" si="5"/>
        <v>1.8552649250250359E-3</v>
      </c>
      <c r="Q36" s="2">
        <f t="shared" si="6"/>
        <v>28578.911</v>
      </c>
      <c r="S36" s="46">
        <f t="shared" si="7"/>
        <v>-1.544323604989401E-2</v>
      </c>
    </row>
    <row r="37" spans="1:32" x14ac:dyDescent="0.2">
      <c r="A37" s="37" t="s">
        <v>50</v>
      </c>
      <c r="B37" s="37"/>
      <c r="C37" s="30">
        <v>43743.434999999998</v>
      </c>
      <c r="D37" s="30"/>
      <c r="E37">
        <f t="shared" si="1"/>
        <v>-12459.994941065679</v>
      </c>
      <c r="F37">
        <f t="shared" si="2"/>
        <v>-12460</v>
      </c>
      <c r="G37" s="41">
        <f t="shared" si="3"/>
        <v>4.7359931413666345E-3</v>
      </c>
      <c r="I37" s="41">
        <f t="shared" si="8"/>
        <v>4.7359931413666345E-3</v>
      </c>
      <c r="O37" s="41">
        <f t="shared" ca="1" si="5"/>
        <v>1.8911294595347419E-3</v>
      </c>
      <c r="Q37" s="2">
        <f t="shared" si="6"/>
        <v>28724.934999999998</v>
      </c>
      <c r="S37" s="46">
        <f t="shared" si="7"/>
        <v>-1.3481222908234069E-2</v>
      </c>
      <c r="AB37">
        <v>7</v>
      </c>
      <c r="AD37" t="s">
        <v>37</v>
      </c>
      <c r="AF37" t="s">
        <v>34</v>
      </c>
    </row>
    <row r="38" spans="1:32" x14ac:dyDescent="0.2">
      <c r="A38" s="37" t="s">
        <v>50</v>
      </c>
      <c r="B38" s="37"/>
      <c r="C38" s="30">
        <v>43759.353999999999</v>
      </c>
      <c r="D38" s="30"/>
      <c r="E38">
        <f t="shared" si="1"/>
        <v>-12442.990445278481</v>
      </c>
      <c r="F38">
        <f t="shared" si="2"/>
        <v>-12443</v>
      </c>
      <c r="G38" s="41">
        <f t="shared" si="3"/>
        <v>8.9447881182422861E-3</v>
      </c>
      <c r="I38" s="41">
        <f t="shared" si="8"/>
        <v>8.9447881182422861E-3</v>
      </c>
      <c r="O38" s="41">
        <f t="shared" ca="1" si="5"/>
        <v>1.8950377741928509E-3</v>
      </c>
      <c r="Q38" s="2">
        <f t="shared" si="6"/>
        <v>28740.853999999999</v>
      </c>
      <c r="S38" s="46">
        <f t="shared" si="7"/>
        <v>-1.3254069399051393E-2</v>
      </c>
      <c r="AA38" t="s">
        <v>43</v>
      </c>
      <c r="AB38">
        <v>7</v>
      </c>
      <c r="AD38" t="s">
        <v>37</v>
      </c>
      <c r="AF38" t="s">
        <v>34</v>
      </c>
    </row>
    <row r="39" spans="1:32" x14ac:dyDescent="0.2">
      <c r="A39" s="37" t="s">
        <v>50</v>
      </c>
      <c r="B39" s="37"/>
      <c r="C39" s="30">
        <v>43772.447999999997</v>
      </c>
      <c r="D39" s="30"/>
      <c r="E39">
        <f t="shared" si="1"/>
        <v>-12429.003582546056</v>
      </c>
      <c r="F39">
        <f t="shared" si="2"/>
        <v>-12429</v>
      </c>
      <c r="G39" s="41">
        <f t="shared" si="3"/>
        <v>-3.3538513234816492E-3</v>
      </c>
      <c r="I39" s="41">
        <f t="shared" si="8"/>
        <v>-3.3538513234816492E-3</v>
      </c>
      <c r="O39" s="41">
        <f t="shared" ca="1" si="5"/>
        <v>1.8982563862642346E-3</v>
      </c>
      <c r="Q39" s="2">
        <f t="shared" si="6"/>
        <v>28753.947999999997</v>
      </c>
      <c r="S39" s="46">
        <f t="shared" si="7"/>
        <v>-1.3065155493764942E-2</v>
      </c>
      <c r="AA39" t="s">
        <v>43</v>
      </c>
      <c r="AB39">
        <v>11</v>
      </c>
      <c r="AD39" t="s">
        <v>35</v>
      </c>
      <c r="AF39" t="s">
        <v>34</v>
      </c>
    </row>
    <row r="40" spans="1:32" x14ac:dyDescent="0.2">
      <c r="A40" s="37" t="s">
        <v>62</v>
      </c>
      <c r="B40" s="37"/>
      <c r="C40" s="30">
        <v>43875.457000000002</v>
      </c>
      <c r="D40" s="30"/>
      <c r="E40">
        <f t="shared" si="1"/>
        <v>-12318.970533576692</v>
      </c>
      <c r="F40">
        <f t="shared" si="2"/>
        <v>-12319</v>
      </c>
      <c r="G40" s="41">
        <f t="shared" si="3"/>
        <v>2.758541026560124E-2</v>
      </c>
      <c r="I40" s="41">
        <f t="shared" si="8"/>
        <v>2.758541026560124E-2</v>
      </c>
      <c r="O40" s="41">
        <f t="shared" ca="1" si="5"/>
        <v>1.9235454811108227E-3</v>
      </c>
      <c r="Q40" s="2">
        <f t="shared" si="6"/>
        <v>28856.957000000002</v>
      </c>
      <c r="S40" s="46">
        <f t="shared" si="7"/>
        <v>-1.152586115845549E-2</v>
      </c>
      <c r="AA40" t="s">
        <v>43</v>
      </c>
      <c r="AB40">
        <v>10</v>
      </c>
      <c r="AD40" t="s">
        <v>35</v>
      </c>
      <c r="AF40" t="s">
        <v>34</v>
      </c>
    </row>
    <row r="41" spans="1:32" x14ac:dyDescent="0.2">
      <c r="A41" s="37" t="s">
        <v>62</v>
      </c>
      <c r="B41" s="37"/>
      <c r="C41" s="30">
        <v>43876.421000000002</v>
      </c>
      <c r="D41" s="30"/>
      <c r="E41">
        <f t="shared" si="1"/>
        <v>-12317.94079967765</v>
      </c>
      <c r="F41">
        <f t="shared" si="2"/>
        <v>-12318</v>
      </c>
      <c r="G41" s="41">
        <f t="shared" si="3"/>
        <v>5.5421221732103731E-2</v>
      </c>
      <c r="I41" s="41">
        <f t="shared" si="8"/>
        <v>5.5421221732103731E-2</v>
      </c>
      <c r="O41" s="41">
        <f t="shared" ca="1" si="5"/>
        <v>1.9237753819730643E-3</v>
      </c>
      <c r="Q41" s="2">
        <f t="shared" si="6"/>
        <v>28857.921000000002</v>
      </c>
      <c r="S41" s="46">
        <f t="shared" si="7"/>
        <v>-1.151144274098335E-2</v>
      </c>
      <c r="AA41" t="s">
        <v>43</v>
      </c>
      <c r="AF41" t="s">
        <v>47</v>
      </c>
    </row>
    <row r="42" spans="1:32" x14ac:dyDescent="0.2">
      <c r="A42" s="37" t="s">
        <v>62</v>
      </c>
      <c r="B42" s="37" t="s">
        <v>95</v>
      </c>
      <c r="C42" s="30">
        <v>44130.557000000001</v>
      </c>
      <c r="D42" s="30"/>
      <c r="E42">
        <f t="shared" si="1"/>
        <v>-12046.475598259554</v>
      </c>
      <c r="F42">
        <f t="shared" si="2"/>
        <v>-12046.5</v>
      </c>
      <c r="G42" s="41">
        <f t="shared" si="3"/>
        <v>2.2844035542220809E-2</v>
      </c>
      <c r="I42" s="41">
        <f t="shared" si="8"/>
        <v>2.2844035542220809E-2</v>
      </c>
      <c r="O42" s="41">
        <f t="shared" ca="1" si="5"/>
        <v>1.9861934660716876E-3</v>
      </c>
      <c r="Q42" s="2">
        <f t="shared" si="6"/>
        <v>29112.057000000001</v>
      </c>
      <c r="S42" s="46">
        <f t="shared" si="7"/>
        <v>-7.3619586850968491E-3</v>
      </c>
      <c r="AA42" t="s">
        <v>48</v>
      </c>
      <c r="AF42" t="s">
        <v>47</v>
      </c>
    </row>
    <row r="43" spans="1:32" x14ac:dyDescent="0.2">
      <c r="A43" s="37" t="s">
        <v>62</v>
      </c>
      <c r="B43" s="37" t="s">
        <v>95</v>
      </c>
      <c r="C43" s="30">
        <v>44146.481</v>
      </c>
      <c r="D43" s="30"/>
      <c r="E43">
        <f t="shared" si="1"/>
        <v>-12029.4657615289</v>
      </c>
      <c r="F43">
        <f t="shared" si="2"/>
        <v>-12029.5</v>
      </c>
      <c r="G43" s="41">
        <f t="shared" si="3"/>
        <v>3.2052830516477115E-2</v>
      </c>
      <c r="I43" s="41">
        <f t="shared" si="8"/>
        <v>3.2052830516477115E-2</v>
      </c>
      <c r="O43" s="41">
        <f t="shared" ca="1" si="5"/>
        <v>1.9901017807297965E-3</v>
      </c>
      <c r="Q43" s="2">
        <f t="shared" si="6"/>
        <v>29127.981</v>
      </c>
      <c r="S43" s="46">
        <f t="shared" si="7"/>
        <v>-7.0890950952424443E-3</v>
      </c>
      <c r="AA43" t="s">
        <v>43</v>
      </c>
      <c r="AF43" t="s">
        <v>47</v>
      </c>
    </row>
    <row r="44" spans="1:32" x14ac:dyDescent="0.2">
      <c r="A44" s="37" t="s">
        <v>62</v>
      </c>
      <c r="B44" s="37" t="s">
        <v>95</v>
      </c>
      <c r="C44" s="30">
        <v>44880.408000000003</v>
      </c>
      <c r="D44" s="30"/>
      <c r="E44">
        <f t="shared" si="1"/>
        <v>-11245.493239410112</v>
      </c>
      <c r="F44">
        <f t="shared" si="2"/>
        <v>-11245.5</v>
      </c>
      <c r="G44" s="41">
        <f t="shared" si="3"/>
        <v>6.3290221442002803E-3</v>
      </c>
      <c r="I44" s="41">
        <f t="shared" si="8"/>
        <v>6.3290221442002803E-3</v>
      </c>
      <c r="O44" s="41">
        <f t="shared" ca="1" si="5"/>
        <v>2.1703440567272941E-3</v>
      </c>
      <c r="Q44" s="2">
        <f t="shared" si="6"/>
        <v>29861.908000000003</v>
      </c>
      <c r="S44" s="46">
        <f t="shared" si="7"/>
        <v>5.886655244473263E-3</v>
      </c>
      <c r="AA44" t="s">
        <v>43</v>
      </c>
      <c r="AF44" t="s">
        <v>47</v>
      </c>
    </row>
    <row r="45" spans="1:32" x14ac:dyDescent="0.2">
      <c r="A45" s="37" t="s">
        <v>64</v>
      </c>
      <c r="B45" s="37"/>
      <c r="C45" s="30">
        <v>45636.362999999998</v>
      </c>
      <c r="D45" s="30"/>
      <c r="E45">
        <f t="shared" si="1"/>
        <v>-10437.990656784998</v>
      </c>
      <c r="F45">
        <f t="shared" si="2"/>
        <v>-10438</v>
      </c>
      <c r="G45" s="41">
        <f t="shared" si="3"/>
        <v>8.7467832927359268E-3</v>
      </c>
      <c r="I45" s="41">
        <f t="shared" si="8"/>
        <v>8.7467832927359268E-3</v>
      </c>
      <c r="O45" s="41">
        <f t="shared" ca="1" si="5"/>
        <v>2.3559890029874716E-3</v>
      </c>
      <c r="Q45" s="2">
        <f t="shared" si="6"/>
        <v>30617.862999999998</v>
      </c>
      <c r="S45" s="46">
        <f t="shared" si="7"/>
        <v>1.619522973729929E-2</v>
      </c>
      <c r="AA45" t="s">
        <v>43</v>
      </c>
      <c r="AF45" t="s">
        <v>47</v>
      </c>
    </row>
    <row r="46" spans="1:32" x14ac:dyDescent="0.2">
      <c r="A46" s="37" t="s">
        <v>64</v>
      </c>
      <c r="B46" s="37" t="s">
        <v>95</v>
      </c>
      <c r="C46" s="30">
        <v>45671.468000000001</v>
      </c>
      <c r="D46" s="30"/>
      <c r="E46">
        <f t="shared" si="1"/>
        <v>-10400.491892753995</v>
      </c>
      <c r="F46">
        <f t="shared" si="2"/>
        <v>-10400.5</v>
      </c>
      <c r="G46" s="41">
        <f t="shared" si="3"/>
        <v>7.5897133792750537E-3</v>
      </c>
      <c r="I46" s="41">
        <f t="shared" si="8"/>
        <v>7.5897133792750537E-3</v>
      </c>
      <c r="O46" s="41">
        <f t="shared" ca="1" si="5"/>
        <v>2.3646102853215356E-3</v>
      </c>
      <c r="Q46" s="2">
        <f t="shared" si="6"/>
        <v>30652.968000000001</v>
      </c>
      <c r="S46" s="46">
        <f t="shared" si="7"/>
        <v>1.6514302930366834E-2</v>
      </c>
      <c r="AA46" t="s">
        <v>43</v>
      </c>
      <c r="AF46" t="s">
        <v>47</v>
      </c>
    </row>
    <row r="47" spans="1:32" x14ac:dyDescent="0.2">
      <c r="A47" s="37" t="s">
        <v>64</v>
      </c>
      <c r="B47" s="37"/>
      <c r="C47" s="30">
        <v>45679.392999999996</v>
      </c>
      <c r="D47" s="30"/>
      <c r="E47">
        <f t="shared" si="1"/>
        <v>-10392.026497370274</v>
      </c>
      <c r="F47">
        <f t="shared" si="2"/>
        <v>-10392</v>
      </c>
      <c r="G47" s="41">
        <f t="shared" si="3"/>
        <v>-2.4805889144772664E-2</v>
      </c>
      <c r="I47" s="41">
        <f t="shared" si="8"/>
        <v>-2.4805889144772664E-2</v>
      </c>
      <c r="O47" s="41">
        <f t="shared" ca="1" si="5"/>
        <v>2.36656444265059E-3</v>
      </c>
      <c r="Q47" s="2">
        <f t="shared" si="6"/>
        <v>30660.892999999996</v>
      </c>
      <c r="S47" s="46">
        <f t="shared" si="7"/>
        <v>1.6584242297455313E-2</v>
      </c>
      <c r="AA47" t="s">
        <v>43</v>
      </c>
      <c r="AF47" t="s">
        <v>47</v>
      </c>
    </row>
    <row r="48" spans="1:32" x14ac:dyDescent="0.2">
      <c r="A48" s="37" t="s">
        <v>66</v>
      </c>
      <c r="B48" s="37" t="s">
        <v>95</v>
      </c>
      <c r="C48" s="30">
        <v>46111.436000000002</v>
      </c>
      <c r="D48" s="30"/>
      <c r="E48">
        <f t="shared" si="1"/>
        <v>-9930.5230503329385</v>
      </c>
      <c r="F48">
        <f t="shared" si="2"/>
        <v>-9930.5</v>
      </c>
      <c r="G48" s="41">
        <f t="shared" si="3"/>
        <v>-2.1578896230494138E-2</v>
      </c>
      <c r="I48" s="41">
        <f t="shared" si="8"/>
        <v>-2.1578896230494138E-2</v>
      </c>
      <c r="O48" s="41">
        <f t="shared" ca="1" si="5"/>
        <v>2.4726636905751374E-3</v>
      </c>
      <c r="Q48" s="2">
        <f t="shared" si="6"/>
        <v>31092.936000000002</v>
      </c>
      <c r="S48" s="46">
        <f t="shared" si="7"/>
        <v>1.8971825197515061E-2</v>
      </c>
      <c r="AA48" t="s">
        <v>43</v>
      </c>
      <c r="AB48">
        <v>26</v>
      </c>
      <c r="AD48" t="s">
        <v>52</v>
      </c>
      <c r="AF48" t="s">
        <v>34</v>
      </c>
    </row>
    <row r="49" spans="1:32" x14ac:dyDescent="0.2">
      <c r="A49" s="37" t="s">
        <v>66</v>
      </c>
      <c r="B49" s="37" t="s">
        <v>95</v>
      </c>
      <c r="C49" s="30">
        <v>46112.385000000002</v>
      </c>
      <c r="D49" s="30"/>
      <c r="E49">
        <f t="shared" si="1"/>
        <v>-9929.5093392642757</v>
      </c>
      <c r="F49">
        <f t="shared" si="2"/>
        <v>-9929.5</v>
      </c>
      <c r="G49" s="41">
        <f t="shared" si="3"/>
        <v>-8.7430847634095699E-3</v>
      </c>
      <c r="I49" s="41">
        <f t="shared" si="8"/>
        <v>-8.7430847634095699E-3</v>
      </c>
      <c r="O49" s="41">
        <f t="shared" ca="1" si="5"/>
        <v>2.4728935914373794E-3</v>
      </c>
      <c r="Q49" s="2">
        <f t="shared" si="6"/>
        <v>31093.885000000002</v>
      </c>
      <c r="S49" s="46">
        <f t="shared" si="7"/>
        <v>1.8973862607216868E-2</v>
      </c>
      <c r="AA49" t="s">
        <v>43</v>
      </c>
      <c r="AB49">
        <v>19</v>
      </c>
      <c r="AD49" t="s">
        <v>52</v>
      </c>
      <c r="AF49" t="s">
        <v>34</v>
      </c>
    </row>
    <row r="50" spans="1:32" x14ac:dyDescent="0.2">
      <c r="A50" s="37" t="s">
        <v>66</v>
      </c>
      <c r="B50" s="37" t="s">
        <v>95</v>
      </c>
      <c r="C50" s="30">
        <v>46113.298000000003</v>
      </c>
      <c r="D50" s="30" t="s">
        <v>51</v>
      </c>
      <c r="E50">
        <f t="shared" si="1"/>
        <v>-9928.5340829885208</v>
      </c>
      <c r="F50">
        <f t="shared" si="2"/>
        <v>-9928.5</v>
      </c>
      <c r="G50" s="41">
        <f t="shared" si="3"/>
        <v>-3.1907273289107252E-2</v>
      </c>
      <c r="I50" s="41">
        <f t="shared" si="8"/>
        <v>-3.1907273289107252E-2</v>
      </c>
      <c r="O50" s="41">
        <f t="shared" ca="1" si="5"/>
        <v>2.473123492299621E-3</v>
      </c>
      <c r="Q50" s="2">
        <f t="shared" si="6"/>
        <v>31094.798000000003</v>
      </c>
      <c r="S50" s="46">
        <f t="shared" si="7"/>
        <v>1.8975886073624836E-2</v>
      </c>
      <c r="AA50" t="s">
        <v>43</v>
      </c>
      <c r="AB50">
        <v>18</v>
      </c>
      <c r="AD50" t="s">
        <v>52</v>
      </c>
      <c r="AF50" t="s">
        <v>34</v>
      </c>
    </row>
    <row r="51" spans="1:32" x14ac:dyDescent="0.2">
      <c r="A51" s="37" t="s">
        <v>67</v>
      </c>
      <c r="B51" s="37"/>
      <c r="C51" s="30">
        <v>46162.492299999998</v>
      </c>
      <c r="D51" s="30"/>
      <c r="E51">
        <f t="shared" si="1"/>
        <v>-9875.985288019996</v>
      </c>
      <c r="F51">
        <f t="shared" si="2"/>
        <v>-9876</v>
      </c>
      <c r="G51" s="41">
        <f t="shared" si="3"/>
        <v>1.3772828824585304E-2</v>
      </c>
      <c r="I51" s="41">
        <f t="shared" si="8"/>
        <v>1.3772828824585304E-2</v>
      </c>
      <c r="O51" s="41">
        <f t="shared" ca="1" si="5"/>
        <v>2.4851932875673104E-3</v>
      </c>
      <c r="Q51" s="2">
        <f t="shared" si="6"/>
        <v>31143.992299999998</v>
      </c>
      <c r="S51" s="46">
        <f t="shared" si="7"/>
        <v>1.9062505223108935E-2</v>
      </c>
      <c r="AA51" t="s">
        <v>43</v>
      </c>
      <c r="AB51">
        <v>35</v>
      </c>
      <c r="AD51" t="s">
        <v>52</v>
      </c>
      <c r="AF51" t="s">
        <v>34</v>
      </c>
    </row>
    <row r="52" spans="1:32" x14ac:dyDescent="0.2">
      <c r="A52" s="37" t="s">
        <v>67</v>
      </c>
      <c r="B52" s="37" t="s">
        <v>95</v>
      </c>
      <c r="C52" s="30">
        <v>46434.448799999998</v>
      </c>
      <c r="D52" s="30"/>
      <c r="E52">
        <f t="shared" si="1"/>
        <v>-9585.4844300169552</v>
      </c>
      <c r="F52">
        <f t="shared" si="2"/>
        <v>-9585.5</v>
      </c>
      <c r="G52" s="41">
        <f t="shared" si="3"/>
        <v>1.4576060537365265E-2</v>
      </c>
      <c r="I52" s="41">
        <f t="shared" si="8"/>
        <v>1.4576060537365265E-2</v>
      </c>
      <c r="O52" s="41">
        <f t="shared" ca="1" si="5"/>
        <v>2.5519794880485263E-3</v>
      </c>
      <c r="Q52" s="2">
        <f t="shared" si="6"/>
        <v>31415.948799999998</v>
      </c>
      <c r="S52" s="46">
        <f t="shared" si="7"/>
        <v>1.8843876533392638E-2</v>
      </c>
      <c r="AA52" t="s">
        <v>43</v>
      </c>
      <c r="AB52">
        <v>30</v>
      </c>
      <c r="AD52" t="s">
        <v>52</v>
      </c>
      <c r="AF52" t="s">
        <v>34</v>
      </c>
    </row>
    <row r="53" spans="1:32" x14ac:dyDescent="0.2">
      <c r="A53" s="37" t="s">
        <v>67</v>
      </c>
      <c r="B53" s="37" t="s">
        <v>95</v>
      </c>
      <c r="C53" s="30">
        <v>46434.450400000002</v>
      </c>
      <c r="D53" s="30" t="s">
        <v>51</v>
      </c>
      <c r="E53">
        <f t="shared" ref="E53:E84" si="9">+(C53-C$7)/C$8</f>
        <v>-9585.4827209150462</v>
      </c>
      <c r="F53">
        <f t="shared" ref="F53:F84" si="10">ROUND(2*E53,0)/2</f>
        <v>-9585.5</v>
      </c>
      <c r="G53" s="41">
        <f t="shared" ref="G53:G84" si="11">+C53-(C$7+F53*C$8)</f>
        <v>1.6176060540601611E-2</v>
      </c>
      <c r="I53" s="41">
        <f t="shared" si="8"/>
        <v>1.6176060540601611E-2</v>
      </c>
      <c r="O53" s="41">
        <f t="shared" ref="O53:O84" ca="1" si="12">+C$11+C$12*F53</f>
        <v>2.5519794880485263E-3</v>
      </c>
      <c r="Q53" s="2">
        <f t="shared" ref="Q53:Q84" si="13">+C53-15018.5</f>
        <v>31415.950400000002</v>
      </c>
      <c r="S53" s="46">
        <f t="shared" ref="S53:S84" si="14">+S$6+S$7*F53+S$8*SIN(RADIANS(S$9*F53+S$10))</f>
        <v>1.8843876533392638E-2</v>
      </c>
      <c r="AA53" t="s">
        <v>43</v>
      </c>
      <c r="AF53" t="s">
        <v>47</v>
      </c>
    </row>
    <row r="54" spans="1:32" x14ac:dyDescent="0.2">
      <c r="A54" s="37" t="s">
        <v>67</v>
      </c>
      <c r="B54" s="37"/>
      <c r="C54" s="30">
        <v>46608.084999999999</v>
      </c>
      <c r="D54" s="30"/>
      <c r="E54">
        <f t="shared" si="9"/>
        <v>-9400.0082046633142</v>
      </c>
      <c r="F54">
        <f t="shared" si="10"/>
        <v>-9400</v>
      </c>
      <c r="G54" s="41">
        <f t="shared" si="11"/>
        <v>-7.6809119709650986E-3</v>
      </c>
      <c r="I54" s="41">
        <f t="shared" si="8"/>
        <v>-7.6809119709650986E-3</v>
      </c>
      <c r="O54" s="41">
        <f t="shared" ca="1" si="12"/>
        <v>2.5946260979943627E-3</v>
      </c>
      <c r="Q54" s="2">
        <f t="shared" si="13"/>
        <v>31589.584999999999</v>
      </c>
      <c r="S54" s="46">
        <f t="shared" si="14"/>
        <v>1.8092985202313925E-2</v>
      </c>
      <c r="AA54" t="s">
        <v>43</v>
      </c>
      <c r="AB54">
        <v>18</v>
      </c>
      <c r="AD54" t="s">
        <v>52</v>
      </c>
      <c r="AF54" t="s">
        <v>34</v>
      </c>
    </row>
    <row r="55" spans="1:32" x14ac:dyDescent="0.2">
      <c r="A55" s="37" t="s">
        <v>67</v>
      </c>
      <c r="B55" s="37" t="s">
        <v>95</v>
      </c>
      <c r="C55" s="30">
        <v>46608.544000000002</v>
      </c>
      <c r="D55" s="30" t="s">
        <v>51</v>
      </c>
      <c r="E55">
        <f t="shared" si="9"/>
        <v>-9399.5179060537048</v>
      </c>
      <c r="F55">
        <f t="shared" si="10"/>
        <v>-9399.5</v>
      </c>
      <c r="G55" s="41">
        <f t="shared" si="11"/>
        <v>-1.6763006235123612E-2</v>
      </c>
      <c r="I55" s="41">
        <f t="shared" si="8"/>
        <v>-1.6763006235123612E-2</v>
      </c>
      <c r="O55" s="41">
        <f t="shared" ca="1" si="12"/>
        <v>2.5947410484254835E-3</v>
      </c>
      <c r="Q55" s="2">
        <f t="shared" si="13"/>
        <v>31590.044000000002</v>
      </c>
      <c r="S55" s="46">
        <f t="shared" si="14"/>
        <v>1.8090333734630541E-2</v>
      </c>
      <c r="AA55" t="s">
        <v>43</v>
      </c>
      <c r="AB55">
        <v>29</v>
      </c>
      <c r="AD55" t="s">
        <v>52</v>
      </c>
      <c r="AF55" t="s">
        <v>34</v>
      </c>
    </row>
    <row r="56" spans="1:32" x14ac:dyDescent="0.2">
      <c r="A56" s="37" t="s">
        <v>67</v>
      </c>
      <c r="B56" s="37"/>
      <c r="C56" s="30">
        <v>46638.991000000002</v>
      </c>
      <c r="D56" s="30"/>
      <c r="E56">
        <f t="shared" si="9"/>
        <v>-9366.9947649498208</v>
      </c>
      <c r="F56">
        <f t="shared" si="10"/>
        <v>-9367</v>
      </c>
      <c r="G56" s="41">
        <f t="shared" si="11"/>
        <v>4.9008665009750985E-3</v>
      </c>
      <c r="I56" s="41">
        <f t="shared" si="8"/>
        <v>4.9008665009750985E-3</v>
      </c>
      <c r="O56" s="41">
        <f t="shared" ca="1" si="12"/>
        <v>2.602212826448339E-3</v>
      </c>
      <c r="Q56" s="2">
        <f t="shared" si="13"/>
        <v>31620.491000000002</v>
      </c>
      <c r="S56" s="46">
        <f t="shared" si="14"/>
        <v>1.7910885852470713E-2</v>
      </c>
      <c r="AA56" t="s">
        <v>43</v>
      </c>
      <c r="AB56">
        <v>18</v>
      </c>
      <c r="AD56" t="s">
        <v>52</v>
      </c>
      <c r="AF56" t="s">
        <v>34</v>
      </c>
    </row>
    <row r="57" spans="1:32" x14ac:dyDescent="0.2">
      <c r="A57" s="37" t="s">
        <v>67</v>
      </c>
      <c r="B57" s="37" t="s">
        <v>95</v>
      </c>
      <c r="C57" s="30">
        <v>46639.46</v>
      </c>
      <c r="D57" s="30"/>
      <c r="E57">
        <f t="shared" si="9"/>
        <v>-9366.4937844532978</v>
      </c>
      <c r="F57">
        <f t="shared" si="10"/>
        <v>-9366.5</v>
      </c>
      <c r="G57" s="41">
        <f t="shared" si="11"/>
        <v>5.8187722388538532E-3</v>
      </c>
      <c r="I57" s="41">
        <f t="shared" si="8"/>
        <v>5.8187722388538532E-3</v>
      </c>
      <c r="O57" s="41">
        <f t="shared" ca="1" si="12"/>
        <v>2.6023277768794598E-3</v>
      </c>
      <c r="Q57" s="2">
        <f t="shared" si="13"/>
        <v>31620.959999999999</v>
      </c>
      <c r="S57" s="46">
        <f t="shared" si="14"/>
        <v>1.7908016210328049E-2</v>
      </c>
      <c r="AA57" t="s">
        <v>43</v>
      </c>
      <c r="AB57">
        <v>30</v>
      </c>
      <c r="AD57" t="s">
        <v>52</v>
      </c>
      <c r="AF57" t="s">
        <v>34</v>
      </c>
    </row>
    <row r="58" spans="1:32" x14ac:dyDescent="0.2">
      <c r="A58" s="37" t="s">
        <v>67</v>
      </c>
      <c r="B58" s="37"/>
      <c r="C58" s="30">
        <v>46750.403100000003</v>
      </c>
      <c r="D58" s="30"/>
      <c r="E58">
        <f t="shared" si="9"/>
        <v>-9247.9856195831126</v>
      </c>
      <c r="F58">
        <f t="shared" si="10"/>
        <v>-9248</v>
      </c>
      <c r="G58" s="41">
        <f t="shared" si="11"/>
        <v>1.3462431306834333E-2</v>
      </c>
      <c r="I58" s="41">
        <f t="shared" si="8"/>
        <v>1.3462431306834333E-2</v>
      </c>
      <c r="O58" s="41">
        <f t="shared" ca="1" si="12"/>
        <v>2.6295710290551019E-3</v>
      </c>
      <c r="Q58" s="2">
        <f t="shared" si="13"/>
        <v>31731.903100000003</v>
      </c>
      <c r="S58" s="46">
        <f t="shared" si="14"/>
        <v>1.7136365742404833E-2</v>
      </c>
      <c r="AA58" t="s">
        <v>43</v>
      </c>
      <c r="AB58">
        <v>18</v>
      </c>
      <c r="AD58" t="s">
        <v>52</v>
      </c>
      <c r="AF58" t="s">
        <v>34</v>
      </c>
    </row>
    <row r="59" spans="1:32" x14ac:dyDescent="0.2">
      <c r="A59" s="37" t="s">
        <v>72</v>
      </c>
      <c r="B59" s="37"/>
      <c r="C59" s="30">
        <v>47029.406000000003</v>
      </c>
      <c r="D59" s="30" t="s">
        <v>51</v>
      </c>
      <c r="E59">
        <f t="shared" si="9"/>
        <v>-8949.9578767810981</v>
      </c>
      <c r="F59">
        <f t="shared" si="10"/>
        <v>-8950</v>
      </c>
      <c r="G59" s="41">
        <f t="shared" si="11"/>
        <v>3.9434249039913993E-2</v>
      </c>
      <c r="I59" s="41">
        <f t="shared" si="8"/>
        <v>3.9434249039913993E-2</v>
      </c>
      <c r="O59" s="41">
        <f t="shared" ca="1" si="12"/>
        <v>2.6980814860031303E-3</v>
      </c>
      <c r="Q59" s="2">
        <f t="shared" si="13"/>
        <v>32010.906000000003</v>
      </c>
      <c r="S59" s="46">
        <f t="shared" si="14"/>
        <v>1.4435766150734738E-2</v>
      </c>
      <c r="AA59" t="s">
        <v>43</v>
      </c>
      <c r="AF59" t="s">
        <v>47</v>
      </c>
    </row>
    <row r="60" spans="1:32" x14ac:dyDescent="0.2">
      <c r="A60" s="37" t="s">
        <v>72</v>
      </c>
      <c r="B60" s="37" t="s">
        <v>95</v>
      </c>
      <c r="C60" s="30">
        <v>47029.892</v>
      </c>
      <c r="D60" s="30" t="s">
        <v>51</v>
      </c>
      <c r="E60">
        <f t="shared" si="9"/>
        <v>-8949.4387370768109</v>
      </c>
      <c r="F60">
        <f t="shared" si="10"/>
        <v>-8949.5</v>
      </c>
      <c r="G60" s="41">
        <f t="shared" si="11"/>
        <v>5.7352154770342167E-2</v>
      </c>
      <c r="I60" s="41">
        <f t="shared" si="8"/>
        <v>5.7352154770342167E-2</v>
      </c>
      <c r="O60" s="41">
        <f t="shared" ca="1" si="12"/>
        <v>2.6981964364342511E-3</v>
      </c>
      <c r="Q60" s="2">
        <f t="shared" si="13"/>
        <v>32011.392</v>
      </c>
      <c r="S60" s="46">
        <f t="shared" si="14"/>
        <v>1.4430385138115016E-2</v>
      </c>
      <c r="AA60" t="s">
        <v>43</v>
      </c>
      <c r="AF60" t="s">
        <v>47</v>
      </c>
    </row>
    <row r="61" spans="1:32" x14ac:dyDescent="0.2">
      <c r="A61" s="37" t="s">
        <v>75</v>
      </c>
      <c r="B61" s="37"/>
      <c r="C61" s="30">
        <v>47363.608</v>
      </c>
      <c r="D61" s="30" t="s">
        <v>51</v>
      </c>
      <c r="E61">
        <f t="shared" si="9"/>
        <v>-8592.9670795531165</v>
      </c>
      <c r="F61">
        <f t="shared" si="10"/>
        <v>-8593</v>
      </c>
      <c r="G61" s="41">
        <f t="shared" si="11"/>
        <v>3.0818943443591706E-2</v>
      </c>
      <c r="I61" s="41">
        <f t="shared" si="8"/>
        <v>3.0818943443591706E-2</v>
      </c>
      <c r="O61" s="41">
        <f t="shared" ca="1" si="12"/>
        <v>2.7801560938234193E-3</v>
      </c>
      <c r="Q61" s="2">
        <f t="shared" si="13"/>
        <v>32345.108</v>
      </c>
      <c r="S61" s="46">
        <f t="shared" si="14"/>
        <v>9.9760916769789949E-3</v>
      </c>
      <c r="AA61" t="s">
        <v>43</v>
      </c>
      <c r="AB61">
        <v>30</v>
      </c>
      <c r="AD61" t="s">
        <v>55</v>
      </c>
      <c r="AF61" t="s">
        <v>34</v>
      </c>
    </row>
    <row r="62" spans="1:32" x14ac:dyDescent="0.2">
      <c r="A62" s="37" t="s">
        <v>75</v>
      </c>
      <c r="B62" s="37" t="s">
        <v>95</v>
      </c>
      <c r="C62" s="30">
        <v>47364.021999999997</v>
      </c>
      <c r="D62" s="30" t="s">
        <v>51</v>
      </c>
      <c r="E62">
        <f t="shared" si="9"/>
        <v>-8592.5248494346524</v>
      </c>
      <c r="F62">
        <f t="shared" si="10"/>
        <v>-8592.5</v>
      </c>
      <c r="G62" s="41">
        <f t="shared" si="11"/>
        <v>-2.3263150826096535E-2</v>
      </c>
      <c r="I62" s="41">
        <f t="shared" si="8"/>
        <v>-2.3263150826096535E-2</v>
      </c>
      <c r="O62" s="41">
        <f t="shared" ca="1" si="12"/>
        <v>2.7802710442545401E-3</v>
      </c>
      <c r="Q62" s="2">
        <f t="shared" si="13"/>
        <v>32345.521999999997</v>
      </c>
      <c r="S62" s="46">
        <f t="shared" si="14"/>
        <v>9.9690723288808174E-3</v>
      </c>
      <c r="AA62" t="s">
        <v>43</v>
      </c>
      <c r="AF62" t="s">
        <v>47</v>
      </c>
    </row>
    <row r="63" spans="1:32" x14ac:dyDescent="0.2">
      <c r="A63" s="37" t="s">
        <v>75</v>
      </c>
      <c r="B63" s="37" t="s">
        <v>95</v>
      </c>
      <c r="C63" s="30">
        <v>47416.482300000003</v>
      </c>
      <c r="D63" s="30"/>
      <c r="E63">
        <f t="shared" si="9"/>
        <v>-8536.4873501981983</v>
      </c>
      <c r="F63">
        <f t="shared" si="10"/>
        <v>-8536.5</v>
      </c>
      <c r="G63" s="41">
        <f t="shared" si="11"/>
        <v>1.1842291438370012E-2</v>
      </c>
      <c r="I63" s="41">
        <f t="shared" si="8"/>
        <v>1.1842291438370012E-2</v>
      </c>
      <c r="O63" s="41">
        <f t="shared" ca="1" si="12"/>
        <v>2.7931454925400759E-3</v>
      </c>
      <c r="Q63" s="2">
        <f t="shared" si="13"/>
        <v>32397.982300000003</v>
      </c>
      <c r="S63" s="46">
        <f t="shared" si="14"/>
        <v>9.1712861845727814E-3</v>
      </c>
      <c r="AA63" t="s">
        <v>43</v>
      </c>
      <c r="AB63">
        <v>10</v>
      </c>
      <c r="AD63" t="s">
        <v>55</v>
      </c>
      <c r="AF63" t="s">
        <v>34</v>
      </c>
    </row>
    <row r="64" spans="1:32" x14ac:dyDescent="0.2">
      <c r="A64" s="37" t="s">
        <v>75</v>
      </c>
      <c r="B64" s="37" t="s">
        <v>95</v>
      </c>
      <c r="C64" s="30">
        <v>47417.383999999998</v>
      </c>
      <c r="D64" s="30" t="s">
        <v>51</v>
      </c>
      <c r="E64">
        <f t="shared" si="9"/>
        <v>-8535.5241644546695</v>
      </c>
      <c r="F64">
        <f t="shared" si="10"/>
        <v>-8535.5</v>
      </c>
      <c r="G64" s="41">
        <f t="shared" si="11"/>
        <v>-2.2621897100179922E-2</v>
      </c>
      <c r="I64" s="41">
        <f t="shared" si="8"/>
        <v>-2.2621897100179922E-2</v>
      </c>
      <c r="O64" s="41">
        <f t="shared" ca="1" si="12"/>
        <v>2.7933753934023175E-3</v>
      </c>
      <c r="Q64" s="2">
        <f t="shared" si="13"/>
        <v>32398.883999999998</v>
      </c>
      <c r="S64" s="46">
        <f t="shared" si="14"/>
        <v>9.1568361828921908E-3</v>
      </c>
      <c r="AA64" t="s">
        <v>43</v>
      </c>
      <c r="AB64">
        <v>10</v>
      </c>
      <c r="AD64" t="s">
        <v>55</v>
      </c>
      <c r="AF64" t="s">
        <v>34</v>
      </c>
    </row>
    <row r="65" spans="1:32" x14ac:dyDescent="0.2">
      <c r="A65" s="37" t="s">
        <v>75</v>
      </c>
      <c r="B65" s="37"/>
      <c r="C65" s="30">
        <v>47469.371599999999</v>
      </c>
      <c r="D65" s="30"/>
      <c r="E65">
        <f t="shared" si="9"/>
        <v>-8479.9915980129081</v>
      </c>
      <c r="F65">
        <f t="shared" si="10"/>
        <v>-8480</v>
      </c>
      <c r="G65" s="41">
        <f t="shared" si="11"/>
        <v>7.8656394252902828E-3</v>
      </c>
      <c r="I65" s="41">
        <f t="shared" si="8"/>
        <v>7.8656394252902828E-3</v>
      </c>
      <c r="O65" s="41">
        <f t="shared" ca="1" si="12"/>
        <v>2.8061348912567325E-3</v>
      </c>
      <c r="Q65" s="2">
        <f t="shared" si="13"/>
        <v>32450.871599999999</v>
      </c>
      <c r="S65" s="46">
        <f t="shared" si="14"/>
        <v>8.344248579088883E-3</v>
      </c>
      <c r="AA65" t="s">
        <v>43</v>
      </c>
      <c r="AB65">
        <v>23</v>
      </c>
      <c r="AD65" t="s">
        <v>57</v>
      </c>
      <c r="AF65" t="s">
        <v>34</v>
      </c>
    </row>
    <row r="66" spans="1:32" x14ac:dyDescent="0.2">
      <c r="A66" s="37" t="s">
        <v>75</v>
      </c>
      <c r="B66" s="37"/>
      <c r="C66" s="30">
        <v>47469.391000000003</v>
      </c>
      <c r="D66" s="30"/>
      <c r="E66">
        <f t="shared" si="9"/>
        <v>-8479.9708751522794</v>
      </c>
      <c r="F66">
        <f t="shared" si="10"/>
        <v>-8480</v>
      </c>
      <c r="G66" s="41">
        <f t="shared" si="11"/>
        <v>2.7265639429970179E-2</v>
      </c>
      <c r="I66" s="41">
        <f t="shared" si="8"/>
        <v>2.7265639429970179E-2</v>
      </c>
      <c r="O66" s="41">
        <f t="shared" ca="1" si="12"/>
        <v>2.8061348912567325E-3</v>
      </c>
      <c r="Q66" s="2">
        <f t="shared" si="13"/>
        <v>32450.891000000003</v>
      </c>
      <c r="S66" s="46">
        <f t="shared" si="14"/>
        <v>8.344248579088883E-3</v>
      </c>
      <c r="AA66" t="s">
        <v>43</v>
      </c>
      <c r="AB66">
        <v>15</v>
      </c>
      <c r="AD66" t="s">
        <v>57</v>
      </c>
      <c r="AF66" t="s">
        <v>34</v>
      </c>
    </row>
    <row r="67" spans="1:32" x14ac:dyDescent="0.2">
      <c r="A67" s="37" t="s">
        <v>75</v>
      </c>
      <c r="B67" s="37"/>
      <c r="C67" s="30">
        <v>47470.349000000002</v>
      </c>
      <c r="D67" s="30"/>
      <c r="E67">
        <f t="shared" si="9"/>
        <v>-8478.9475503853901</v>
      </c>
      <c r="F67">
        <f t="shared" si="10"/>
        <v>-8479</v>
      </c>
      <c r="G67" s="41">
        <f t="shared" si="11"/>
        <v>4.9101450902526267E-2</v>
      </c>
      <c r="I67" s="41">
        <f t="shared" si="8"/>
        <v>4.9101450902526267E-2</v>
      </c>
      <c r="O67" s="41">
        <f t="shared" ca="1" si="12"/>
        <v>2.8063647921189741E-3</v>
      </c>
      <c r="Q67" s="2">
        <f t="shared" si="13"/>
        <v>32451.849000000002</v>
      </c>
      <c r="S67" s="46">
        <f t="shared" si="14"/>
        <v>8.329421746690626E-3</v>
      </c>
      <c r="AA67" t="s">
        <v>43</v>
      </c>
      <c r="AB67">
        <v>28</v>
      </c>
      <c r="AD67" t="s">
        <v>60</v>
      </c>
      <c r="AF67" t="s">
        <v>34</v>
      </c>
    </row>
    <row r="68" spans="1:32" x14ac:dyDescent="0.2">
      <c r="A68" s="37" t="s">
        <v>88</v>
      </c>
      <c r="B68" s="37"/>
      <c r="C68" s="30">
        <v>48831.474600000001</v>
      </c>
      <c r="D68" s="30"/>
      <c r="E68">
        <f t="shared" si="9"/>
        <v>-7025.0085761380269</v>
      </c>
      <c r="F68">
        <f t="shared" si="10"/>
        <v>-7025</v>
      </c>
      <c r="G68" s="41">
        <f t="shared" si="11"/>
        <v>-8.0286732991226017E-3</v>
      </c>
      <c r="I68" s="41">
        <f t="shared" si="8"/>
        <v>-8.0286732991226017E-3</v>
      </c>
      <c r="O68" s="41">
        <f t="shared" ca="1" si="12"/>
        <v>3.1406406458184145E-3</v>
      </c>
      <c r="Q68" s="2">
        <f t="shared" si="13"/>
        <v>33812.974600000001</v>
      </c>
      <c r="S68" s="46">
        <f t="shared" si="14"/>
        <v>-1.4191326085230336E-2</v>
      </c>
      <c r="AA68" t="s">
        <v>43</v>
      </c>
      <c r="AB68">
        <v>0</v>
      </c>
      <c r="AD68" t="s">
        <v>55</v>
      </c>
      <c r="AF68" t="s">
        <v>34</v>
      </c>
    </row>
    <row r="69" spans="1:32" x14ac:dyDescent="0.2">
      <c r="A69" s="37" t="s">
        <v>81</v>
      </c>
      <c r="B69" s="37"/>
      <c r="C69" s="30">
        <v>48038.551399999997</v>
      </c>
      <c r="D69" s="30"/>
      <c r="E69">
        <f t="shared" si="9"/>
        <v>-7872.0001719649981</v>
      </c>
      <c r="F69">
        <f t="shared" si="10"/>
        <v>-7872</v>
      </c>
      <c r="G69" s="41">
        <f t="shared" si="11"/>
        <v>-1.6098747437354177E-4</v>
      </c>
      <c r="I69" s="41">
        <f t="shared" si="8"/>
        <v>-1.6098747437354177E-4</v>
      </c>
      <c r="O69" s="41">
        <f t="shared" ca="1" si="12"/>
        <v>2.9459146154996894E-3</v>
      </c>
      <c r="Q69" s="2">
        <f t="shared" si="13"/>
        <v>33020.051399999997</v>
      </c>
      <c r="S69" s="46">
        <f t="shared" si="14"/>
        <v>-1.4354225388066625E-3</v>
      </c>
      <c r="AA69" t="s">
        <v>43</v>
      </c>
      <c r="AB69">
        <v>0</v>
      </c>
      <c r="AD69" t="s">
        <v>55</v>
      </c>
      <c r="AF69" t="s">
        <v>34</v>
      </c>
    </row>
    <row r="70" spans="1:32" x14ac:dyDescent="0.2">
      <c r="A70" s="37" t="s">
        <v>81</v>
      </c>
      <c r="B70" s="37" t="s">
        <v>95</v>
      </c>
      <c r="C70" s="30">
        <v>48104.548499999997</v>
      </c>
      <c r="D70" s="30"/>
      <c r="E70">
        <f t="shared" si="9"/>
        <v>-7801.5028160433249</v>
      </c>
      <c r="F70">
        <f t="shared" si="10"/>
        <v>-7801.5</v>
      </c>
      <c r="G70" s="41">
        <f t="shared" si="11"/>
        <v>-2.636278913996648E-3</v>
      </c>
      <c r="I70" s="41">
        <f t="shared" si="8"/>
        <v>-2.636278913996648E-3</v>
      </c>
      <c r="O70" s="41">
        <f t="shared" ca="1" si="12"/>
        <v>2.9621226262877298E-3</v>
      </c>
      <c r="Q70" s="2">
        <f t="shared" si="13"/>
        <v>33086.048499999997</v>
      </c>
      <c r="S70" s="46">
        <f t="shared" si="14"/>
        <v>-2.6067936680914429E-3</v>
      </c>
      <c r="AA70" t="s">
        <v>43</v>
      </c>
      <c r="AF70" t="s">
        <v>47</v>
      </c>
    </row>
    <row r="71" spans="1:32" x14ac:dyDescent="0.2">
      <c r="A71" s="37" t="s">
        <v>71</v>
      </c>
      <c r="B71" s="37"/>
      <c r="C71" s="30">
        <v>46648.371800000001</v>
      </c>
      <c r="D71" s="30"/>
      <c r="E71">
        <f t="shared" si="9"/>
        <v>-9356.9743004683514</v>
      </c>
      <c r="F71">
        <f t="shared" si="10"/>
        <v>-9357</v>
      </c>
      <c r="G71" s="41">
        <f t="shared" si="11"/>
        <v>2.4058981194684748E-2</v>
      </c>
      <c r="N71" s="41">
        <f>+G71</f>
        <v>2.4058981194684748E-2</v>
      </c>
      <c r="O71" s="41">
        <f t="shared" ca="1" si="12"/>
        <v>2.6045118350707559E-3</v>
      </c>
      <c r="Q71" s="2">
        <f t="shared" si="13"/>
        <v>31629.871800000001</v>
      </c>
      <c r="S71" s="46">
        <f t="shared" si="14"/>
        <v>1.7852868699945994E-2</v>
      </c>
      <c r="AA71" t="s">
        <v>43</v>
      </c>
      <c r="AF71" t="s">
        <v>47</v>
      </c>
    </row>
    <row r="72" spans="1:32" x14ac:dyDescent="0.2">
      <c r="A72" s="37" t="s">
        <v>71</v>
      </c>
      <c r="B72" s="37" t="s">
        <v>95</v>
      </c>
      <c r="C72" s="30">
        <v>46699.380100000002</v>
      </c>
      <c r="D72" s="30"/>
      <c r="E72">
        <f t="shared" si="9"/>
        <v>-9302.4878112126171</v>
      </c>
      <c r="F72">
        <f t="shared" si="10"/>
        <v>-9302.5</v>
      </c>
      <c r="G72" s="41">
        <f t="shared" si="11"/>
        <v>1.141070624726126E-2</v>
      </c>
      <c r="N72" s="41">
        <f>+G72</f>
        <v>1.141070624726126E-2</v>
      </c>
      <c r="O72" s="41">
        <f t="shared" ca="1" si="12"/>
        <v>2.6170414320629289E-3</v>
      </c>
      <c r="Q72" s="2">
        <f t="shared" si="13"/>
        <v>31680.880100000002</v>
      </c>
      <c r="S72" s="46">
        <f t="shared" si="14"/>
        <v>1.7513734163892864E-2</v>
      </c>
      <c r="AA72" t="s">
        <v>43</v>
      </c>
      <c r="AF72" t="s">
        <v>47</v>
      </c>
    </row>
    <row r="73" spans="1:32" x14ac:dyDescent="0.2">
      <c r="A73" s="37" t="s">
        <v>85</v>
      </c>
      <c r="B73" s="37" t="s">
        <v>95</v>
      </c>
      <c r="C73" s="30">
        <v>48472.5</v>
      </c>
      <c r="D73" s="30">
        <v>2E-3</v>
      </c>
      <c r="E73">
        <f t="shared" si="9"/>
        <v>-7408.4611845562795</v>
      </c>
      <c r="F73">
        <f t="shared" si="10"/>
        <v>-7408.5</v>
      </c>
      <c r="G73" s="41">
        <f t="shared" si="11"/>
        <v>3.6337628371256869E-2</v>
      </c>
      <c r="J73" s="41">
        <f t="shared" ref="J73:J119" si="15">+G73</f>
        <v>3.6337628371256869E-2</v>
      </c>
      <c r="O73" s="41">
        <f t="shared" ca="1" si="12"/>
        <v>3.0524736651487204E-3</v>
      </c>
      <c r="Q73" s="2">
        <f t="shared" si="13"/>
        <v>33454</v>
      </c>
      <c r="S73" s="46">
        <f t="shared" si="14"/>
        <v>-8.9003954074302373E-3</v>
      </c>
      <c r="AA73" t="s">
        <v>43</v>
      </c>
      <c r="AF73" t="s">
        <v>47</v>
      </c>
    </row>
    <row r="74" spans="1:32" x14ac:dyDescent="0.2">
      <c r="A74" s="37" t="s">
        <v>85</v>
      </c>
      <c r="B74" s="37"/>
      <c r="C74" s="30">
        <v>48507.574999999997</v>
      </c>
      <c r="D74" s="30">
        <v>5.0000000000000001E-3</v>
      </c>
      <c r="E74">
        <f t="shared" si="9"/>
        <v>-7370.9944661860409</v>
      </c>
      <c r="F74">
        <f t="shared" si="10"/>
        <v>-7371</v>
      </c>
      <c r="G74" s="41">
        <f t="shared" si="11"/>
        <v>5.1805584516841918E-3</v>
      </c>
      <c r="J74" s="41">
        <f t="shared" si="15"/>
        <v>5.1805584516841918E-3</v>
      </c>
      <c r="O74" s="41">
        <f t="shared" ca="1" si="12"/>
        <v>3.0610949474827844E-3</v>
      </c>
      <c r="Q74" s="2">
        <f t="shared" si="13"/>
        <v>33489.074999999997</v>
      </c>
      <c r="S74" s="46">
        <f t="shared" si="14"/>
        <v>-9.4647113517225042E-3</v>
      </c>
      <c r="AA74" t="s">
        <v>43</v>
      </c>
      <c r="AF74" t="s">
        <v>47</v>
      </c>
    </row>
    <row r="75" spans="1:32" x14ac:dyDescent="0.2">
      <c r="A75" s="37" t="s">
        <v>85</v>
      </c>
      <c r="B75" s="37"/>
      <c r="C75" s="30">
        <v>48508.514999999999</v>
      </c>
      <c r="D75" s="30">
        <v>6.0000000000000001E-3</v>
      </c>
      <c r="E75">
        <f t="shared" si="9"/>
        <v>-7369.9903688156028</v>
      </c>
      <c r="F75">
        <f t="shared" si="10"/>
        <v>-7370</v>
      </c>
      <c r="G75" s="41">
        <f t="shared" si="11"/>
        <v>9.0163699278491549E-3</v>
      </c>
      <c r="J75" s="41">
        <f t="shared" si="15"/>
        <v>9.0163699278491549E-3</v>
      </c>
      <c r="O75" s="41">
        <f t="shared" ca="1" si="12"/>
        <v>3.061324848345026E-3</v>
      </c>
      <c r="Q75" s="2">
        <f t="shared" si="13"/>
        <v>33490.014999999999</v>
      </c>
      <c r="S75" s="46">
        <f t="shared" si="14"/>
        <v>-9.4796429932048551E-3</v>
      </c>
      <c r="AA75" t="s">
        <v>43</v>
      </c>
      <c r="AF75" t="s">
        <v>47</v>
      </c>
    </row>
    <row r="76" spans="1:32" x14ac:dyDescent="0.2">
      <c r="A76" s="37" t="s">
        <v>91</v>
      </c>
      <c r="B76" s="37"/>
      <c r="C76" s="30">
        <v>49800.396999999997</v>
      </c>
      <c r="D76" s="30">
        <v>6.0000000000000001E-3</v>
      </c>
      <c r="E76">
        <f t="shared" si="9"/>
        <v>-5990.0166250783395</v>
      </c>
      <c r="F76">
        <f t="shared" si="10"/>
        <v>-5990</v>
      </c>
      <c r="G76" s="41">
        <f t="shared" si="11"/>
        <v>-1.5563802975520957E-2</v>
      </c>
      <c r="J76" s="41">
        <f t="shared" si="15"/>
        <v>-1.5563802975520957E-2</v>
      </c>
      <c r="O76" s="41">
        <f t="shared" ca="1" si="12"/>
        <v>3.3785880382385803E-3</v>
      </c>
      <c r="Q76" s="2">
        <f t="shared" si="13"/>
        <v>34781.896999999997</v>
      </c>
      <c r="S76" s="46">
        <f t="shared" si="14"/>
        <v>-2.0480267735091907E-2</v>
      </c>
      <c r="AA76" t="s">
        <v>43</v>
      </c>
      <c r="AF76" t="s">
        <v>47</v>
      </c>
    </row>
    <row r="77" spans="1:32" x14ac:dyDescent="0.2">
      <c r="A77" s="37" t="s">
        <v>91</v>
      </c>
      <c r="B77" s="37" t="s">
        <v>95</v>
      </c>
      <c r="C77" s="30">
        <v>49807.419000000002</v>
      </c>
      <c r="D77" s="30">
        <v>4.0000000000000001E-3</v>
      </c>
      <c r="E77">
        <f t="shared" si="9"/>
        <v>-5982.5158040834431</v>
      </c>
      <c r="F77">
        <f t="shared" si="10"/>
        <v>-5982.5</v>
      </c>
      <c r="G77" s="41">
        <f t="shared" si="11"/>
        <v>-1.4795216950005852E-2</v>
      </c>
      <c r="J77" s="41">
        <f t="shared" si="15"/>
        <v>-1.4795216950005852E-2</v>
      </c>
      <c r="O77" s="41">
        <f t="shared" ca="1" si="12"/>
        <v>3.3803122947053932E-3</v>
      </c>
      <c r="Q77" s="2">
        <f t="shared" si="13"/>
        <v>34788.919000000002</v>
      </c>
      <c r="S77" s="46">
        <f t="shared" si="14"/>
        <v>-2.0473685807366891E-2</v>
      </c>
      <c r="AA77" t="s">
        <v>43</v>
      </c>
      <c r="AF77" t="s">
        <v>47</v>
      </c>
    </row>
    <row r="78" spans="1:32" x14ac:dyDescent="0.2">
      <c r="A78" s="37" t="s">
        <v>91</v>
      </c>
      <c r="B78" s="37"/>
      <c r="C78" s="30">
        <v>49990.442999999999</v>
      </c>
      <c r="D78" s="30">
        <v>4.0000000000000001E-3</v>
      </c>
      <c r="E78">
        <f t="shared" si="9"/>
        <v>-5787.0116369274911</v>
      </c>
      <c r="F78">
        <f t="shared" si="10"/>
        <v>-5787</v>
      </c>
      <c r="G78" s="41">
        <f t="shared" si="11"/>
        <v>-1.0894074781390373E-2</v>
      </c>
      <c r="J78" s="41">
        <f t="shared" si="15"/>
        <v>-1.0894074781390373E-2</v>
      </c>
      <c r="O78" s="41">
        <f t="shared" ca="1" si="12"/>
        <v>3.4252579132736469E-3</v>
      </c>
      <c r="Q78" s="2">
        <f t="shared" si="13"/>
        <v>34971.942999999999</v>
      </c>
      <c r="S78" s="46">
        <f t="shared" si="14"/>
        <v>-2.0025245780328521E-2</v>
      </c>
      <c r="AA78" t="s">
        <v>43</v>
      </c>
      <c r="AF78" t="s">
        <v>47</v>
      </c>
    </row>
    <row r="79" spans="1:32" x14ac:dyDescent="0.2">
      <c r="A79" s="37" t="s">
        <v>42</v>
      </c>
      <c r="B79" s="37" t="s">
        <v>95</v>
      </c>
      <c r="C79" s="30">
        <v>42402.366000000002</v>
      </c>
      <c r="D79" s="30"/>
      <c r="E79">
        <f t="shared" si="9"/>
        <v>-13892.509681994019</v>
      </c>
      <c r="F79">
        <f t="shared" si="10"/>
        <v>-13892.5</v>
      </c>
      <c r="G79" s="41">
        <f t="shared" si="11"/>
        <v>-9.0639360714703798E-3</v>
      </c>
      <c r="J79" s="41">
        <f t="shared" si="15"/>
        <v>-9.0639360714703798E-3</v>
      </c>
      <c r="O79" s="41">
        <f t="shared" ca="1" si="12"/>
        <v>1.5617964743734978E-3</v>
      </c>
      <c r="Q79" s="2">
        <f t="shared" si="13"/>
        <v>27383.866000000002</v>
      </c>
      <c r="S79" s="46">
        <f t="shared" si="14"/>
        <v>-2.0431599639910515E-2</v>
      </c>
      <c r="AA79" t="s">
        <v>48</v>
      </c>
      <c r="AF79" t="s">
        <v>47</v>
      </c>
    </row>
    <row r="80" spans="1:32" x14ac:dyDescent="0.2">
      <c r="A80" s="37" t="s">
        <v>33</v>
      </c>
      <c r="B80" s="37" t="s">
        <v>95</v>
      </c>
      <c r="C80" s="30">
        <v>41314.542000000001</v>
      </c>
      <c r="D80" s="30"/>
      <c r="E80">
        <f t="shared" si="9"/>
        <v>-15054.510977628797</v>
      </c>
      <c r="F80">
        <f t="shared" si="10"/>
        <v>-15054.5</v>
      </c>
      <c r="G80" s="41">
        <f t="shared" si="11"/>
        <v>-1.027686295856256E-2</v>
      </c>
      <c r="J80" s="41">
        <f t="shared" si="15"/>
        <v>-1.027686295856256E-2</v>
      </c>
      <c r="O80" s="41">
        <f t="shared" ca="1" si="12"/>
        <v>1.2946516724486354E-3</v>
      </c>
      <c r="Q80" s="2">
        <f t="shared" si="13"/>
        <v>26296.042000000001</v>
      </c>
      <c r="S80" s="46">
        <f t="shared" si="14"/>
        <v>-7.3809361286046983E-3</v>
      </c>
      <c r="AA80" t="s">
        <v>43</v>
      </c>
      <c r="AF80" t="s">
        <v>47</v>
      </c>
    </row>
    <row r="81" spans="1:32" x14ac:dyDescent="0.2">
      <c r="A81" s="37" t="s">
        <v>44</v>
      </c>
      <c r="B81" s="37"/>
      <c r="C81" s="30">
        <v>42439.341</v>
      </c>
      <c r="D81" s="30"/>
      <c r="E81">
        <f t="shared" si="9"/>
        <v>-13853.013405109068</v>
      </c>
      <c r="F81">
        <f t="shared" si="10"/>
        <v>-13853</v>
      </c>
      <c r="G81" s="41">
        <f t="shared" si="11"/>
        <v>-1.2549383056466468E-2</v>
      </c>
      <c r="J81" s="41">
        <f t="shared" si="15"/>
        <v>-1.2549383056466468E-2</v>
      </c>
      <c r="O81" s="41">
        <f t="shared" ca="1" si="12"/>
        <v>1.5708775584320454E-3</v>
      </c>
      <c r="Q81" s="2">
        <f t="shared" si="13"/>
        <v>27420.841</v>
      </c>
      <c r="S81" s="46">
        <f t="shared" si="14"/>
        <v>-2.0608866611522534E-2</v>
      </c>
      <c r="AA81" t="s">
        <v>48</v>
      </c>
      <c r="AF81" t="s">
        <v>47</v>
      </c>
    </row>
    <row r="82" spans="1:32" x14ac:dyDescent="0.2">
      <c r="A82" s="37" t="s">
        <v>45</v>
      </c>
      <c r="B82" s="37"/>
      <c r="C82" s="30">
        <v>42452.442000000003</v>
      </c>
      <c r="D82" s="30"/>
      <c r="E82">
        <f t="shared" si="9"/>
        <v>-13839.019065055794</v>
      </c>
      <c r="F82">
        <f t="shared" si="10"/>
        <v>-13839</v>
      </c>
      <c r="G82" s="41">
        <f t="shared" si="11"/>
        <v>-1.7848022485850379E-2</v>
      </c>
      <c r="J82" s="41">
        <f t="shared" si="15"/>
        <v>-1.7848022485850379E-2</v>
      </c>
      <c r="O82" s="41">
        <f t="shared" ca="1" si="12"/>
        <v>1.5740961705034292E-3</v>
      </c>
      <c r="Q82" s="2">
        <f t="shared" si="13"/>
        <v>27433.942000000003</v>
      </c>
      <c r="S82" s="46">
        <f t="shared" si="14"/>
        <v>-2.0666626443609289E-2</v>
      </c>
      <c r="AA82" t="s">
        <v>43</v>
      </c>
      <c r="AF82" t="s">
        <v>47</v>
      </c>
    </row>
    <row r="83" spans="1:32" x14ac:dyDescent="0.2">
      <c r="A83" s="37" t="s">
        <v>45</v>
      </c>
      <c r="B83" s="37"/>
      <c r="C83" s="30">
        <v>42453.392999999996</v>
      </c>
      <c r="D83" s="30"/>
      <c r="E83">
        <f t="shared" si="9"/>
        <v>-13838.003217609754</v>
      </c>
      <c r="F83">
        <f t="shared" si="10"/>
        <v>-13838</v>
      </c>
      <c r="G83" s="41">
        <f t="shared" si="11"/>
        <v>-3.0122110256343149E-3</v>
      </c>
      <c r="J83" s="41">
        <f t="shared" si="15"/>
        <v>-3.0122110256343149E-3</v>
      </c>
      <c r="O83" s="41">
        <f t="shared" ca="1" si="12"/>
        <v>1.5743260713656708E-3</v>
      </c>
      <c r="Q83" s="2">
        <f t="shared" si="13"/>
        <v>27434.892999999996</v>
      </c>
      <c r="S83" s="46">
        <f t="shared" si="14"/>
        <v>-2.0670650214627377E-2</v>
      </c>
      <c r="AA83" t="s">
        <v>48</v>
      </c>
      <c r="AB83">
        <v>6</v>
      </c>
      <c r="AD83" t="s">
        <v>37</v>
      </c>
      <c r="AF83" t="s">
        <v>34</v>
      </c>
    </row>
    <row r="84" spans="1:32" x14ac:dyDescent="0.2">
      <c r="A84" s="37" t="s">
        <v>36</v>
      </c>
      <c r="B84" s="37" t="s">
        <v>95</v>
      </c>
      <c r="C84" s="30">
        <v>41434.442000000003</v>
      </c>
      <c r="D84" s="30"/>
      <c r="E84">
        <f t="shared" si="9"/>
        <v>-14926.435153463664</v>
      </c>
      <c r="F84">
        <f t="shared" si="10"/>
        <v>-14926.5</v>
      </c>
      <c r="G84" s="41">
        <f t="shared" si="11"/>
        <v>6.0707005068252329E-2</v>
      </c>
      <c r="J84" s="41">
        <f t="shared" si="15"/>
        <v>6.0707005068252329E-2</v>
      </c>
      <c r="O84" s="41">
        <f t="shared" ca="1" si="12"/>
        <v>1.324078982815574E-3</v>
      </c>
      <c r="Q84" s="2">
        <f t="shared" si="13"/>
        <v>26415.942000000003</v>
      </c>
      <c r="S84" s="46">
        <f t="shared" si="14"/>
        <v>-9.3765936277879439E-3</v>
      </c>
      <c r="AA84" t="s">
        <v>43</v>
      </c>
      <c r="AF84" t="s">
        <v>47</v>
      </c>
    </row>
    <row r="85" spans="1:32" x14ac:dyDescent="0.2">
      <c r="A85" s="37" t="s">
        <v>36</v>
      </c>
      <c r="B85" s="37"/>
      <c r="C85" s="30">
        <v>41471.389000000003</v>
      </c>
      <c r="D85" s="30"/>
      <c r="E85">
        <f t="shared" ref="E85:E116" si="16">+(C85-C$7)/C$8</f>
        <v>-14886.968785862087</v>
      </c>
      <c r="F85">
        <f t="shared" ref="F85:F116" si="17">ROUND(2*E85,0)/2</f>
        <v>-14887</v>
      </c>
      <c r="G85" s="41">
        <f t="shared" ref="G85:G116" si="18">+C85-(C$7+F85*C$8)</f>
        <v>2.9221558092103805E-2</v>
      </c>
      <c r="J85" s="41">
        <f t="shared" si="15"/>
        <v>2.9221558092103805E-2</v>
      </c>
      <c r="O85" s="41">
        <f t="shared" ref="O85:O116" ca="1" si="19">+C$11+C$12*F85</f>
        <v>1.3331600668741212E-3</v>
      </c>
      <c r="Q85" s="2">
        <f t="shared" ref="Q85:Q116" si="20">+C85-15018.5</f>
        <v>26452.889000000003</v>
      </c>
      <c r="S85" s="46">
        <f t="shared" ref="S85:S116" si="21">+S$6+S$7*F85+S$8*SIN(RADIANS(S$9*F85+S$10))</f>
        <v>-9.9749696792863773E-3</v>
      </c>
      <c r="AA85" t="s">
        <v>43</v>
      </c>
      <c r="AF85" t="s">
        <v>47</v>
      </c>
    </row>
    <row r="86" spans="1:32" x14ac:dyDescent="0.2">
      <c r="A86" s="37" t="s">
        <v>53</v>
      </c>
      <c r="B86" s="37"/>
      <c r="C86" s="30">
        <v>43068.446000000004</v>
      </c>
      <c r="D86" s="30"/>
      <c r="E86">
        <f t="shared" si="16"/>
        <v>-13181.010558058148</v>
      </c>
      <c r="F86">
        <f t="shared" si="17"/>
        <v>-13181</v>
      </c>
      <c r="G86" s="41">
        <f t="shared" si="18"/>
        <v>-9.8840759383165278E-3</v>
      </c>
      <c r="J86" s="41">
        <f t="shared" si="15"/>
        <v>-9.8840759383165278E-3</v>
      </c>
      <c r="O86" s="41">
        <f t="shared" ca="1" si="19"/>
        <v>1.7253709378584718E-3</v>
      </c>
      <c r="Q86" s="2">
        <f t="shared" si="20"/>
        <v>28049.946000000004</v>
      </c>
      <c r="S86" s="46">
        <f t="shared" si="21"/>
        <v>-2.0312069930300415E-2</v>
      </c>
      <c r="AA86" t="s">
        <v>43</v>
      </c>
      <c r="AF86" t="s">
        <v>47</v>
      </c>
    </row>
    <row r="87" spans="1:32" x14ac:dyDescent="0.2">
      <c r="A87" s="37" t="s">
        <v>53</v>
      </c>
      <c r="B87" s="37"/>
      <c r="C87" s="30">
        <v>43069.387999999999</v>
      </c>
      <c r="D87" s="30"/>
      <c r="E87">
        <f t="shared" si="16"/>
        <v>-13180.004324310334</v>
      </c>
      <c r="F87">
        <f t="shared" si="17"/>
        <v>-13180</v>
      </c>
      <c r="G87" s="41">
        <f t="shared" si="18"/>
        <v>-4.0482644762960263E-3</v>
      </c>
      <c r="J87" s="41">
        <f t="shared" si="15"/>
        <v>-4.0482644762960263E-3</v>
      </c>
      <c r="O87" s="41">
        <f t="shared" ca="1" si="19"/>
        <v>1.7256008387207134E-3</v>
      </c>
      <c r="Q87" s="2">
        <f t="shared" si="20"/>
        <v>28050.887999999999</v>
      </c>
      <c r="S87" s="46">
        <f t="shared" si="21"/>
        <v>-2.0306977316273039E-2</v>
      </c>
      <c r="AA87" t="s">
        <v>48</v>
      </c>
      <c r="AF87" t="s">
        <v>47</v>
      </c>
    </row>
    <row r="88" spans="1:32" x14ac:dyDescent="0.2">
      <c r="A88" s="37" t="s">
        <v>53</v>
      </c>
      <c r="B88" s="37" t="s">
        <v>95</v>
      </c>
      <c r="C88" s="30">
        <v>43090.446000000004</v>
      </c>
      <c r="D88" s="30"/>
      <c r="E88">
        <f t="shared" si="16"/>
        <v>-13157.510406835188</v>
      </c>
      <c r="F88">
        <f t="shared" si="17"/>
        <v>-13157.5</v>
      </c>
      <c r="G88" s="41">
        <f t="shared" si="18"/>
        <v>-9.7425064232083969E-3</v>
      </c>
      <c r="J88" s="41">
        <f t="shared" si="15"/>
        <v>-9.7425064232083969E-3</v>
      </c>
      <c r="O88" s="41">
        <f t="shared" ca="1" si="19"/>
        <v>1.7307736081211521E-3</v>
      </c>
      <c r="Q88" s="2">
        <f t="shared" si="20"/>
        <v>28071.946000000004</v>
      </c>
      <c r="S88" s="46">
        <f t="shared" si="21"/>
        <v>-2.0188858316561156E-2</v>
      </c>
    </row>
    <row r="89" spans="1:32" x14ac:dyDescent="0.2">
      <c r="A89" s="37" t="s">
        <v>53</v>
      </c>
      <c r="B89" s="37"/>
      <c r="C89" s="30">
        <v>43098.400000000001</v>
      </c>
      <c r="D89" s="30"/>
      <c r="E89">
        <f t="shared" si="16"/>
        <v>-13149.014033979398</v>
      </c>
      <c r="F89">
        <f t="shared" si="17"/>
        <v>-13149</v>
      </c>
      <c r="G89" s="41">
        <f t="shared" si="18"/>
        <v>-1.3138108937710058E-2</v>
      </c>
      <c r="J89" s="41">
        <f t="shared" si="15"/>
        <v>-1.3138108937710058E-2</v>
      </c>
      <c r="O89" s="41">
        <f t="shared" ca="1" si="19"/>
        <v>1.7327277654502066E-3</v>
      </c>
      <c r="Q89" s="2">
        <f t="shared" si="20"/>
        <v>28079.9</v>
      </c>
      <c r="S89" s="46">
        <f t="shared" si="21"/>
        <v>-2.0142478945446553E-2</v>
      </c>
      <c r="AA89" t="s">
        <v>43</v>
      </c>
      <c r="AB89">
        <v>21</v>
      </c>
      <c r="AD89" t="s">
        <v>68</v>
      </c>
      <c r="AF89" t="s">
        <v>34</v>
      </c>
    </row>
    <row r="90" spans="1:32" x14ac:dyDescent="0.2">
      <c r="A90" s="37" t="s">
        <v>53</v>
      </c>
      <c r="B90" s="37"/>
      <c r="C90" s="30">
        <v>43099.338000000003</v>
      </c>
      <c r="D90" s="30"/>
      <c r="E90">
        <f t="shared" si="16"/>
        <v>-13148.012072986345</v>
      </c>
      <c r="F90">
        <f t="shared" si="17"/>
        <v>-13148</v>
      </c>
      <c r="G90" s="41">
        <f t="shared" si="18"/>
        <v>-1.1302297469228506E-2</v>
      </c>
      <c r="J90" s="41">
        <f t="shared" si="15"/>
        <v>-1.1302297469228506E-2</v>
      </c>
      <c r="O90" s="41">
        <f t="shared" ca="1" si="19"/>
        <v>1.7329576663124482E-3</v>
      </c>
      <c r="Q90" s="2">
        <f t="shared" si="20"/>
        <v>28080.838000000003</v>
      </c>
      <c r="S90" s="46">
        <f t="shared" si="21"/>
        <v>-2.0136959404475657E-2</v>
      </c>
      <c r="AA90" t="s">
        <v>43</v>
      </c>
      <c r="AB90">
        <v>44</v>
      </c>
      <c r="AD90" t="s">
        <v>68</v>
      </c>
      <c r="AF90" t="s">
        <v>34</v>
      </c>
    </row>
    <row r="91" spans="1:32" x14ac:dyDescent="0.2">
      <c r="A91" s="37" t="s">
        <v>53</v>
      </c>
      <c r="B91" s="37"/>
      <c r="C91" s="30">
        <v>43100.279000000002</v>
      </c>
      <c r="D91" s="30"/>
      <c r="E91">
        <f t="shared" si="16"/>
        <v>-13147.00690742722</v>
      </c>
      <c r="F91">
        <f t="shared" si="17"/>
        <v>-13147</v>
      </c>
      <c r="G91" s="41">
        <f t="shared" si="18"/>
        <v>-6.466485996497795E-3</v>
      </c>
      <c r="J91" s="41">
        <f t="shared" si="15"/>
        <v>-6.466485996497795E-3</v>
      </c>
      <c r="O91" s="41">
        <f t="shared" ca="1" si="19"/>
        <v>1.7331875671746898E-3</v>
      </c>
      <c r="Q91" s="2">
        <f t="shared" si="20"/>
        <v>28081.779000000002</v>
      </c>
      <c r="S91" s="46">
        <f t="shared" si="21"/>
        <v>-2.0131426583204909E-2</v>
      </c>
      <c r="AA91" t="s">
        <v>48</v>
      </c>
      <c r="AF91" t="s">
        <v>47</v>
      </c>
    </row>
    <row r="92" spans="1:32" x14ac:dyDescent="0.2">
      <c r="A92" s="37" t="s">
        <v>53</v>
      </c>
      <c r="B92" s="37" t="s">
        <v>95</v>
      </c>
      <c r="C92" s="30">
        <v>43107.302000000003</v>
      </c>
      <c r="D92" s="30"/>
      <c r="E92">
        <f t="shared" si="16"/>
        <v>-13139.505018243633</v>
      </c>
      <c r="F92">
        <f t="shared" si="17"/>
        <v>-13139.5</v>
      </c>
      <c r="G92" s="41">
        <f t="shared" si="18"/>
        <v>-4.697899981692899E-3</v>
      </c>
      <c r="J92" s="41">
        <f t="shared" si="15"/>
        <v>-4.697899981692899E-3</v>
      </c>
      <c r="O92" s="41">
        <f t="shared" ca="1" si="19"/>
        <v>1.7349118236415027E-3</v>
      </c>
      <c r="Q92" s="2">
        <f t="shared" si="20"/>
        <v>28088.802000000003</v>
      </c>
      <c r="S92" s="46">
        <f t="shared" si="21"/>
        <v>-2.0089507500515004E-2</v>
      </c>
      <c r="AA92" t="s">
        <v>48</v>
      </c>
      <c r="AF92" t="s">
        <v>47</v>
      </c>
    </row>
    <row r="93" spans="1:32" x14ac:dyDescent="0.2">
      <c r="A93" s="37" t="s">
        <v>54</v>
      </c>
      <c r="B93" s="37" t="s">
        <v>95</v>
      </c>
      <c r="C93" s="30">
        <v>43106.366000000002</v>
      </c>
      <c r="D93" s="30"/>
      <c r="E93">
        <f t="shared" si="16"/>
        <v>-13140.504842859304</v>
      </c>
      <c r="F93">
        <f t="shared" si="17"/>
        <v>-13140.5</v>
      </c>
      <c r="G93" s="41">
        <f t="shared" si="18"/>
        <v>-4.5337114497669972E-3</v>
      </c>
      <c r="J93" s="41">
        <f t="shared" si="15"/>
        <v>-4.5337114497669972E-3</v>
      </c>
      <c r="O93" s="41">
        <f t="shared" ca="1" si="19"/>
        <v>1.7346819227792611E-3</v>
      </c>
      <c r="Q93" s="2">
        <f t="shared" si="20"/>
        <v>28087.866000000002</v>
      </c>
      <c r="S93" s="46">
        <f t="shared" si="21"/>
        <v>-2.0095139801853259E-2</v>
      </c>
      <c r="AA93" t="s">
        <v>48</v>
      </c>
      <c r="AF93" t="s">
        <v>47</v>
      </c>
    </row>
    <row r="94" spans="1:32" x14ac:dyDescent="0.2">
      <c r="A94" s="37" t="s">
        <v>54</v>
      </c>
      <c r="B94" s="37"/>
      <c r="C94" s="30">
        <v>43159.245999999999</v>
      </c>
      <c r="D94" s="30"/>
      <c r="E94">
        <f t="shared" si="16"/>
        <v>-13084.019024828845</v>
      </c>
      <c r="F94">
        <f t="shared" si="17"/>
        <v>-13084</v>
      </c>
      <c r="G94" s="41">
        <f t="shared" si="18"/>
        <v>-1.7810363460739609E-2</v>
      </c>
      <c r="J94" s="41">
        <f t="shared" si="15"/>
        <v>-1.7810363460739609E-2</v>
      </c>
      <c r="O94" s="41">
        <f t="shared" ca="1" si="19"/>
        <v>1.7476713214959172E-3</v>
      </c>
      <c r="Q94" s="2">
        <f t="shared" si="20"/>
        <v>28140.745999999999</v>
      </c>
      <c r="S94" s="46">
        <f t="shared" si="21"/>
        <v>-1.9756258594781095E-2</v>
      </c>
      <c r="AA94" t="s">
        <v>48</v>
      </c>
      <c r="AF94" t="s">
        <v>47</v>
      </c>
    </row>
    <row r="95" spans="1:32" x14ac:dyDescent="0.2">
      <c r="A95" s="37" t="s">
        <v>54</v>
      </c>
      <c r="B95" s="37"/>
      <c r="C95" s="30">
        <v>43173.283000000003</v>
      </c>
      <c r="D95" s="30"/>
      <c r="E95">
        <f t="shared" si="16"/>
        <v>-13069.024860159901</v>
      </c>
      <c r="F95">
        <f t="shared" si="17"/>
        <v>-13069</v>
      </c>
      <c r="G95" s="41">
        <f t="shared" si="18"/>
        <v>-2.3273191422049422E-2</v>
      </c>
      <c r="J95" s="41">
        <f t="shared" si="15"/>
        <v>-2.3273191422049422E-2</v>
      </c>
      <c r="O95" s="41">
        <f t="shared" ca="1" si="19"/>
        <v>1.751119834429543E-3</v>
      </c>
      <c r="Q95" s="2">
        <f t="shared" si="20"/>
        <v>28154.783000000003</v>
      </c>
      <c r="S95" s="46">
        <f t="shared" si="21"/>
        <v>-1.9659277863892679E-2</v>
      </c>
      <c r="AA95" t="s">
        <v>48</v>
      </c>
      <c r="AF95" t="s">
        <v>47</v>
      </c>
    </row>
    <row r="96" spans="1:32" x14ac:dyDescent="0.2">
      <c r="A96" s="37" t="s">
        <v>58</v>
      </c>
      <c r="B96" s="37"/>
      <c r="C96" s="30">
        <v>43464.438999999998</v>
      </c>
      <c r="D96" s="30"/>
      <c r="E96">
        <f t="shared" si="16"/>
        <v>-12758.01531336572</v>
      </c>
      <c r="F96">
        <f t="shared" si="17"/>
        <v>-12758</v>
      </c>
      <c r="G96" s="41">
        <f t="shared" si="18"/>
        <v>-1.4335824591398705E-2</v>
      </c>
      <c r="J96" s="41">
        <f t="shared" si="15"/>
        <v>-1.4335824591398705E-2</v>
      </c>
      <c r="O96" s="41">
        <f t="shared" ca="1" si="19"/>
        <v>1.8226190025867135E-3</v>
      </c>
      <c r="Q96" s="2">
        <f t="shared" si="20"/>
        <v>28445.938999999998</v>
      </c>
      <c r="S96" s="46">
        <f t="shared" si="21"/>
        <v>-1.7018184555856269E-2</v>
      </c>
      <c r="AA96" t="s">
        <v>48</v>
      </c>
      <c r="AF96" t="s">
        <v>47</v>
      </c>
    </row>
    <row r="97" spans="1:32" x14ac:dyDescent="0.2">
      <c r="A97" s="37" t="s">
        <v>59</v>
      </c>
      <c r="B97" s="37" t="s">
        <v>95</v>
      </c>
      <c r="C97" s="30">
        <v>43488.313999999998</v>
      </c>
      <c r="D97" s="30"/>
      <c r="E97">
        <f t="shared" si="16"/>
        <v>-12732.512308345349</v>
      </c>
      <c r="F97">
        <f t="shared" si="17"/>
        <v>-12732.5</v>
      </c>
      <c r="G97" s="41">
        <f t="shared" si="18"/>
        <v>-1.1522632135893218E-2</v>
      </c>
      <c r="J97" s="41">
        <f t="shared" si="15"/>
        <v>-1.1522632135893218E-2</v>
      </c>
      <c r="O97" s="41">
        <f t="shared" ca="1" si="19"/>
        <v>1.828481474573877E-3</v>
      </c>
      <c r="Q97" s="2">
        <f t="shared" si="20"/>
        <v>28469.813999999998</v>
      </c>
      <c r="S97" s="46">
        <f t="shared" si="21"/>
        <v>-1.675125646125052E-2</v>
      </c>
      <c r="AA97" t="s">
        <v>48</v>
      </c>
      <c r="AF97" t="s">
        <v>47</v>
      </c>
    </row>
    <row r="98" spans="1:32" x14ac:dyDescent="0.2">
      <c r="A98" s="37" t="s">
        <v>59</v>
      </c>
      <c r="B98" s="37" t="s">
        <v>95</v>
      </c>
      <c r="C98" s="30">
        <v>43517.326999999997</v>
      </c>
      <c r="D98" s="30"/>
      <c r="E98">
        <f t="shared" si="16"/>
        <v>-12701.520949825725</v>
      </c>
      <c r="F98">
        <f t="shared" si="17"/>
        <v>-12701.5</v>
      </c>
      <c r="G98" s="41">
        <f t="shared" si="18"/>
        <v>-1.9612476600741502E-2</v>
      </c>
      <c r="J98" s="41">
        <f t="shared" si="15"/>
        <v>-1.9612476600741502E-2</v>
      </c>
      <c r="O98" s="41">
        <f t="shared" ca="1" si="19"/>
        <v>1.8356084013033697E-3</v>
      </c>
      <c r="Q98" s="2">
        <f t="shared" si="20"/>
        <v>28498.826999999997</v>
      </c>
      <c r="S98" s="46">
        <f t="shared" si="21"/>
        <v>-1.6417193150476891E-2</v>
      </c>
      <c r="AA98" t="s">
        <v>48</v>
      </c>
      <c r="AF98" t="s">
        <v>47</v>
      </c>
    </row>
    <row r="99" spans="1:32" x14ac:dyDescent="0.2">
      <c r="A99" s="37" t="s">
        <v>56</v>
      </c>
      <c r="B99" s="37" t="s">
        <v>95</v>
      </c>
      <c r="C99" s="30">
        <v>43369.398000000001</v>
      </c>
      <c r="D99" s="30"/>
      <c r="E99">
        <f t="shared" si="16"/>
        <v>-12859.537034837596</v>
      </c>
      <c r="F99">
        <f t="shared" si="17"/>
        <v>-12859.5</v>
      </c>
      <c r="G99" s="41">
        <f t="shared" si="18"/>
        <v>-3.4670688684855122E-2</v>
      </c>
      <c r="J99" s="41">
        <f t="shared" si="15"/>
        <v>-3.4670688684855122E-2</v>
      </c>
      <c r="O99" s="41">
        <f t="shared" ca="1" si="19"/>
        <v>1.7992840650691805E-3</v>
      </c>
      <c r="Q99" s="2">
        <f t="shared" si="20"/>
        <v>28350.898000000001</v>
      </c>
      <c r="S99" s="46">
        <f t="shared" si="21"/>
        <v>-1.8007863181338873E-2</v>
      </c>
      <c r="AA99" t="s">
        <v>43</v>
      </c>
      <c r="AF99" t="s">
        <v>47</v>
      </c>
    </row>
    <row r="100" spans="1:32" x14ac:dyDescent="0.2">
      <c r="A100" s="37" t="s">
        <v>56</v>
      </c>
      <c r="B100" s="37" t="s">
        <v>95</v>
      </c>
      <c r="C100" s="30">
        <v>43392.362000000001</v>
      </c>
      <c r="D100" s="30"/>
      <c r="E100">
        <f t="shared" si="16"/>
        <v>-12835.007149715593</v>
      </c>
      <c r="F100">
        <f t="shared" si="17"/>
        <v>-12835</v>
      </c>
      <c r="G100" s="41">
        <f t="shared" si="18"/>
        <v>-6.6933076959685422E-3</v>
      </c>
      <c r="J100" s="41">
        <f t="shared" si="15"/>
        <v>-6.6933076959685422E-3</v>
      </c>
      <c r="O100" s="41">
        <f t="shared" ca="1" si="19"/>
        <v>1.8049166361941023E-3</v>
      </c>
      <c r="Q100" s="2">
        <f t="shared" si="20"/>
        <v>28373.862000000001</v>
      </c>
      <c r="S100" s="46">
        <f t="shared" si="21"/>
        <v>-1.7779850895226205E-2</v>
      </c>
      <c r="AA100" t="s">
        <v>43</v>
      </c>
      <c r="AF100" t="s">
        <v>47</v>
      </c>
    </row>
    <row r="101" spans="1:32" x14ac:dyDescent="0.2">
      <c r="A101" s="37" t="s">
        <v>56</v>
      </c>
      <c r="B101" s="37" t="s">
        <v>95</v>
      </c>
      <c r="C101" s="30">
        <v>43399.375</v>
      </c>
      <c r="D101" s="30"/>
      <c r="E101">
        <f t="shared" si="16"/>
        <v>-12827.51594241893</v>
      </c>
      <c r="F101">
        <f t="shared" si="17"/>
        <v>-12827.5</v>
      </c>
      <c r="G101" s="41">
        <f t="shared" si="18"/>
        <v>-1.4924721683200914E-2</v>
      </c>
      <c r="J101" s="41">
        <f t="shared" si="15"/>
        <v>-1.4924721683200914E-2</v>
      </c>
      <c r="O101" s="41">
        <f t="shared" ca="1" si="19"/>
        <v>1.8066408926609148E-3</v>
      </c>
      <c r="Q101" s="2">
        <f t="shared" si="20"/>
        <v>28380.875</v>
      </c>
      <c r="S101" s="46">
        <f t="shared" si="21"/>
        <v>-1.7708649037249564E-2</v>
      </c>
      <c r="AA101" t="s">
        <v>43</v>
      </c>
      <c r="AF101" t="s">
        <v>47</v>
      </c>
    </row>
    <row r="102" spans="1:32" x14ac:dyDescent="0.2">
      <c r="A102" s="37" t="s">
        <v>61</v>
      </c>
      <c r="B102" s="37" t="s">
        <v>95</v>
      </c>
      <c r="C102" s="30">
        <v>43589.398999999998</v>
      </c>
      <c r="D102" s="30"/>
      <c r="E102">
        <f t="shared" si="16"/>
        <v>-12624.534454419309</v>
      </c>
      <c r="F102">
        <f t="shared" si="17"/>
        <v>-12624.5</v>
      </c>
      <c r="G102" s="41">
        <f t="shared" si="18"/>
        <v>-3.225499349355232E-2</v>
      </c>
      <c r="J102" s="41">
        <f t="shared" si="15"/>
        <v>-3.225499349355232E-2</v>
      </c>
      <c r="O102" s="41">
        <f t="shared" ca="1" si="19"/>
        <v>1.8533107676959814E-3</v>
      </c>
      <c r="Q102" s="2">
        <f t="shared" si="20"/>
        <v>28570.898999999998</v>
      </c>
      <c r="S102" s="46">
        <f t="shared" si="21"/>
        <v>-1.5543425188436539E-2</v>
      </c>
      <c r="AA102" t="s">
        <v>43</v>
      </c>
      <c r="AF102" t="s">
        <v>47</v>
      </c>
    </row>
    <row r="103" spans="1:32" x14ac:dyDescent="0.2">
      <c r="A103" s="37" t="s">
        <v>61</v>
      </c>
      <c r="B103" s="37" t="s">
        <v>95</v>
      </c>
      <c r="C103" s="30">
        <v>43590.36</v>
      </c>
      <c r="D103" s="30"/>
      <c r="E103">
        <f t="shared" si="16"/>
        <v>-12623.507925086338</v>
      </c>
      <c r="F103">
        <f t="shared" si="17"/>
        <v>-12623.5</v>
      </c>
      <c r="G103" s="41">
        <f t="shared" si="18"/>
        <v>-7.41918202402303E-3</v>
      </c>
      <c r="J103" s="41">
        <f t="shared" si="15"/>
        <v>-7.41918202402303E-3</v>
      </c>
      <c r="O103" s="41">
        <f t="shared" ca="1" si="19"/>
        <v>1.853540668558223E-3</v>
      </c>
      <c r="Q103" s="2">
        <f t="shared" si="20"/>
        <v>28571.86</v>
      </c>
      <c r="S103" s="46">
        <f t="shared" si="21"/>
        <v>-1.5531675982943532E-2</v>
      </c>
      <c r="AA103" t="s">
        <v>48</v>
      </c>
      <c r="AF103" t="s">
        <v>47</v>
      </c>
    </row>
    <row r="104" spans="1:32" x14ac:dyDescent="0.2">
      <c r="A104" s="37" t="s">
        <v>38</v>
      </c>
      <c r="B104" s="37" t="s">
        <v>95</v>
      </c>
      <c r="C104" s="30">
        <v>41507.425999999999</v>
      </c>
      <c r="D104" s="30"/>
      <c r="E104">
        <f t="shared" si="16"/>
        <v>-14848.47446997019</v>
      </c>
      <c r="F104">
        <f t="shared" si="17"/>
        <v>-14848.5</v>
      </c>
      <c r="G104" s="41">
        <f t="shared" si="18"/>
        <v>2.3900299638626166E-2</v>
      </c>
      <c r="J104" s="41">
        <f t="shared" si="15"/>
        <v>2.3900299638626166E-2</v>
      </c>
      <c r="O104" s="41">
        <f t="shared" ca="1" si="19"/>
        <v>1.3420112500704268E-3</v>
      </c>
      <c r="Q104" s="2">
        <f t="shared" si="20"/>
        <v>26488.925999999999</v>
      </c>
      <c r="S104" s="46">
        <f t="shared" si="21"/>
        <v>-1.0549154788645003E-2</v>
      </c>
    </row>
    <row r="105" spans="1:32" x14ac:dyDescent="0.2">
      <c r="A105" s="37" t="s">
        <v>38</v>
      </c>
      <c r="B105" s="37"/>
      <c r="C105" s="30">
        <v>41513.49</v>
      </c>
      <c r="D105" s="30"/>
      <c r="E105">
        <f t="shared" si="16"/>
        <v>-14841.996973742191</v>
      </c>
      <c r="F105">
        <f t="shared" si="17"/>
        <v>-14842</v>
      </c>
      <c r="G105" s="41">
        <f t="shared" si="18"/>
        <v>2.8330741843092255E-3</v>
      </c>
      <c r="J105" s="41">
        <f t="shared" si="15"/>
        <v>2.8330741843092255E-3</v>
      </c>
      <c r="O105" s="41">
        <f t="shared" ca="1" si="19"/>
        <v>1.343505605674998E-3</v>
      </c>
      <c r="Q105" s="2">
        <f t="shared" si="20"/>
        <v>26494.989999999998</v>
      </c>
      <c r="S105" s="46">
        <f t="shared" si="21"/>
        <v>-1.0645170846677595E-2</v>
      </c>
      <c r="AA105" t="s">
        <v>48</v>
      </c>
      <c r="AF105" t="s">
        <v>47</v>
      </c>
    </row>
    <row r="106" spans="1:32" x14ac:dyDescent="0.2">
      <c r="A106" s="37" t="s">
        <v>38</v>
      </c>
      <c r="B106" s="37"/>
      <c r="C106" s="30">
        <v>41515.432000000001</v>
      </c>
      <c r="D106" s="30"/>
      <c r="E106">
        <f t="shared" si="16"/>
        <v>-14839.922551302416</v>
      </c>
      <c r="F106">
        <f t="shared" si="17"/>
        <v>-14840</v>
      </c>
      <c r="G106" s="41">
        <f t="shared" si="18"/>
        <v>7.2504697127442341E-2</v>
      </c>
      <c r="J106" s="41">
        <f t="shared" si="15"/>
        <v>7.2504697127442341E-2</v>
      </c>
      <c r="O106" s="41">
        <f t="shared" ca="1" si="19"/>
        <v>1.3439654073994813E-3</v>
      </c>
      <c r="Q106" s="2">
        <f t="shared" si="20"/>
        <v>26496.932000000001</v>
      </c>
      <c r="S106" s="46">
        <f t="shared" si="21"/>
        <v>-1.0674659134643731E-2</v>
      </c>
      <c r="AA106" t="s">
        <v>48</v>
      </c>
      <c r="AF106" t="s">
        <v>47</v>
      </c>
    </row>
    <row r="107" spans="1:32" x14ac:dyDescent="0.2">
      <c r="A107" s="37" t="s">
        <v>38</v>
      </c>
      <c r="B107" s="37" t="s">
        <v>95</v>
      </c>
      <c r="C107" s="30">
        <v>41522.387000000002</v>
      </c>
      <c r="D107" s="30"/>
      <c r="E107">
        <f t="shared" si="16"/>
        <v>-14832.493298949883</v>
      </c>
      <c r="F107">
        <f t="shared" si="17"/>
        <v>-14832.5</v>
      </c>
      <c r="G107" s="41">
        <f t="shared" si="18"/>
        <v>6.2732831429457292E-3</v>
      </c>
      <c r="J107" s="41">
        <f t="shared" si="15"/>
        <v>6.2732831429457292E-3</v>
      </c>
      <c r="O107" s="41">
        <f t="shared" ca="1" si="19"/>
        <v>1.3456896638662941E-3</v>
      </c>
      <c r="Q107" s="2">
        <f t="shared" si="20"/>
        <v>26503.887000000002</v>
      </c>
      <c r="S107" s="46">
        <f t="shared" si="21"/>
        <v>-1.0785007240663367E-2</v>
      </c>
      <c r="AA107" t="s">
        <v>43</v>
      </c>
      <c r="AF107" t="s">
        <v>47</v>
      </c>
    </row>
    <row r="108" spans="1:32" x14ac:dyDescent="0.2">
      <c r="A108" s="37" t="s">
        <v>40</v>
      </c>
      <c r="B108" s="37"/>
      <c r="C108" s="30">
        <v>41574.368999999999</v>
      </c>
      <c r="D108" s="30"/>
      <c r="E108">
        <f t="shared" si="16"/>
        <v>-14776.9667143648</v>
      </c>
      <c r="F108">
        <f t="shared" si="17"/>
        <v>-14777</v>
      </c>
      <c r="G108" s="41">
        <f t="shared" si="18"/>
        <v>3.1160819664364681E-2</v>
      </c>
      <c r="J108" s="41">
        <f t="shared" si="15"/>
        <v>3.1160819664364681E-2</v>
      </c>
      <c r="O108" s="41">
        <f t="shared" ca="1" si="19"/>
        <v>1.3584491617207087E-3</v>
      </c>
      <c r="Q108" s="2">
        <f t="shared" si="20"/>
        <v>26555.868999999999</v>
      </c>
      <c r="S108" s="46">
        <f t="shared" si="21"/>
        <v>-1.1589758913605502E-2</v>
      </c>
      <c r="AA108" t="s">
        <v>43</v>
      </c>
      <c r="AF108" t="s">
        <v>47</v>
      </c>
    </row>
    <row r="109" spans="1:32" x14ac:dyDescent="0.2">
      <c r="A109" s="37" t="s">
        <v>40</v>
      </c>
      <c r="B109" s="37" t="s">
        <v>95</v>
      </c>
      <c r="C109" s="30">
        <v>41581.358</v>
      </c>
      <c r="D109" s="30"/>
      <c r="E109">
        <f t="shared" si="16"/>
        <v>-14769.501143596741</v>
      </c>
      <c r="F109">
        <f t="shared" si="17"/>
        <v>-14769.5</v>
      </c>
      <c r="G109" s="41">
        <f t="shared" si="18"/>
        <v>-1.0705943132052198E-3</v>
      </c>
      <c r="J109" s="41">
        <f t="shared" si="15"/>
        <v>-1.0705943132052198E-3</v>
      </c>
      <c r="O109" s="41">
        <f t="shared" ca="1" si="19"/>
        <v>1.3601734181875216E-3</v>
      </c>
      <c r="Q109" s="2">
        <f t="shared" si="20"/>
        <v>26562.858</v>
      </c>
      <c r="S109" s="46">
        <f t="shared" si="21"/>
        <v>-1.1696854369319073E-2</v>
      </c>
      <c r="AA109" t="s">
        <v>48</v>
      </c>
      <c r="AF109" t="s">
        <v>47</v>
      </c>
    </row>
    <row r="110" spans="1:32" x14ac:dyDescent="0.2">
      <c r="A110" s="37" t="s">
        <v>40</v>
      </c>
      <c r="B110" s="37"/>
      <c r="C110" s="30">
        <v>41589.313999999998</v>
      </c>
      <c r="D110" s="30"/>
      <c r="E110">
        <f t="shared" si="16"/>
        <v>-14761.002634363567</v>
      </c>
      <c r="F110">
        <f t="shared" si="17"/>
        <v>-14761</v>
      </c>
      <c r="G110" s="41">
        <f t="shared" si="18"/>
        <v>-2.4661968345753849E-3</v>
      </c>
      <c r="J110" s="41">
        <f t="shared" si="15"/>
        <v>-2.4661968345753849E-3</v>
      </c>
      <c r="O110" s="41">
        <f t="shared" ca="1" si="19"/>
        <v>1.3621275755165761E-3</v>
      </c>
      <c r="Q110" s="2">
        <f t="shared" si="20"/>
        <v>26570.813999999998</v>
      </c>
      <c r="S110" s="46">
        <f t="shared" si="21"/>
        <v>-1.1817736475025814E-2</v>
      </c>
      <c r="AA110" t="s">
        <v>48</v>
      </c>
      <c r="AF110" t="s">
        <v>47</v>
      </c>
    </row>
    <row r="111" spans="1:32" x14ac:dyDescent="0.2">
      <c r="A111" s="37" t="s">
        <v>41</v>
      </c>
      <c r="B111" s="37" t="s">
        <v>95</v>
      </c>
      <c r="C111" s="30">
        <v>41596.309000000001</v>
      </c>
      <c r="D111" s="30"/>
      <c r="E111">
        <f t="shared" si="16"/>
        <v>-14753.530654463355</v>
      </c>
      <c r="F111">
        <f t="shared" si="17"/>
        <v>-14753.5</v>
      </c>
      <c r="G111" s="41">
        <f t="shared" si="18"/>
        <v>-2.8697610810922924E-2</v>
      </c>
      <c r="J111" s="41">
        <f t="shared" si="15"/>
        <v>-2.8697610810922924E-2</v>
      </c>
      <c r="O111" s="41">
        <f t="shared" ca="1" si="19"/>
        <v>1.363851831983389E-3</v>
      </c>
      <c r="Q111" s="2">
        <f t="shared" si="20"/>
        <v>26577.809000000001</v>
      </c>
      <c r="S111" s="46">
        <f t="shared" si="21"/>
        <v>-1.1923957658216128E-2</v>
      </c>
      <c r="AA111" t="s">
        <v>48</v>
      </c>
      <c r="AF111" t="s">
        <v>47</v>
      </c>
    </row>
    <row r="112" spans="1:32" x14ac:dyDescent="0.2">
      <c r="A112" s="37" t="s">
        <v>41</v>
      </c>
      <c r="B112" s="37"/>
      <c r="C112" s="30">
        <v>41604.281999999999</v>
      </c>
      <c r="D112" s="30"/>
      <c r="E112">
        <f t="shared" si="16"/>
        <v>-14745.013986022417</v>
      </c>
      <c r="F112">
        <f t="shared" si="17"/>
        <v>-14745</v>
      </c>
      <c r="G112" s="41">
        <f t="shared" si="18"/>
        <v>-1.3093213325191755E-2</v>
      </c>
      <c r="J112" s="41">
        <f t="shared" si="15"/>
        <v>-1.3093213325191755E-2</v>
      </c>
      <c r="O112" s="41">
        <f t="shared" ca="1" si="19"/>
        <v>1.3658059893124435E-3</v>
      </c>
      <c r="Q112" s="2">
        <f t="shared" si="20"/>
        <v>26585.781999999999</v>
      </c>
      <c r="S112" s="46">
        <f t="shared" si="21"/>
        <v>-1.2043838008766065E-2</v>
      </c>
      <c r="AA112" t="s">
        <v>48</v>
      </c>
      <c r="AF112" t="s">
        <v>47</v>
      </c>
    </row>
    <row r="113" spans="1:32" x14ac:dyDescent="0.2">
      <c r="A113" s="37" t="s">
        <v>41</v>
      </c>
      <c r="B113" s="37" t="s">
        <v>95</v>
      </c>
      <c r="C113" s="30">
        <v>41610.358</v>
      </c>
      <c r="D113" s="30"/>
      <c r="E113">
        <f t="shared" si="16"/>
        <v>-14738.523671530113</v>
      </c>
      <c r="F113">
        <f t="shared" si="17"/>
        <v>-14738.5</v>
      </c>
      <c r="G113" s="41">
        <f t="shared" si="18"/>
        <v>-2.2160438777063973E-2</v>
      </c>
      <c r="J113" s="41">
        <f t="shared" si="15"/>
        <v>-2.2160438777063973E-2</v>
      </c>
      <c r="O113" s="41">
        <f t="shared" ca="1" si="19"/>
        <v>1.3673003449170143E-3</v>
      </c>
      <c r="Q113" s="2">
        <f t="shared" si="20"/>
        <v>26591.858</v>
      </c>
      <c r="S113" s="46">
        <f t="shared" si="21"/>
        <v>-1.2135146495093306E-2</v>
      </c>
      <c r="AA113" t="s">
        <v>48</v>
      </c>
      <c r="AF113" t="s">
        <v>47</v>
      </c>
    </row>
    <row r="114" spans="1:32" x14ac:dyDescent="0.2">
      <c r="A114" s="37" t="s">
        <v>65</v>
      </c>
      <c r="B114" s="37" t="s">
        <v>95</v>
      </c>
      <c r="C114" s="30">
        <v>45890.536</v>
      </c>
      <c r="D114" s="30"/>
      <c r="E114">
        <f t="shared" si="16"/>
        <v>-10166.485932385296</v>
      </c>
      <c r="F114">
        <f t="shared" si="17"/>
        <v>-10166.5</v>
      </c>
      <c r="G114" s="41">
        <f t="shared" si="18"/>
        <v>1.316959709947696E-2</v>
      </c>
      <c r="J114" s="41">
        <f t="shared" si="15"/>
        <v>1.316959709947696E-2</v>
      </c>
      <c r="O114" s="41">
        <f t="shared" ca="1" si="19"/>
        <v>2.4184070870860949E-3</v>
      </c>
      <c r="Q114" s="2">
        <f t="shared" si="20"/>
        <v>30872.036</v>
      </c>
      <c r="S114" s="46">
        <f t="shared" si="21"/>
        <v>1.8105343078726334E-2</v>
      </c>
      <c r="AA114" t="s">
        <v>48</v>
      </c>
      <c r="AF114" t="s">
        <v>47</v>
      </c>
    </row>
    <row r="115" spans="1:32" x14ac:dyDescent="0.2">
      <c r="A115" s="37" t="s">
        <v>69</v>
      </c>
      <c r="B115" s="37"/>
      <c r="C115" s="30">
        <v>46236.383000000002</v>
      </c>
      <c r="D115" s="30"/>
      <c r="E115">
        <f t="shared" si="16"/>
        <v>-9797.0560778395211</v>
      </c>
      <c r="F115">
        <f t="shared" si="17"/>
        <v>-9797</v>
      </c>
      <c r="G115" s="41">
        <f t="shared" si="18"/>
        <v>-5.2498065131658223E-2</v>
      </c>
      <c r="J115" s="41">
        <f t="shared" si="15"/>
        <v>-5.2498065131658223E-2</v>
      </c>
      <c r="O115" s="41">
        <f t="shared" ca="1" si="19"/>
        <v>2.5033554556844052E-3</v>
      </c>
      <c r="Q115" s="2">
        <f t="shared" si="20"/>
        <v>31217.883000000002</v>
      </c>
      <c r="S115" s="46">
        <f t="shared" si="21"/>
        <v>1.9120100366259885E-2</v>
      </c>
      <c r="AA115" t="s">
        <v>48</v>
      </c>
      <c r="AF115" t="s">
        <v>47</v>
      </c>
    </row>
    <row r="116" spans="1:32" x14ac:dyDescent="0.2">
      <c r="A116" s="37" t="s">
        <v>69</v>
      </c>
      <c r="B116" s="37"/>
      <c r="C116" s="30">
        <v>46279.45</v>
      </c>
      <c r="D116" s="30"/>
      <c r="E116">
        <f t="shared" si="16"/>
        <v>-9751.0523954431992</v>
      </c>
      <c r="F116">
        <f t="shared" si="17"/>
        <v>-9751</v>
      </c>
      <c r="G116" s="41">
        <f t="shared" si="18"/>
        <v>-4.90507375652669E-2</v>
      </c>
      <c r="J116" s="41">
        <f t="shared" si="15"/>
        <v>-4.90507375652669E-2</v>
      </c>
      <c r="O116" s="41">
        <f t="shared" ca="1" si="19"/>
        <v>2.5139308953475237E-3</v>
      </c>
      <c r="Q116" s="2">
        <f t="shared" si="20"/>
        <v>31260.949999999997</v>
      </c>
      <c r="S116" s="46">
        <f t="shared" si="21"/>
        <v>1.9113294272883739E-2</v>
      </c>
      <c r="AA116" t="s">
        <v>43</v>
      </c>
      <c r="AF116" t="s">
        <v>47</v>
      </c>
    </row>
    <row r="117" spans="1:32" x14ac:dyDescent="0.2">
      <c r="A117" s="37" t="s">
        <v>79</v>
      </c>
      <c r="B117" s="37" t="s">
        <v>95</v>
      </c>
      <c r="C117" s="30">
        <v>47695.453000000001</v>
      </c>
      <c r="D117" s="30"/>
      <c r="E117">
        <f t="shared" ref="E117:E148" si="22">+(C117-C$7)/C$8</f>
        <v>-8238.4940030720645</v>
      </c>
      <c r="F117">
        <f t="shared" ref="F117:F148" si="23">ROUND(2*E117,0)/2</f>
        <v>-8238.5</v>
      </c>
      <c r="G117" s="41">
        <f>+C117-(C$7+F117*C$8)</f>
        <v>5.614109177258797E-3</v>
      </c>
      <c r="J117" s="41">
        <f t="shared" si="15"/>
        <v>5.614109177258797E-3</v>
      </c>
      <c r="O117" s="41">
        <f t="shared" ref="O117:O148" ca="1" si="24">+C$11+C$12*F117</f>
        <v>2.8616559494881043E-3</v>
      </c>
      <c r="Q117" s="2">
        <f t="shared" ref="Q117:Q148" si="25">+C117-15018.5</f>
        <v>32676.953000000001</v>
      </c>
      <c r="S117" s="46">
        <f t="shared" ref="S117:S148" si="26">+S$6+S$7*F117+S$8*SIN(RADIANS(S$9*F117+S$10))</f>
        <v>4.6034240576145382E-3</v>
      </c>
      <c r="AA117" t="s">
        <v>43</v>
      </c>
      <c r="AF117" t="s">
        <v>47</v>
      </c>
    </row>
    <row r="118" spans="1:32" x14ac:dyDescent="0.2">
      <c r="A118" s="37" t="s">
        <v>79</v>
      </c>
      <c r="B118" s="37"/>
      <c r="C118" s="30">
        <v>47804.444000000003</v>
      </c>
      <c r="D118" s="30"/>
      <c r="E118">
        <f t="shared" si="22"/>
        <v>-8122.0710493474435</v>
      </c>
      <c r="F118">
        <f t="shared" si="23"/>
        <v>-8122</v>
      </c>
      <c r="G118" s="41">
        <f>+C118-(C$7+F118*C$8)</f>
        <v>-6.6513854697404895E-2</v>
      </c>
      <c r="J118" s="41">
        <f t="shared" si="15"/>
        <v>-6.6513854697404895E-2</v>
      </c>
      <c r="O118" s="41">
        <f t="shared" ca="1" si="24"/>
        <v>2.8884393999392627E-3</v>
      </c>
      <c r="Q118" s="2">
        <f t="shared" si="25"/>
        <v>32785.944000000003</v>
      </c>
      <c r="S118" s="46">
        <f t="shared" si="26"/>
        <v>2.711250800056388E-3</v>
      </c>
      <c r="AA118" t="s">
        <v>48</v>
      </c>
      <c r="AF118" t="s">
        <v>47</v>
      </c>
    </row>
    <row r="119" spans="1:32" x14ac:dyDescent="0.2">
      <c r="A119" s="37" t="s">
        <v>79</v>
      </c>
      <c r="B119" s="37"/>
      <c r="C119" s="30">
        <v>47805.387000000002</v>
      </c>
      <c r="D119" s="30"/>
      <c r="E119">
        <f t="shared" si="22"/>
        <v>-8121.0637474109335</v>
      </c>
      <c r="F119">
        <f t="shared" si="23"/>
        <v>-8121</v>
      </c>
      <c r="G119" s="41">
        <f>+C119-(C$7+F119*C$8)</f>
        <v>-5.967804322426673E-2</v>
      </c>
      <c r="J119" s="41">
        <f t="shared" si="15"/>
        <v>-5.967804322426673E-2</v>
      </c>
      <c r="O119" s="41">
        <f t="shared" ca="1" si="24"/>
        <v>2.8886693008015048E-3</v>
      </c>
      <c r="Q119" s="2">
        <f t="shared" si="25"/>
        <v>32786.887000000002</v>
      </c>
      <c r="S119" s="46">
        <f t="shared" si="26"/>
        <v>2.694841728097083E-3</v>
      </c>
      <c r="AA119" t="s">
        <v>48</v>
      </c>
      <c r="AF119" t="s">
        <v>47</v>
      </c>
    </row>
    <row r="120" spans="1:32" x14ac:dyDescent="0.2">
      <c r="A120" s="37" t="s">
        <v>84</v>
      </c>
      <c r="B120" s="37"/>
      <c r="C120" s="30">
        <v>48127.358999999997</v>
      </c>
      <c r="D120" s="30"/>
      <c r="E120">
        <f t="shared" si="22"/>
        <v>-7777.1368978855371</v>
      </c>
      <c r="F120">
        <f t="shared" si="23"/>
        <v>-7777</v>
      </c>
      <c r="O120" s="41">
        <f t="shared" ca="1" si="24"/>
        <v>2.9677551974126516E-3</v>
      </c>
      <c r="Q120" s="2">
        <f t="shared" si="25"/>
        <v>33108.858999999997</v>
      </c>
      <c r="R120" s="41">
        <f>+C120-(C$7+F120*C$8)</f>
        <v>-0.12815889792545931</v>
      </c>
      <c r="S120" s="46">
        <f t="shared" si="26"/>
        <v>-3.0125014641286399E-3</v>
      </c>
      <c r="AA120" t="s">
        <v>48</v>
      </c>
      <c r="AF120" t="s">
        <v>47</v>
      </c>
    </row>
    <row r="121" spans="1:32" x14ac:dyDescent="0.2">
      <c r="A121" s="37" t="s">
        <v>83</v>
      </c>
      <c r="B121" s="37"/>
      <c r="C121" s="30">
        <v>48126.434000000001</v>
      </c>
      <c r="D121" s="30">
        <v>8.0000000000000002E-3</v>
      </c>
      <c r="E121">
        <f t="shared" si="22"/>
        <v>-7778.1249724255895</v>
      </c>
      <c r="F121">
        <f t="shared" si="23"/>
        <v>-7778</v>
      </c>
      <c r="O121" s="41">
        <f t="shared" ca="1" si="24"/>
        <v>2.9675252965504096E-3</v>
      </c>
      <c r="Q121" s="2">
        <f t="shared" si="25"/>
        <v>33107.934000000001</v>
      </c>
      <c r="R121" s="41">
        <f>+C121-(C$7+F121*C$8)</f>
        <v>-0.11699470938765444</v>
      </c>
      <c r="S121" s="46">
        <f t="shared" si="26"/>
        <v>-2.9959600493084148E-3</v>
      </c>
      <c r="AA121" t="s">
        <v>48</v>
      </c>
      <c r="AF121" t="s">
        <v>47</v>
      </c>
    </row>
    <row r="122" spans="1:32" x14ac:dyDescent="0.2">
      <c r="A122" s="37" t="s">
        <v>83</v>
      </c>
      <c r="B122" s="37"/>
      <c r="C122" s="30">
        <v>48127.398999999998</v>
      </c>
      <c r="D122" s="30">
        <v>0.01</v>
      </c>
      <c r="E122">
        <f t="shared" si="22"/>
        <v>-7777.0941703378585</v>
      </c>
      <c r="F122">
        <f t="shared" si="23"/>
        <v>-7777</v>
      </c>
      <c r="G122" s="41">
        <f t="shared" ref="G122:G150" si="27">+C122-(C$7+F122*C$8)</f>
        <v>-8.8158897924586199E-2</v>
      </c>
      <c r="J122" s="41">
        <f>+G122</f>
        <v>-8.8158897924586199E-2</v>
      </c>
      <c r="O122" s="41">
        <f t="shared" ca="1" si="24"/>
        <v>2.9677551974126516E-3</v>
      </c>
      <c r="Q122" s="2">
        <f t="shared" si="25"/>
        <v>33108.898999999998</v>
      </c>
      <c r="S122" s="46">
        <f t="shared" si="26"/>
        <v>-3.0125014641286399E-3</v>
      </c>
      <c r="AA122" t="s">
        <v>48</v>
      </c>
      <c r="AF122" t="s">
        <v>47</v>
      </c>
    </row>
    <row r="123" spans="1:32" x14ac:dyDescent="0.2">
      <c r="A123" s="37" t="s">
        <v>77</v>
      </c>
      <c r="B123" s="37"/>
      <c r="C123" s="30">
        <v>47402.436000000002</v>
      </c>
      <c r="D123" s="30"/>
      <c r="E123">
        <f t="shared" si="22"/>
        <v>-8551.4914490219744</v>
      </c>
      <c r="F123">
        <f t="shared" si="23"/>
        <v>-8551.5</v>
      </c>
      <c r="G123" s="41">
        <f t="shared" si="27"/>
        <v>8.005119401786942E-3</v>
      </c>
      <c r="N123" s="41">
        <f t="shared" ref="N123:N128" si="28">+G123</f>
        <v>8.005119401786942E-3</v>
      </c>
      <c r="O123" s="41">
        <f t="shared" ca="1" si="24"/>
        <v>2.7896969796064501E-3</v>
      </c>
      <c r="Q123" s="2">
        <f t="shared" si="25"/>
        <v>32383.936000000002</v>
      </c>
      <c r="S123" s="46">
        <f t="shared" si="26"/>
        <v>9.3871946186086051E-3</v>
      </c>
      <c r="AA123" t="s">
        <v>48</v>
      </c>
      <c r="AF123" t="s">
        <v>47</v>
      </c>
    </row>
    <row r="124" spans="1:32" x14ac:dyDescent="0.2">
      <c r="A124" s="37" t="s">
        <v>77</v>
      </c>
      <c r="B124" s="37" t="s">
        <v>95</v>
      </c>
      <c r="C124" s="30">
        <v>47416.481500000002</v>
      </c>
      <c r="D124" s="30"/>
      <c r="E124">
        <f t="shared" si="22"/>
        <v>-8536.4882047491537</v>
      </c>
      <c r="F124">
        <f t="shared" si="23"/>
        <v>-8536.5</v>
      </c>
      <c r="G124" s="41">
        <f t="shared" si="27"/>
        <v>1.1042291436751839E-2</v>
      </c>
      <c r="N124" s="41">
        <f t="shared" si="28"/>
        <v>1.1042291436751839E-2</v>
      </c>
      <c r="O124" s="41">
        <f t="shared" ca="1" si="24"/>
        <v>2.7931454925400759E-3</v>
      </c>
      <c r="Q124" s="2">
        <f t="shared" si="25"/>
        <v>32397.981500000002</v>
      </c>
      <c r="S124" s="46">
        <f t="shared" si="26"/>
        <v>9.1712861845727814E-3</v>
      </c>
      <c r="AA124" t="s">
        <v>48</v>
      </c>
      <c r="AF124" t="s">
        <v>47</v>
      </c>
    </row>
    <row r="125" spans="1:32" x14ac:dyDescent="0.2">
      <c r="A125" s="37" t="s">
        <v>77</v>
      </c>
      <c r="B125" s="37"/>
      <c r="C125" s="30">
        <v>47688.434000000001</v>
      </c>
      <c r="D125" s="30" t="s">
        <v>51</v>
      </c>
      <c r="E125">
        <f t="shared" si="22"/>
        <v>-8245.9916195008809</v>
      </c>
      <c r="F125">
        <f t="shared" si="23"/>
        <v>-8246</v>
      </c>
      <c r="G125" s="41">
        <f t="shared" si="27"/>
        <v>7.8455231559928507E-3</v>
      </c>
      <c r="N125" s="41">
        <f t="shared" si="28"/>
        <v>7.8455231559928507E-3</v>
      </c>
      <c r="O125" s="41">
        <f t="shared" ca="1" si="24"/>
        <v>2.8599316930212914E-3</v>
      </c>
      <c r="Q125" s="2">
        <f t="shared" si="25"/>
        <v>32669.934000000001</v>
      </c>
      <c r="S125" s="46">
        <f t="shared" si="26"/>
        <v>4.7236919072577562E-3</v>
      </c>
      <c r="AA125" t="s">
        <v>48</v>
      </c>
      <c r="AF125" t="s">
        <v>47</v>
      </c>
    </row>
    <row r="126" spans="1:32" x14ac:dyDescent="0.2">
      <c r="A126" s="37" t="s">
        <v>77</v>
      </c>
      <c r="B126" s="37"/>
      <c r="C126" s="30">
        <v>47703.411999999997</v>
      </c>
      <c r="D126" s="30"/>
      <c r="E126">
        <f t="shared" si="22"/>
        <v>-8229.9922892728173</v>
      </c>
      <c r="F126">
        <f t="shared" si="23"/>
        <v>-8230</v>
      </c>
      <c r="G126" s="41">
        <f t="shared" si="27"/>
        <v>7.2185066528618336E-3</v>
      </c>
      <c r="N126" s="41">
        <f t="shared" si="28"/>
        <v>7.2185066528618336E-3</v>
      </c>
      <c r="O126" s="41">
        <f t="shared" ca="1" si="24"/>
        <v>2.8636101068171588E-3</v>
      </c>
      <c r="Q126" s="2">
        <f t="shared" si="25"/>
        <v>32684.911999999997</v>
      </c>
      <c r="S126" s="46">
        <f t="shared" si="26"/>
        <v>4.4668665083013167E-3</v>
      </c>
      <c r="AA126" t="s">
        <v>43</v>
      </c>
      <c r="AF126" t="s">
        <v>47</v>
      </c>
    </row>
    <row r="127" spans="1:32" x14ac:dyDescent="0.2">
      <c r="A127" s="37" t="s">
        <v>77</v>
      </c>
      <c r="B127" s="37"/>
      <c r="C127" s="30">
        <v>47967.409</v>
      </c>
      <c r="D127" s="30"/>
      <c r="E127">
        <f t="shared" si="22"/>
        <v>-7947.9936791633727</v>
      </c>
      <c r="F127">
        <f t="shared" si="23"/>
        <v>-7948</v>
      </c>
      <c r="G127" s="41">
        <f t="shared" si="27"/>
        <v>5.9173408953938633E-3</v>
      </c>
      <c r="N127" s="41">
        <f t="shared" si="28"/>
        <v>5.9173408953938633E-3</v>
      </c>
      <c r="O127" s="41">
        <f t="shared" ca="1" si="24"/>
        <v>2.9284421499693198E-3</v>
      </c>
      <c r="Q127" s="2">
        <f t="shared" si="25"/>
        <v>32948.909</v>
      </c>
      <c r="S127" s="46">
        <f t="shared" si="26"/>
        <v>-1.6986525018249739E-4</v>
      </c>
      <c r="AA127" t="s">
        <v>48</v>
      </c>
      <c r="AF127" t="s">
        <v>47</v>
      </c>
    </row>
    <row r="128" spans="1:32" x14ac:dyDescent="0.2">
      <c r="A128" s="37" t="s">
        <v>76</v>
      </c>
      <c r="B128" s="37"/>
      <c r="C128" s="30">
        <v>47393.544999999998</v>
      </c>
      <c r="D128" s="30"/>
      <c r="E128">
        <f t="shared" si="22"/>
        <v>-8560.9887146821311</v>
      </c>
      <c r="F128">
        <f t="shared" si="23"/>
        <v>-8561</v>
      </c>
      <c r="G128" s="41">
        <f t="shared" si="27"/>
        <v>1.0564910444372799E-2</v>
      </c>
      <c r="N128" s="41">
        <f t="shared" si="28"/>
        <v>1.0564910444372799E-2</v>
      </c>
      <c r="O128" s="41">
        <f t="shared" ca="1" si="24"/>
        <v>2.787512921415154E-3</v>
      </c>
      <c r="Q128" s="2">
        <f t="shared" si="25"/>
        <v>32375.044999999998</v>
      </c>
      <c r="S128" s="46">
        <f t="shared" si="26"/>
        <v>9.5231104067584841E-3</v>
      </c>
      <c r="AA128" t="s">
        <v>48</v>
      </c>
      <c r="AF128" t="s">
        <v>47</v>
      </c>
    </row>
    <row r="129" spans="1:32" x14ac:dyDescent="0.2">
      <c r="A129" s="37" t="s">
        <v>15</v>
      </c>
      <c r="B129" s="37"/>
      <c r="C129" s="30">
        <v>38694.706299999998</v>
      </c>
      <c r="D129" s="30" t="s">
        <v>17</v>
      </c>
      <c r="E129">
        <f t="shared" si="22"/>
        <v>-17852.989847142842</v>
      </c>
      <c r="F129">
        <f t="shared" si="23"/>
        <v>-17853</v>
      </c>
      <c r="G129" s="41">
        <f t="shared" si="27"/>
        <v>9.504741283308249E-3</v>
      </c>
      <c r="H129" s="41">
        <f>+G129</f>
        <v>9.504741283308249E-3</v>
      </c>
      <c r="O129" s="41">
        <f t="shared" ca="1" si="24"/>
        <v>6.5127410946522104E-4</v>
      </c>
      <c r="Q129" s="2">
        <f t="shared" si="25"/>
        <v>23676.206299999998</v>
      </c>
      <c r="S129" s="46">
        <f t="shared" si="26"/>
        <v>1.6143696435218347E-2</v>
      </c>
      <c r="AA129" t="s">
        <v>43</v>
      </c>
      <c r="AF129" t="s">
        <v>47</v>
      </c>
    </row>
    <row r="130" spans="1:32" x14ac:dyDescent="0.2">
      <c r="A130" s="32" t="s">
        <v>120</v>
      </c>
      <c r="B130" s="33" t="s">
        <v>101</v>
      </c>
      <c r="C130" s="32">
        <v>26497.424999999999</v>
      </c>
      <c r="D130" s="32" t="s">
        <v>121</v>
      </c>
      <c r="E130">
        <f t="shared" si="22"/>
        <v>-30881.987804369233</v>
      </c>
      <c r="F130">
        <f t="shared" si="23"/>
        <v>-30882</v>
      </c>
      <c r="G130" s="41">
        <f t="shared" si="27"/>
        <v>1.141711278251023E-2</v>
      </c>
      <c r="K130" s="41">
        <f t="shared" ref="K130:K150" si="29">+G130</f>
        <v>1.141711278251023E-2</v>
      </c>
      <c r="O130" s="41">
        <f t="shared" ca="1" si="24"/>
        <v>-2.344104224681968E-3</v>
      </c>
      <c r="Q130" s="2">
        <f t="shared" si="25"/>
        <v>11478.924999999999</v>
      </c>
      <c r="S130" s="46">
        <f t="shared" si="26"/>
        <v>4.6125482199995084E-3</v>
      </c>
      <c r="AA130" t="s">
        <v>43</v>
      </c>
      <c r="AF130" t="s">
        <v>47</v>
      </c>
    </row>
    <row r="131" spans="1:32" x14ac:dyDescent="0.2">
      <c r="A131" s="37" t="s">
        <v>49</v>
      </c>
      <c r="B131" s="37"/>
      <c r="C131" s="30">
        <v>42685.542099999999</v>
      </c>
      <c r="D131" s="30"/>
      <c r="E131">
        <f t="shared" si="22"/>
        <v>-13590.024174142749</v>
      </c>
      <c r="F131">
        <f t="shared" si="23"/>
        <v>-13590</v>
      </c>
      <c r="G131" s="41">
        <f t="shared" si="27"/>
        <v>-2.2630966726865154E-2</v>
      </c>
      <c r="K131" s="41">
        <f t="shared" si="29"/>
        <v>-2.2630966726865154E-2</v>
      </c>
      <c r="O131" s="41">
        <f t="shared" ca="1" si="24"/>
        <v>1.6313414852016138E-3</v>
      </c>
      <c r="Q131" s="2">
        <f t="shared" si="25"/>
        <v>27667.042099999999</v>
      </c>
      <c r="S131" s="46">
        <f t="shared" si="26"/>
        <v>-2.1242606512040779E-2</v>
      </c>
      <c r="AA131" t="s">
        <v>48</v>
      </c>
      <c r="AF131" t="s">
        <v>47</v>
      </c>
    </row>
    <row r="132" spans="1:32" x14ac:dyDescent="0.2">
      <c r="A132" s="32" t="s">
        <v>122</v>
      </c>
      <c r="B132" s="33" t="s">
        <v>101</v>
      </c>
      <c r="C132" s="32">
        <v>41946.919099999999</v>
      </c>
      <c r="D132" s="32" t="s">
        <v>121</v>
      </c>
      <c r="E132">
        <f t="shared" si="22"/>
        <v>-14379.012910358944</v>
      </c>
      <c r="F132">
        <f t="shared" si="23"/>
        <v>-14379</v>
      </c>
      <c r="G132" s="41">
        <f t="shared" si="27"/>
        <v>-1.2086215705494396E-2</v>
      </c>
      <c r="K132" s="41">
        <f t="shared" si="29"/>
        <v>-1.2086215705494396E-2</v>
      </c>
      <c r="O132" s="41">
        <f t="shared" ca="1" si="24"/>
        <v>1.4499497048929078E-3</v>
      </c>
      <c r="Q132" s="2">
        <f t="shared" si="25"/>
        <v>26928.419099999999</v>
      </c>
      <c r="S132" s="46">
        <f t="shared" si="26"/>
        <v>-1.6615622881674303E-2</v>
      </c>
      <c r="AA132" t="s">
        <v>48</v>
      </c>
      <c r="AB132">
        <v>18</v>
      </c>
      <c r="AD132" t="s">
        <v>78</v>
      </c>
      <c r="AF132" t="s">
        <v>34</v>
      </c>
    </row>
    <row r="133" spans="1:32" x14ac:dyDescent="0.2">
      <c r="A133" s="32" t="s">
        <v>122</v>
      </c>
      <c r="B133" s="33" t="s">
        <v>101</v>
      </c>
      <c r="C133" s="32">
        <v>46162.494299999998</v>
      </c>
      <c r="D133" s="32" t="s">
        <v>121</v>
      </c>
      <c r="E133">
        <f t="shared" si="22"/>
        <v>-9875.9831516426129</v>
      </c>
      <c r="F133">
        <f t="shared" si="23"/>
        <v>-9876</v>
      </c>
      <c r="G133" s="41">
        <f t="shared" si="27"/>
        <v>1.5772828824992757E-2</v>
      </c>
      <c r="K133" s="41">
        <f t="shared" si="29"/>
        <v>1.5772828824992757E-2</v>
      </c>
      <c r="O133" s="41">
        <f t="shared" ca="1" si="24"/>
        <v>2.4851932875673104E-3</v>
      </c>
      <c r="Q133" s="2">
        <f t="shared" si="25"/>
        <v>31143.994299999998</v>
      </c>
      <c r="S133" s="46">
        <f t="shared" si="26"/>
        <v>1.9062505223108935E-2</v>
      </c>
      <c r="AA133" t="s">
        <v>48</v>
      </c>
      <c r="AF133" t="s">
        <v>47</v>
      </c>
    </row>
    <row r="134" spans="1:32" x14ac:dyDescent="0.2">
      <c r="A134" s="37" t="s">
        <v>70</v>
      </c>
      <c r="B134" s="37" t="s">
        <v>95</v>
      </c>
      <c r="C134" s="30">
        <v>46287.4712</v>
      </c>
      <c r="D134" s="30"/>
      <c r="E134">
        <f t="shared" si="22"/>
        <v>-9742.4842403073053</v>
      </c>
      <c r="F134">
        <f t="shared" si="23"/>
        <v>-9742.5</v>
      </c>
      <c r="G134" s="41">
        <f t="shared" si="27"/>
        <v>1.4753659925190732E-2</v>
      </c>
      <c r="K134" s="41">
        <f t="shared" si="29"/>
        <v>1.4753659925190732E-2</v>
      </c>
      <c r="O134" s="41">
        <f t="shared" ca="1" si="24"/>
        <v>2.5158850526765782E-3</v>
      </c>
      <c r="Q134" s="2">
        <f t="shared" si="25"/>
        <v>31268.9712</v>
      </c>
      <c r="S134" s="46">
        <f t="shared" si="26"/>
        <v>1.9108786426753573E-2</v>
      </c>
      <c r="AA134" t="s">
        <v>43</v>
      </c>
      <c r="AB134">
        <v>6</v>
      </c>
      <c r="AD134" t="s">
        <v>68</v>
      </c>
      <c r="AF134" t="s">
        <v>34</v>
      </c>
    </row>
    <row r="135" spans="1:32" x14ac:dyDescent="0.2">
      <c r="A135" s="37" t="s">
        <v>70</v>
      </c>
      <c r="B135" s="37"/>
      <c r="C135" s="30">
        <v>46311.3413</v>
      </c>
      <c r="D135" s="30"/>
      <c r="E135">
        <f t="shared" si="22"/>
        <v>-9716.986469411524</v>
      </c>
      <c r="F135">
        <f t="shared" si="23"/>
        <v>-9717</v>
      </c>
      <c r="G135" s="41">
        <f t="shared" si="27"/>
        <v>1.2666852380789351E-2</v>
      </c>
      <c r="K135" s="41">
        <f t="shared" si="29"/>
        <v>1.2666852380789351E-2</v>
      </c>
      <c r="O135" s="41">
        <f t="shared" ca="1" si="24"/>
        <v>2.5217475246637417E-3</v>
      </c>
      <c r="Q135" s="2">
        <f t="shared" si="25"/>
        <v>31292.8413</v>
      </c>
      <c r="S135" s="46">
        <f t="shared" si="26"/>
        <v>1.9089184478696626E-2</v>
      </c>
      <c r="AA135" t="s">
        <v>43</v>
      </c>
      <c r="AB135">
        <v>10</v>
      </c>
      <c r="AD135" t="s">
        <v>68</v>
      </c>
      <c r="AF135" t="s">
        <v>34</v>
      </c>
    </row>
    <row r="136" spans="1:32" x14ac:dyDescent="0.2">
      <c r="A136" s="37" t="s">
        <v>70</v>
      </c>
      <c r="B136" s="37" t="s">
        <v>95</v>
      </c>
      <c r="C136" s="30">
        <v>46318.364399999999</v>
      </c>
      <c r="D136" s="30"/>
      <c r="E136">
        <f t="shared" si="22"/>
        <v>-9709.484473409073</v>
      </c>
      <c r="F136">
        <f t="shared" si="23"/>
        <v>-9709.5</v>
      </c>
      <c r="G136" s="41">
        <f t="shared" si="27"/>
        <v>1.4535438393068034E-2</v>
      </c>
      <c r="K136" s="41">
        <f t="shared" si="29"/>
        <v>1.4535438393068034E-2</v>
      </c>
      <c r="O136" s="41">
        <f t="shared" ca="1" si="24"/>
        <v>2.5234717811305546E-3</v>
      </c>
      <c r="Q136" s="2">
        <f t="shared" si="25"/>
        <v>31299.864399999999</v>
      </c>
      <c r="S136" s="46">
        <f t="shared" si="26"/>
        <v>1.9081685053206392E-2</v>
      </c>
      <c r="AA136" t="s">
        <v>48</v>
      </c>
      <c r="AF136" t="s">
        <v>47</v>
      </c>
    </row>
    <row r="137" spans="1:32" x14ac:dyDescent="0.2">
      <c r="A137" s="37" t="s">
        <v>70</v>
      </c>
      <c r="B137" s="37"/>
      <c r="C137" s="30">
        <v>46325.384700000002</v>
      </c>
      <c r="D137" s="30"/>
      <c r="E137">
        <f t="shared" si="22"/>
        <v>-9701.9854683349531</v>
      </c>
      <c r="F137">
        <f t="shared" si="23"/>
        <v>-9702</v>
      </c>
      <c r="G137" s="41">
        <f t="shared" si="27"/>
        <v>1.3604024417873006E-2</v>
      </c>
      <c r="K137" s="41">
        <f t="shared" si="29"/>
        <v>1.3604024417873006E-2</v>
      </c>
      <c r="O137" s="41">
        <f t="shared" ca="1" si="24"/>
        <v>2.5251960375973674E-3</v>
      </c>
      <c r="Q137" s="2">
        <f t="shared" si="25"/>
        <v>31306.884700000002</v>
      </c>
      <c r="S137" s="46">
        <f t="shared" si="26"/>
        <v>1.9073397931848639E-2</v>
      </c>
      <c r="AA137" t="s">
        <v>80</v>
      </c>
      <c r="AF137" t="s">
        <v>47</v>
      </c>
    </row>
    <row r="138" spans="1:32" x14ac:dyDescent="0.2">
      <c r="A138" s="37" t="s">
        <v>70</v>
      </c>
      <c r="B138" s="37" t="s">
        <v>95</v>
      </c>
      <c r="C138" s="30">
        <v>46332.405700000003</v>
      </c>
      <c r="D138" s="30"/>
      <c r="E138">
        <f t="shared" si="22"/>
        <v>-9694.4857155287518</v>
      </c>
      <c r="F138">
        <f t="shared" si="23"/>
        <v>-9694.5</v>
      </c>
      <c r="G138" s="41">
        <f t="shared" si="27"/>
        <v>1.3372610432270449E-2</v>
      </c>
      <c r="K138" s="41">
        <f t="shared" si="29"/>
        <v>1.3372610432270449E-2</v>
      </c>
      <c r="O138" s="41">
        <f t="shared" ca="1" si="24"/>
        <v>2.5269202940641803E-3</v>
      </c>
      <c r="Q138" s="2">
        <f t="shared" si="25"/>
        <v>31313.905700000003</v>
      </c>
      <c r="S138" s="46">
        <f t="shared" si="26"/>
        <v>1.9064323471393446E-2</v>
      </c>
      <c r="AA138" t="s">
        <v>80</v>
      </c>
      <c r="AF138" t="s">
        <v>47</v>
      </c>
    </row>
    <row r="139" spans="1:32" x14ac:dyDescent="0.2">
      <c r="A139" s="37" t="s">
        <v>70</v>
      </c>
      <c r="B139" s="37"/>
      <c r="C139" s="30">
        <v>46339.428699999997</v>
      </c>
      <c r="D139" s="30"/>
      <c r="E139">
        <f t="shared" si="22"/>
        <v>-9686.9838263451747</v>
      </c>
      <c r="F139">
        <f t="shared" si="23"/>
        <v>-9687</v>
      </c>
      <c r="G139" s="41">
        <f t="shared" si="27"/>
        <v>1.5141196447075345E-2</v>
      </c>
      <c r="K139" s="41">
        <f t="shared" si="29"/>
        <v>1.5141196447075345E-2</v>
      </c>
      <c r="O139" s="41">
        <f t="shared" ca="1" si="24"/>
        <v>2.5286445505309928E-3</v>
      </c>
      <c r="Q139" s="2">
        <f t="shared" si="25"/>
        <v>31320.928699999997</v>
      </c>
      <c r="S139" s="46">
        <f t="shared" si="26"/>
        <v>1.9054462059693696E-2</v>
      </c>
      <c r="AA139" t="s">
        <v>43</v>
      </c>
      <c r="AB139">
        <v>18</v>
      </c>
      <c r="AD139" t="s">
        <v>82</v>
      </c>
      <c r="AF139" t="s">
        <v>34</v>
      </c>
    </row>
    <row r="140" spans="1:32" x14ac:dyDescent="0.2">
      <c r="A140" s="32" t="s">
        <v>70</v>
      </c>
      <c r="B140" s="33" t="s">
        <v>101</v>
      </c>
      <c r="C140" s="32">
        <v>46691.426399999997</v>
      </c>
      <c r="D140" s="32" t="s">
        <v>121</v>
      </c>
      <c r="E140">
        <f t="shared" si="22"/>
        <v>-9310.9838636118075</v>
      </c>
      <c r="F140">
        <f t="shared" si="23"/>
        <v>-9311</v>
      </c>
      <c r="G140" s="41">
        <f t="shared" si="27"/>
        <v>1.5106308754184283E-2</v>
      </c>
      <c r="K140" s="41">
        <f t="shared" si="29"/>
        <v>1.5106308754184283E-2</v>
      </c>
      <c r="O140" s="41">
        <f t="shared" ca="1" si="24"/>
        <v>2.6150872747338744E-3</v>
      </c>
      <c r="Q140" s="2">
        <f t="shared" si="25"/>
        <v>31672.926399999997</v>
      </c>
      <c r="S140" s="46">
        <f t="shared" si="26"/>
        <v>1.7569162391262945E-2</v>
      </c>
      <c r="AA140" t="s">
        <v>43</v>
      </c>
      <c r="AB140">
        <v>6</v>
      </c>
      <c r="AD140" t="s">
        <v>68</v>
      </c>
      <c r="AF140" t="s">
        <v>34</v>
      </c>
    </row>
    <row r="141" spans="1:32" x14ac:dyDescent="0.2">
      <c r="A141" s="37" t="s">
        <v>73</v>
      </c>
      <c r="B141" s="37" t="s">
        <v>95</v>
      </c>
      <c r="C141" s="30">
        <v>47063.547200000001</v>
      </c>
      <c r="D141" s="30"/>
      <c r="E141">
        <f t="shared" si="22"/>
        <v>-8913.4886330114041</v>
      </c>
      <c r="F141">
        <f t="shared" si="23"/>
        <v>-8913.5</v>
      </c>
      <c r="G141" s="41">
        <f t="shared" si="27"/>
        <v>1.0641367654898204E-2</v>
      </c>
      <c r="K141" s="41">
        <f t="shared" si="29"/>
        <v>1.0641367654898204E-2</v>
      </c>
      <c r="O141" s="41">
        <f t="shared" ca="1" si="24"/>
        <v>2.7064728674749527E-3</v>
      </c>
      <c r="Q141" s="2">
        <f t="shared" si="25"/>
        <v>32045.047200000001</v>
      </c>
      <c r="S141" s="46">
        <f t="shared" si="26"/>
        <v>1.4035991511666308E-2</v>
      </c>
      <c r="AA141" t="s">
        <v>43</v>
      </c>
      <c r="AB141">
        <v>18</v>
      </c>
      <c r="AD141" t="s">
        <v>82</v>
      </c>
      <c r="AF141" t="s">
        <v>34</v>
      </c>
    </row>
    <row r="142" spans="1:32" x14ac:dyDescent="0.2">
      <c r="A142" s="37" t="s">
        <v>73</v>
      </c>
      <c r="B142" s="37" t="s">
        <v>95</v>
      </c>
      <c r="C142" s="30">
        <v>47064.482799999998</v>
      </c>
      <c r="D142" s="30"/>
      <c r="E142">
        <f t="shared" si="22"/>
        <v>-8912.4892356712153</v>
      </c>
      <c r="F142">
        <f t="shared" si="23"/>
        <v>-8912.5</v>
      </c>
      <c r="G142" s="41">
        <f t="shared" si="27"/>
        <v>1.0077179118525237E-2</v>
      </c>
      <c r="K142" s="41">
        <f t="shared" si="29"/>
        <v>1.0077179118525237E-2</v>
      </c>
      <c r="O142" s="41">
        <f t="shared" ca="1" si="24"/>
        <v>2.7067027683371943E-3</v>
      </c>
      <c r="Q142" s="2">
        <f t="shared" si="25"/>
        <v>32045.982799999998</v>
      </c>
      <c r="S142" s="46">
        <f t="shared" si="26"/>
        <v>1.4024841925735001E-2</v>
      </c>
      <c r="AA142" t="s">
        <v>43</v>
      </c>
      <c r="AB142">
        <v>11</v>
      </c>
      <c r="AD142" t="s">
        <v>68</v>
      </c>
      <c r="AF142" t="s">
        <v>34</v>
      </c>
    </row>
    <row r="143" spans="1:32" x14ac:dyDescent="0.2">
      <c r="A143" s="37" t="s">
        <v>73</v>
      </c>
      <c r="B143" s="37" t="s">
        <v>95</v>
      </c>
      <c r="C143" s="30">
        <v>47065.419300000001</v>
      </c>
      <c r="D143" s="30"/>
      <c r="E143">
        <f t="shared" si="22"/>
        <v>-8911.4888769611989</v>
      </c>
      <c r="F143">
        <f t="shared" si="23"/>
        <v>-8911.5</v>
      </c>
      <c r="G143" s="41">
        <f t="shared" si="27"/>
        <v>1.0412990595796145E-2</v>
      </c>
      <c r="K143" s="41">
        <f t="shared" si="29"/>
        <v>1.0412990595796145E-2</v>
      </c>
      <c r="O143" s="41">
        <f t="shared" ca="1" si="24"/>
        <v>2.7069326691994359E-3</v>
      </c>
      <c r="Q143" s="2">
        <f t="shared" si="25"/>
        <v>32046.919300000001</v>
      </c>
      <c r="S143" s="46">
        <f t="shared" si="26"/>
        <v>1.4013681941300047E-2</v>
      </c>
      <c r="AA143" t="s">
        <v>86</v>
      </c>
      <c r="AF143" t="s">
        <v>47</v>
      </c>
    </row>
    <row r="144" spans="1:32" x14ac:dyDescent="0.2">
      <c r="A144" s="37" t="s">
        <v>73</v>
      </c>
      <c r="B144" s="37"/>
      <c r="C144" s="30">
        <v>47335.502899999999</v>
      </c>
      <c r="D144" s="30"/>
      <c r="E144">
        <f t="shared" si="22"/>
        <v>-8622.9886295593187</v>
      </c>
      <c r="F144">
        <f t="shared" si="23"/>
        <v>-8623</v>
      </c>
      <c r="G144" s="41">
        <f t="shared" si="27"/>
        <v>1.064459937333595E-2</v>
      </c>
      <c r="K144" s="41">
        <f t="shared" si="29"/>
        <v>1.064459937333595E-2</v>
      </c>
      <c r="O144" s="41">
        <f t="shared" ca="1" si="24"/>
        <v>2.7732590679561682E-3</v>
      </c>
      <c r="Q144" s="2">
        <f t="shared" si="25"/>
        <v>32317.002899999999</v>
      </c>
      <c r="S144" s="46">
        <f t="shared" si="26"/>
        <v>1.0393761068185589E-2</v>
      </c>
      <c r="AA144" t="s">
        <v>86</v>
      </c>
      <c r="AF144" t="s">
        <v>47</v>
      </c>
    </row>
    <row r="145" spans="1:32" x14ac:dyDescent="0.2">
      <c r="A145" s="37" t="s">
        <v>73</v>
      </c>
      <c r="B145" s="37"/>
      <c r="C145" s="30">
        <v>47350.481200000002</v>
      </c>
      <c r="D145" s="30"/>
      <c r="E145">
        <f t="shared" si="22"/>
        <v>-8606.9889788746405</v>
      </c>
      <c r="F145">
        <f t="shared" si="23"/>
        <v>-8607</v>
      </c>
      <c r="G145" s="41">
        <f t="shared" si="27"/>
        <v>1.0317582877178211E-2</v>
      </c>
      <c r="K145" s="41">
        <f t="shared" si="29"/>
        <v>1.0317582877178211E-2</v>
      </c>
      <c r="O145" s="41">
        <f t="shared" ca="1" si="24"/>
        <v>2.7769374817520356E-3</v>
      </c>
      <c r="Q145" s="2">
        <f t="shared" si="25"/>
        <v>32331.981200000002</v>
      </c>
      <c r="S145" s="46">
        <f t="shared" si="26"/>
        <v>1.0171864147535516E-2</v>
      </c>
      <c r="AA145" t="s">
        <v>86</v>
      </c>
      <c r="AF145" t="s">
        <v>47</v>
      </c>
    </row>
    <row r="146" spans="1:32" x14ac:dyDescent="0.2">
      <c r="A146" s="37" t="s">
        <v>73</v>
      </c>
      <c r="B146" s="37"/>
      <c r="C146" s="30">
        <v>47351.418899999997</v>
      </c>
      <c r="D146" s="30"/>
      <c r="E146">
        <f t="shared" si="22"/>
        <v>-8605.9873383382019</v>
      </c>
      <c r="F146">
        <f t="shared" si="23"/>
        <v>-8606</v>
      </c>
      <c r="G146" s="41">
        <f t="shared" si="27"/>
        <v>1.1853394345962442E-2</v>
      </c>
      <c r="K146" s="41">
        <f t="shared" si="29"/>
        <v>1.1853394345962442E-2</v>
      </c>
      <c r="O146" s="41">
        <f t="shared" ca="1" si="24"/>
        <v>2.7771673826142772E-3</v>
      </c>
      <c r="Q146" s="2">
        <f t="shared" si="25"/>
        <v>32332.918899999997</v>
      </c>
      <c r="S146" s="46">
        <f t="shared" si="26"/>
        <v>1.0157929952812573E-2</v>
      </c>
      <c r="AA146" t="s">
        <v>86</v>
      </c>
      <c r="AF146" t="s">
        <v>47</v>
      </c>
    </row>
    <row r="147" spans="1:32" x14ac:dyDescent="0.2">
      <c r="A147" s="37" t="s">
        <v>73</v>
      </c>
      <c r="B147" s="37"/>
      <c r="C147" s="30">
        <v>47394.484600000003</v>
      </c>
      <c r="D147" s="30"/>
      <c r="E147">
        <f t="shared" si="22"/>
        <v>-8559.9850445871652</v>
      </c>
      <c r="F147">
        <f t="shared" si="23"/>
        <v>-8560</v>
      </c>
      <c r="G147" s="41">
        <f t="shared" si="27"/>
        <v>1.4000721923366655E-2</v>
      </c>
      <c r="K147" s="41">
        <f t="shared" si="29"/>
        <v>1.4000721923366655E-2</v>
      </c>
      <c r="O147" s="41">
        <f t="shared" ca="1" si="24"/>
        <v>2.7877428222773957E-3</v>
      </c>
      <c r="Q147" s="2">
        <f t="shared" si="25"/>
        <v>32375.984600000003</v>
      </c>
      <c r="S147" s="46">
        <f t="shared" si="26"/>
        <v>9.5088339924303336E-3</v>
      </c>
      <c r="AA147" t="s">
        <v>43</v>
      </c>
      <c r="AB147">
        <v>15</v>
      </c>
      <c r="AD147" t="s">
        <v>68</v>
      </c>
      <c r="AF147" t="s">
        <v>34</v>
      </c>
    </row>
    <row r="148" spans="1:32" x14ac:dyDescent="0.2">
      <c r="A148" s="37" t="s">
        <v>73</v>
      </c>
      <c r="B148" s="37"/>
      <c r="C148" s="30">
        <v>47395.417600000001</v>
      </c>
      <c r="D148" s="30"/>
      <c r="E148">
        <f t="shared" si="22"/>
        <v>-8558.9884245375779</v>
      </c>
      <c r="F148">
        <f t="shared" si="23"/>
        <v>-8559</v>
      </c>
      <c r="G148" s="41">
        <f t="shared" si="27"/>
        <v>1.0836533387191594E-2</v>
      </c>
      <c r="K148" s="41">
        <f t="shared" si="29"/>
        <v>1.0836533387191594E-2</v>
      </c>
      <c r="O148" s="41">
        <f t="shared" ca="1" si="24"/>
        <v>2.7879727231396373E-3</v>
      </c>
      <c r="Q148" s="2">
        <f t="shared" si="25"/>
        <v>32376.917600000001</v>
      </c>
      <c r="S148" s="46">
        <f t="shared" si="26"/>
        <v>9.4945503738465518E-3</v>
      </c>
      <c r="AA148" t="s">
        <v>43</v>
      </c>
      <c r="AB148">
        <v>9</v>
      </c>
      <c r="AD148" t="s">
        <v>68</v>
      </c>
      <c r="AF148" t="s">
        <v>34</v>
      </c>
    </row>
    <row r="149" spans="1:32" x14ac:dyDescent="0.2">
      <c r="A149" s="37" t="s">
        <v>73</v>
      </c>
      <c r="B149" s="37"/>
      <c r="C149" s="30">
        <v>47396.356399999997</v>
      </c>
      <c r="D149" s="30"/>
      <c r="E149">
        <f t="shared" ref="E149:E180" si="30">+(C149-C$7)/C$8</f>
        <v>-8557.9856089935765</v>
      </c>
      <c r="F149">
        <f t="shared" ref="F149:F180" si="31">ROUND(2*E149,0)/2</f>
        <v>-8558</v>
      </c>
      <c r="G149" s="41">
        <f t="shared" si="27"/>
        <v>1.3472344850015361E-2</v>
      </c>
      <c r="K149" s="41">
        <f t="shared" si="29"/>
        <v>1.3472344850015361E-2</v>
      </c>
      <c r="O149" s="41">
        <f t="shared" ref="O149:O180" ca="1" si="32">+C$11+C$12*F149</f>
        <v>2.7882026240018793E-3</v>
      </c>
      <c r="Q149" s="2">
        <f t="shared" ref="Q149:Q180" si="33">+C149-15018.5</f>
        <v>32377.856399999997</v>
      </c>
      <c r="S149" s="46">
        <f t="shared" ref="S149:S177" si="34">+S$6+S$7*F149+S$8*SIN(RADIANS(S$9*F149+S$10))</f>
        <v>9.4802595611021261E-3</v>
      </c>
    </row>
    <row r="150" spans="1:32" x14ac:dyDescent="0.2">
      <c r="A150" s="37" t="s">
        <v>73</v>
      </c>
      <c r="B150" s="37"/>
      <c r="C150" s="30">
        <v>47397.288200000003</v>
      </c>
      <c r="D150" s="30"/>
      <c r="E150">
        <f t="shared" si="30"/>
        <v>-8556.9902707704077</v>
      </c>
      <c r="F150">
        <f t="shared" si="31"/>
        <v>-8557</v>
      </c>
      <c r="G150" s="41">
        <f t="shared" si="27"/>
        <v>9.1081563223269768E-3</v>
      </c>
      <c r="K150" s="41">
        <f t="shared" si="29"/>
        <v>9.1081563223269768E-3</v>
      </c>
      <c r="O150" s="41">
        <f t="shared" ca="1" si="32"/>
        <v>2.7884325248641209E-3</v>
      </c>
      <c r="Q150" s="2">
        <f t="shared" si="33"/>
        <v>32378.788200000003</v>
      </c>
      <c r="S150" s="46">
        <f t="shared" si="34"/>
        <v>9.4659615642970606E-3</v>
      </c>
    </row>
    <row r="151" spans="1:32" x14ac:dyDescent="0.2">
      <c r="A151" s="37" t="s">
        <v>73</v>
      </c>
      <c r="B151" s="37"/>
      <c r="C151" s="30">
        <v>47449.545599999998</v>
      </c>
      <c r="D151" s="30"/>
      <c r="E151">
        <f t="shared" si="30"/>
        <v>-8501.1695070195638</v>
      </c>
      <c r="F151">
        <f t="shared" si="31"/>
        <v>-8501</v>
      </c>
      <c r="O151" s="41">
        <f t="shared" ca="1" si="32"/>
        <v>2.8013069731496563E-3</v>
      </c>
      <c r="Q151" s="2">
        <f t="shared" si="33"/>
        <v>32431.045599999998</v>
      </c>
      <c r="R151" s="41">
        <f>+C151-(C$7+F151*C$8)</f>
        <v>-0.15868640141707147</v>
      </c>
      <c r="S151" s="46">
        <f t="shared" si="34"/>
        <v>8.6541218879684079E-3</v>
      </c>
      <c r="AA151" t="s">
        <v>48</v>
      </c>
      <c r="AF151" t="s">
        <v>47</v>
      </c>
    </row>
    <row r="152" spans="1:32" x14ac:dyDescent="0.2">
      <c r="A152" s="37" t="s">
        <v>92</v>
      </c>
      <c r="B152" s="37"/>
      <c r="C152" s="30">
        <v>50033.504800000002</v>
      </c>
      <c r="D152" s="30"/>
      <c r="E152">
        <f t="shared" si="30"/>
        <v>-5741.0135091123575</v>
      </c>
      <c r="F152">
        <f t="shared" si="31"/>
        <v>-5741</v>
      </c>
      <c r="G152" s="41">
        <f t="shared" ref="G152:G176" si="35">+C152-(C$7+F152*C$8)</f>
        <v>-1.264674720732728E-2</v>
      </c>
      <c r="K152" s="41">
        <f t="shared" ref="K152:K168" si="36">+G152</f>
        <v>-1.264674720732728E-2</v>
      </c>
      <c r="O152" s="41">
        <f t="shared" ca="1" si="32"/>
        <v>3.435833352936765E-3</v>
      </c>
      <c r="Q152" s="2">
        <f t="shared" si="33"/>
        <v>35015.004800000002</v>
      </c>
      <c r="S152" s="46">
        <f t="shared" si="34"/>
        <v>-1.984298230873037E-2</v>
      </c>
    </row>
    <row r="153" spans="1:32" x14ac:dyDescent="0.2">
      <c r="A153" s="37" t="s">
        <v>92</v>
      </c>
      <c r="B153" s="37"/>
      <c r="C153" s="30">
        <v>50033.505499999999</v>
      </c>
      <c r="D153" s="30"/>
      <c r="E153">
        <f t="shared" si="30"/>
        <v>-5741.012761380277</v>
      </c>
      <c r="F153">
        <f t="shared" si="31"/>
        <v>-5741</v>
      </c>
      <c r="G153" s="41">
        <f t="shared" si="35"/>
        <v>-1.1946747210458852E-2</v>
      </c>
      <c r="K153" s="41">
        <f t="shared" si="36"/>
        <v>-1.1946747210458852E-2</v>
      </c>
      <c r="O153" s="41">
        <f t="shared" ca="1" si="32"/>
        <v>3.435833352936765E-3</v>
      </c>
      <c r="Q153" s="2">
        <f t="shared" si="33"/>
        <v>35015.005499999999</v>
      </c>
      <c r="S153" s="46">
        <f t="shared" si="34"/>
        <v>-1.984298230873037E-2</v>
      </c>
      <c r="AA153" t="s">
        <v>48</v>
      </c>
      <c r="AF153" t="s">
        <v>47</v>
      </c>
    </row>
    <row r="154" spans="1:32" x14ac:dyDescent="0.2">
      <c r="A154" s="37" t="s">
        <v>94</v>
      </c>
      <c r="B154" s="37"/>
      <c r="C154" s="30">
        <v>50210.451000000001</v>
      </c>
      <c r="D154" s="30">
        <v>2E-3</v>
      </c>
      <c r="E154">
        <f t="shared" si="30"/>
        <v>-5552.0015791883543</v>
      </c>
      <c r="F154">
        <f t="shared" si="31"/>
        <v>-5552</v>
      </c>
      <c r="G154" s="41">
        <f t="shared" si="35"/>
        <v>-1.4783795850235038E-3</v>
      </c>
      <c r="K154" s="41">
        <f t="shared" si="36"/>
        <v>-1.4783795850235038E-3</v>
      </c>
      <c r="O154" s="41">
        <f t="shared" ca="1" si="32"/>
        <v>3.4792846159004479E-3</v>
      </c>
      <c r="Q154" s="2">
        <f t="shared" si="33"/>
        <v>35191.951000000001</v>
      </c>
      <c r="S154" s="46">
        <f t="shared" si="34"/>
        <v>-1.8795844684275174E-2</v>
      </c>
      <c r="AA154" t="s">
        <v>48</v>
      </c>
      <c r="AF154" t="s">
        <v>47</v>
      </c>
    </row>
    <row r="155" spans="1:32" x14ac:dyDescent="0.2">
      <c r="A155" s="37" t="s">
        <v>94</v>
      </c>
      <c r="B155" s="37"/>
      <c r="C155" s="30">
        <v>50225.428599999999</v>
      </c>
      <c r="D155" s="30">
        <v>5.0000000000000001E-4</v>
      </c>
      <c r="E155">
        <f t="shared" si="30"/>
        <v>-5536.0026762357656</v>
      </c>
      <c r="F155">
        <f t="shared" si="31"/>
        <v>-5536</v>
      </c>
      <c r="G155" s="41">
        <f t="shared" si="35"/>
        <v>-2.5053960853256285E-3</v>
      </c>
      <c r="K155" s="41">
        <f t="shared" si="36"/>
        <v>-2.5053960853256285E-3</v>
      </c>
      <c r="O155" s="41">
        <f t="shared" ca="1" si="32"/>
        <v>3.4829630296963152E-3</v>
      </c>
      <c r="Q155" s="2">
        <f t="shared" si="33"/>
        <v>35206.928599999999</v>
      </c>
      <c r="S155" s="46">
        <f t="shared" si="34"/>
        <v>-1.868568543300209E-2</v>
      </c>
      <c r="AA155" t="s">
        <v>48</v>
      </c>
      <c r="AF155" t="s">
        <v>47</v>
      </c>
    </row>
    <row r="156" spans="1:32" x14ac:dyDescent="0.2">
      <c r="A156" s="38" t="s">
        <v>100</v>
      </c>
      <c r="B156" s="39" t="s">
        <v>101</v>
      </c>
      <c r="C156" s="40">
        <v>52912.236799999999</v>
      </c>
      <c r="D156" s="30">
        <v>2.9999999999999997E-4</v>
      </c>
      <c r="E156">
        <f t="shared" si="30"/>
        <v>-2665.9845395499196</v>
      </c>
      <c r="F156">
        <f t="shared" si="31"/>
        <v>-2666</v>
      </c>
      <c r="G156" s="41">
        <f t="shared" si="35"/>
        <v>1.4473519702733029E-2</v>
      </c>
      <c r="K156" s="41">
        <f t="shared" si="36"/>
        <v>1.4473519702733029E-2</v>
      </c>
      <c r="O156" s="41">
        <f t="shared" ca="1" si="32"/>
        <v>4.1427785043300115E-3</v>
      </c>
      <c r="Q156" s="2">
        <f t="shared" si="33"/>
        <v>37893.736799999999</v>
      </c>
      <c r="S156" s="46">
        <f t="shared" si="34"/>
        <v>1.8857979112067599E-2</v>
      </c>
      <c r="AA156" t="s">
        <v>48</v>
      </c>
      <c r="AF156" t="s">
        <v>47</v>
      </c>
    </row>
    <row r="157" spans="1:32" x14ac:dyDescent="0.2">
      <c r="A157" s="38" t="s">
        <v>100</v>
      </c>
      <c r="B157" s="39" t="s">
        <v>95</v>
      </c>
      <c r="C157" s="40">
        <v>52919.264499999997</v>
      </c>
      <c r="D157" s="30">
        <v>1.2999999999999999E-3</v>
      </c>
      <c r="E157">
        <f t="shared" si="30"/>
        <v>-2658.477629879485</v>
      </c>
      <c r="F157">
        <f t="shared" si="31"/>
        <v>-2658.5</v>
      </c>
      <c r="G157" s="41">
        <f t="shared" si="35"/>
        <v>2.0942105722497217E-2</v>
      </c>
      <c r="K157" s="41">
        <f t="shared" si="36"/>
        <v>2.0942105722497217E-2</v>
      </c>
      <c r="O157" s="41">
        <f t="shared" ca="1" si="32"/>
        <v>4.1445027607968244E-3</v>
      </c>
      <c r="Q157" s="2">
        <f t="shared" si="33"/>
        <v>37900.764499999997</v>
      </c>
      <c r="S157" s="46">
        <f t="shared" si="34"/>
        <v>1.889711879400786E-2</v>
      </c>
      <c r="AA157" t="s">
        <v>48</v>
      </c>
      <c r="AF157" t="s">
        <v>47</v>
      </c>
    </row>
    <row r="158" spans="1:32" x14ac:dyDescent="0.2">
      <c r="A158" s="24" t="s">
        <v>109</v>
      </c>
      <c r="B158" s="31" t="s">
        <v>101</v>
      </c>
      <c r="C158" s="30">
        <v>48521.606699999997</v>
      </c>
      <c r="D158" s="30">
        <v>5.0000000000000001E-4</v>
      </c>
      <c r="E158">
        <f t="shared" si="30"/>
        <v>-7356.0059629171683</v>
      </c>
      <c r="F158">
        <f t="shared" si="31"/>
        <v>-7356</v>
      </c>
      <c r="G158" s="41">
        <f t="shared" si="35"/>
        <v>-5.5822695139795542E-3</v>
      </c>
      <c r="K158" s="41">
        <f t="shared" si="36"/>
        <v>-5.5822695139795542E-3</v>
      </c>
      <c r="O158" s="41">
        <f t="shared" ca="1" si="32"/>
        <v>3.0645434604164102E-3</v>
      </c>
      <c r="Q158" s="2">
        <f t="shared" si="33"/>
        <v>33503.106699999997</v>
      </c>
      <c r="S158" s="46">
        <f t="shared" si="34"/>
        <v>-9.6880295405049315E-3</v>
      </c>
      <c r="AA158" t="s">
        <v>43</v>
      </c>
      <c r="AB158">
        <v>21</v>
      </c>
      <c r="AD158" t="s">
        <v>90</v>
      </c>
      <c r="AF158" t="s">
        <v>34</v>
      </c>
    </row>
    <row r="159" spans="1:32" x14ac:dyDescent="0.2">
      <c r="A159" s="24" t="s">
        <v>109</v>
      </c>
      <c r="B159" s="31" t="s">
        <v>95</v>
      </c>
      <c r="C159" s="30">
        <v>48526.758999999998</v>
      </c>
      <c r="D159" s="30">
        <v>2.9999999999999997E-4</v>
      </c>
      <c r="E159">
        <f t="shared" si="30"/>
        <v>-7350.502334319619</v>
      </c>
      <c r="F159">
        <f t="shared" si="31"/>
        <v>-7350.5</v>
      </c>
      <c r="G159" s="41">
        <f t="shared" si="35"/>
        <v>-2.1853064317838289E-3</v>
      </c>
      <c r="K159" s="41">
        <f t="shared" si="36"/>
        <v>-2.1853064317838289E-3</v>
      </c>
      <c r="O159" s="41">
        <f t="shared" ca="1" si="32"/>
        <v>3.065807915158739E-3</v>
      </c>
      <c r="Q159" s="2">
        <f t="shared" si="33"/>
        <v>33508.258999999998</v>
      </c>
      <c r="S159" s="46">
        <f t="shared" si="34"/>
        <v>-9.7695565821845978E-3</v>
      </c>
      <c r="AA159" t="s">
        <v>43</v>
      </c>
      <c r="AB159">
        <v>19</v>
      </c>
      <c r="AD159" t="s">
        <v>90</v>
      </c>
      <c r="AF159" t="s">
        <v>34</v>
      </c>
    </row>
    <row r="160" spans="1:32" x14ac:dyDescent="0.2">
      <c r="A160" s="24" t="s">
        <v>109</v>
      </c>
      <c r="B160" s="31" t="s">
        <v>101</v>
      </c>
      <c r="C160" s="30">
        <v>48902.623200000002</v>
      </c>
      <c r="D160" s="30">
        <v>2.9999999999999997E-4</v>
      </c>
      <c r="E160">
        <f t="shared" si="30"/>
        <v>-6949.0084461697588</v>
      </c>
      <c r="F160">
        <f t="shared" si="31"/>
        <v>-6949</v>
      </c>
      <c r="G160" s="41">
        <f t="shared" si="35"/>
        <v>-7.9070016581681557E-3</v>
      </c>
      <c r="K160" s="41">
        <f t="shared" si="36"/>
        <v>-7.9070016581681557E-3</v>
      </c>
      <c r="O160" s="41">
        <f t="shared" ca="1" si="32"/>
        <v>3.1581131113487841E-3</v>
      </c>
      <c r="Q160" s="2">
        <f t="shared" si="33"/>
        <v>33884.123200000002</v>
      </c>
      <c r="S160" s="46">
        <f t="shared" si="34"/>
        <v>-1.5089886831240188E-2</v>
      </c>
      <c r="AA160" t="s">
        <v>43</v>
      </c>
      <c r="AB160">
        <v>24</v>
      </c>
      <c r="AD160" t="s">
        <v>90</v>
      </c>
      <c r="AF160" t="s">
        <v>34</v>
      </c>
    </row>
    <row r="161" spans="1:32" x14ac:dyDescent="0.2">
      <c r="A161" s="32" t="s">
        <v>124</v>
      </c>
      <c r="B161" s="33" t="s">
        <v>95</v>
      </c>
      <c r="C161" s="32">
        <v>54222.397700000001</v>
      </c>
      <c r="D161" s="32">
        <v>5.9999999999999995E-4</v>
      </c>
      <c r="E161">
        <f t="shared" si="30"/>
        <v>-1266.4854815313165</v>
      </c>
      <c r="F161">
        <f t="shared" si="31"/>
        <v>-1266.5</v>
      </c>
      <c r="G161" s="41">
        <f t="shared" si="35"/>
        <v>1.3591670453024562E-2</v>
      </c>
      <c r="K161" s="41">
        <f t="shared" si="36"/>
        <v>1.3591670453024562E-2</v>
      </c>
      <c r="O161" s="41">
        <f t="shared" ca="1" si="32"/>
        <v>4.4645247610372793E-3</v>
      </c>
      <c r="Q161" s="2">
        <f t="shared" si="33"/>
        <v>39203.897700000001</v>
      </c>
      <c r="S161" s="46">
        <f t="shared" si="34"/>
        <v>1.3039648023438479E-2</v>
      </c>
      <c r="AA161" t="s">
        <v>80</v>
      </c>
      <c r="AF161" t="s">
        <v>47</v>
      </c>
    </row>
    <row r="162" spans="1:32" x14ac:dyDescent="0.2">
      <c r="A162" s="32" t="s">
        <v>124</v>
      </c>
      <c r="B162" s="33" t="s">
        <v>95</v>
      </c>
      <c r="C162" s="32">
        <v>54222.401400000002</v>
      </c>
      <c r="D162" s="32">
        <v>5.9999999999999995E-4</v>
      </c>
      <c r="E162">
        <f t="shared" si="30"/>
        <v>-1266.4815292331552</v>
      </c>
      <c r="F162">
        <f t="shared" si="31"/>
        <v>-1266.5</v>
      </c>
      <c r="G162" s="41">
        <f t="shared" si="35"/>
        <v>1.729167045414215E-2</v>
      </c>
      <c r="K162" s="41">
        <f t="shared" si="36"/>
        <v>1.729167045414215E-2</v>
      </c>
      <c r="O162" s="41">
        <f t="shared" ca="1" si="32"/>
        <v>4.4645247610372793E-3</v>
      </c>
      <c r="Q162" s="2">
        <f t="shared" si="33"/>
        <v>39203.901400000002</v>
      </c>
      <c r="S162" s="46">
        <f t="shared" si="34"/>
        <v>1.3039648023438479E-2</v>
      </c>
      <c r="AA162" t="s">
        <v>86</v>
      </c>
      <c r="AF162" t="s">
        <v>47</v>
      </c>
    </row>
    <row r="163" spans="1:32" x14ac:dyDescent="0.2">
      <c r="A163" s="32" t="s">
        <v>123</v>
      </c>
      <c r="B163" s="33" t="s">
        <v>95</v>
      </c>
      <c r="C163" s="32">
        <v>53617.642500000002</v>
      </c>
      <c r="D163" s="32">
        <v>2.0000000000000001E-4</v>
      </c>
      <c r="E163">
        <f t="shared" si="30"/>
        <v>-1912.4781475709226</v>
      </c>
      <c r="F163">
        <f t="shared" si="31"/>
        <v>-1912.5</v>
      </c>
      <c r="G163" s="41">
        <f t="shared" si="35"/>
        <v>2.045746153453365E-2</v>
      </c>
      <c r="K163" s="41">
        <f t="shared" si="36"/>
        <v>2.045746153453365E-2</v>
      </c>
      <c r="O163" s="41">
        <f t="shared" ca="1" si="32"/>
        <v>4.3160088040291372E-3</v>
      </c>
      <c r="Q163" s="2">
        <f t="shared" si="33"/>
        <v>38599.142500000002</v>
      </c>
      <c r="S163" s="46">
        <f t="shared" si="34"/>
        <v>1.890819103049305E-2</v>
      </c>
      <c r="AA163" t="s">
        <v>93</v>
      </c>
      <c r="AF163" t="s">
        <v>47</v>
      </c>
    </row>
    <row r="164" spans="1:32" x14ac:dyDescent="0.2">
      <c r="A164" s="32" t="s">
        <v>115</v>
      </c>
      <c r="B164" s="33" t="s">
        <v>95</v>
      </c>
      <c r="C164" s="32">
        <v>53971.512999999999</v>
      </c>
      <c r="D164" s="32">
        <v>4.0000000000000001E-3</v>
      </c>
      <c r="E164">
        <f t="shared" si="30"/>
        <v>-1534.4776810552701</v>
      </c>
      <c r="F164">
        <f t="shared" si="31"/>
        <v>-1534.5</v>
      </c>
      <c r="G164" s="41">
        <f t="shared" si="35"/>
        <v>2.0894196779408958E-2</v>
      </c>
      <c r="K164" s="41">
        <f t="shared" si="36"/>
        <v>2.0894196779408958E-2</v>
      </c>
      <c r="O164" s="41">
        <f t="shared" ca="1" si="32"/>
        <v>4.402911329956502E-3</v>
      </c>
      <c r="Q164" s="2">
        <f t="shared" si="33"/>
        <v>38953.012999999999</v>
      </c>
      <c r="S164" s="46">
        <f t="shared" si="34"/>
        <v>1.6056018223305244E-2</v>
      </c>
      <c r="AA164" t="s">
        <v>93</v>
      </c>
      <c r="AF164" t="s">
        <v>47</v>
      </c>
    </row>
    <row r="165" spans="1:32" x14ac:dyDescent="0.2">
      <c r="A165" s="32" t="s">
        <v>115</v>
      </c>
      <c r="B165" s="33" t="s">
        <v>95</v>
      </c>
      <c r="C165" s="32">
        <v>54001.47</v>
      </c>
      <c r="D165" s="32">
        <v>4.0000000000000001E-3</v>
      </c>
      <c r="E165">
        <f t="shared" si="30"/>
        <v>-1502.4779524104401</v>
      </c>
      <c r="F165">
        <f t="shared" si="31"/>
        <v>-1502.5</v>
      </c>
      <c r="G165" s="41">
        <f t="shared" si="35"/>
        <v>2.0640163791540544E-2</v>
      </c>
      <c r="K165" s="41">
        <f t="shared" si="36"/>
        <v>2.0640163791540544E-2</v>
      </c>
      <c r="O165" s="41">
        <f t="shared" ca="1" si="32"/>
        <v>4.4102681575482368E-3</v>
      </c>
      <c r="Q165" s="2">
        <f t="shared" si="33"/>
        <v>38982.97</v>
      </c>
      <c r="S165" s="46">
        <f t="shared" si="34"/>
        <v>1.5735719254846896E-2</v>
      </c>
    </row>
    <row r="166" spans="1:32" x14ac:dyDescent="0.2">
      <c r="A166" s="24" t="s">
        <v>118</v>
      </c>
      <c r="B166" s="31" t="s">
        <v>95</v>
      </c>
      <c r="C166" s="30">
        <v>55395.402199999997</v>
      </c>
      <c r="D166" s="30">
        <v>5.0000000000000001E-4</v>
      </c>
      <c r="E166">
        <f t="shared" si="30"/>
        <v>-13.495339021665378</v>
      </c>
      <c r="F166">
        <f t="shared" si="31"/>
        <v>-13.5</v>
      </c>
      <c r="G166" s="41">
        <f t="shared" si="35"/>
        <v>4.3634410030790605E-3</v>
      </c>
      <c r="K166" s="41">
        <f t="shared" si="36"/>
        <v>4.3634410030790605E-3</v>
      </c>
      <c r="O166" s="41">
        <f t="shared" ca="1" si="32"/>
        <v>4.7525905414261367E-3</v>
      </c>
      <c r="Q166" s="2">
        <f t="shared" si="33"/>
        <v>40376.902199999997</v>
      </c>
      <c r="S166" s="46">
        <f t="shared" si="34"/>
        <v>-6.5287664609658333E-3</v>
      </c>
    </row>
    <row r="167" spans="1:32" x14ac:dyDescent="0.2">
      <c r="A167" s="24" t="s">
        <v>118</v>
      </c>
      <c r="B167" s="31" t="s">
        <v>101</v>
      </c>
      <c r="C167" s="30">
        <v>55403.359100000001</v>
      </c>
      <c r="D167" s="30">
        <v>5.9999999999999995E-4</v>
      </c>
      <c r="E167">
        <f t="shared" si="30"/>
        <v>-4.9958684186617699</v>
      </c>
      <c r="F167">
        <f t="shared" si="31"/>
        <v>-5</v>
      </c>
      <c r="G167" s="41">
        <f t="shared" si="35"/>
        <v>3.8678384880768135E-3</v>
      </c>
      <c r="K167" s="41">
        <f t="shared" si="36"/>
        <v>3.8678384880768135E-3</v>
      </c>
      <c r="O167" s="41">
        <f t="shared" ca="1" si="32"/>
        <v>4.7545446987551912E-3</v>
      </c>
      <c r="Q167" s="2">
        <f t="shared" si="33"/>
        <v>40384.859100000001</v>
      </c>
      <c r="S167" s="46">
        <f t="shared" si="34"/>
        <v>-6.6621195811759418E-3</v>
      </c>
    </row>
    <row r="168" spans="1:32" x14ac:dyDescent="0.2">
      <c r="A168" s="24" t="s">
        <v>118</v>
      </c>
      <c r="B168" s="31" t="s">
        <v>95</v>
      </c>
      <c r="C168" s="30">
        <v>55408.508399999999</v>
      </c>
      <c r="D168" s="30">
        <v>5.0000000000000001E-4</v>
      </c>
      <c r="E168">
        <f t="shared" si="30"/>
        <v>0.50455561280750616</v>
      </c>
      <c r="F168">
        <f t="shared" si="31"/>
        <v>0.5</v>
      </c>
      <c r="G168" s="41">
        <f t="shared" si="35"/>
        <v>4.2648015660233796E-3</v>
      </c>
      <c r="K168" s="41">
        <f t="shared" si="36"/>
        <v>4.2648015660233796E-3</v>
      </c>
      <c r="O168" s="41">
        <f t="shared" ca="1" si="32"/>
        <v>4.7558091534975208E-3</v>
      </c>
      <c r="Q168" s="2">
        <f t="shared" si="33"/>
        <v>40390.008399999999</v>
      </c>
      <c r="S168" s="46">
        <f t="shared" si="34"/>
        <v>-6.7482246166667989E-3</v>
      </c>
    </row>
    <row r="169" spans="1:32" x14ac:dyDescent="0.2">
      <c r="A169" s="37" t="s">
        <v>89</v>
      </c>
      <c r="B169" s="37"/>
      <c r="C169" s="30">
        <v>49313.603999999999</v>
      </c>
      <c r="D169" s="30"/>
      <c r="E169">
        <f t="shared" si="30"/>
        <v>-6510.0034030000788</v>
      </c>
      <c r="F169">
        <f t="shared" si="31"/>
        <v>-6510</v>
      </c>
      <c r="G169" s="41">
        <f t="shared" si="35"/>
        <v>-3.1857668072916567E-3</v>
      </c>
      <c r="N169" s="41">
        <f t="shared" ref="N169:N176" si="37">+G169</f>
        <v>-3.1857668072916567E-3</v>
      </c>
      <c r="O169" s="41">
        <f t="shared" ca="1" si="32"/>
        <v>3.2590395898728932E-3</v>
      </c>
      <c r="Q169" s="2">
        <f t="shared" si="33"/>
        <v>34295.103999999999</v>
      </c>
      <c r="S169" s="46">
        <f t="shared" si="34"/>
        <v>-1.9031261158807333E-2</v>
      </c>
    </row>
    <row r="170" spans="1:32" x14ac:dyDescent="0.2">
      <c r="A170" s="37" t="s">
        <v>89</v>
      </c>
      <c r="B170" s="37"/>
      <c r="C170" s="30">
        <v>49326.682999999997</v>
      </c>
      <c r="D170" s="30"/>
      <c r="E170">
        <f t="shared" si="30"/>
        <v>-6496.0325630980315</v>
      </c>
      <c r="F170">
        <f t="shared" si="31"/>
        <v>-6496</v>
      </c>
      <c r="G170" s="41">
        <f t="shared" si="35"/>
        <v>-3.0484406241157558E-2</v>
      </c>
      <c r="N170" s="41">
        <f t="shared" si="37"/>
        <v>-3.0484406241157558E-2</v>
      </c>
      <c r="O170" s="41">
        <f t="shared" ca="1" si="32"/>
        <v>3.2622582019442769E-3</v>
      </c>
      <c r="Q170" s="2">
        <f t="shared" si="33"/>
        <v>34308.182999999997</v>
      </c>
      <c r="S170" s="46">
        <f t="shared" si="34"/>
        <v>-1.9118279301973934E-2</v>
      </c>
    </row>
    <row r="171" spans="1:32" x14ac:dyDescent="0.2">
      <c r="A171" s="37" t="s">
        <v>89</v>
      </c>
      <c r="B171" s="37"/>
      <c r="C171" s="30">
        <v>49342.637999999999</v>
      </c>
      <c r="D171" s="30"/>
      <c r="E171">
        <f t="shared" si="30"/>
        <v>-6478.9896125179239</v>
      </c>
      <c r="F171">
        <f t="shared" si="31"/>
        <v>-6479</v>
      </c>
      <c r="G171" s="41">
        <f t="shared" si="35"/>
        <v>9.7243887285003439E-3</v>
      </c>
      <c r="N171" s="41">
        <f t="shared" si="37"/>
        <v>9.7243887285003439E-3</v>
      </c>
      <c r="O171" s="41">
        <f t="shared" ca="1" si="32"/>
        <v>3.2661665166023859E-3</v>
      </c>
      <c r="Q171" s="2">
        <f t="shared" si="33"/>
        <v>34324.137999999999</v>
      </c>
      <c r="S171" s="46">
        <f t="shared" si="34"/>
        <v>-1.9220509100038981E-2</v>
      </c>
    </row>
    <row r="172" spans="1:32" x14ac:dyDescent="0.2">
      <c r="A172" s="37" t="s">
        <v>89</v>
      </c>
      <c r="B172" s="37"/>
      <c r="C172" s="30">
        <v>49356.667999999998</v>
      </c>
      <c r="D172" s="30"/>
      <c r="E172">
        <f t="shared" si="30"/>
        <v>-6464.0029251698279</v>
      </c>
      <c r="F172">
        <f t="shared" si="31"/>
        <v>-6464</v>
      </c>
      <c r="G172" s="41">
        <f t="shared" si="35"/>
        <v>-2.7384392378735356E-3</v>
      </c>
      <c r="N172" s="41">
        <f t="shared" si="37"/>
        <v>-2.7384392378735356E-3</v>
      </c>
      <c r="O172" s="41">
        <f t="shared" ca="1" si="32"/>
        <v>3.2696150295360117E-3</v>
      </c>
      <c r="Q172" s="2">
        <f t="shared" si="33"/>
        <v>34338.167999999998</v>
      </c>
      <c r="S172" s="46">
        <f t="shared" si="34"/>
        <v>-1.9307567347107143E-2</v>
      </c>
    </row>
    <row r="173" spans="1:32" x14ac:dyDescent="0.2">
      <c r="A173" s="37" t="s">
        <v>89</v>
      </c>
      <c r="B173" s="37"/>
      <c r="C173" s="30">
        <v>49357.597999999998</v>
      </c>
      <c r="D173" s="30"/>
      <c r="E173">
        <f t="shared" si="30"/>
        <v>-6463.0095096863115</v>
      </c>
      <c r="F173">
        <f t="shared" si="31"/>
        <v>-6463</v>
      </c>
      <c r="G173" s="41">
        <f t="shared" si="35"/>
        <v>-8.9026277710217983E-3</v>
      </c>
      <c r="N173" s="41">
        <f t="shared" si="37"/>
        <v>-8.9026277710217983E-3</v>
      </c>
      <c r="O173" s="41">
        <f t="shared" ca="1" si="32"/>
        <v>3.2698449303982533E-3</v>
      </c>
      <c r="Q173" s="2">
        <f t="shared" si="33"/>
        <v>34339.097999999998</v>
      </c>
      <c r="S173" s="46">
        <f t="shared" si="34"/>
        <v>-1.9313266045171928E-2</v>
      </c>
    </row>
    <row r="174" spans="1:32" x14ac:dyDescent="0.2">
      <c r="A174" s="34" t="s">
        <v>126</v>
      </c>
      <c r="B174" s="35" t="s">
        <v>101</v>
      </c>
      <c r="C174" s="36">
        <v>49311.724999999999</v>
      </c>
      <c r="D174" s="36">
        <v>4.0000000000000002E-4</v>
      </c>
      <c r="E174">
        <f t="shared" si="30"/>
        <v>-6512.010529552259</v>
      </c>
      <c r="F174">
        <f t="shared" si="31"/>
        <v>-6512</v>
      </c>
      <c r="G174" s="41">
        <f t="shared" si="35"/>
        <v>-9.8573897485039197E-3</v>
      </c>
      <c r="N174" s="41">
        <f t="shared" si="37"/>
        <v>-9.8573897485039197E-3</v>
      </c>
      <c r="O174" s="41">
        <f t="shared" ca="1" si="32"/>
        <v>3.2585797881484095E-3</v>
      </c>
      <c r="Q174" s="2">
        <f t="shared" si="33"/>
        <v>34293.224999999999</v>
      </c>
      <c r="S174" s="46">
        <f t="shared" si="34"/>
        <v>-1.901862218727083E-2</v>
      </c>
    </row>
    <row r="175" spans="1:32" x14ac:dyDescent="0.2">
      <c r="A175" s="34" t="s">
        <v>126</v>
      </c>
      <c r="B175" s="35" t="s">
        <v>101</v>
      </c>
      <c r="C175" s="36">
        <v>50675.720999999998</v>
      </c>
      <c r="D175" s="36">
        <v>2.9999999999999997E-4</v>
      </c>
      <c r="E175">
        <f t="shared" si="30"/>
        <v>-5055.0054264835153</v>
      </c>
      <c r="F175">
        <f t="shared" si="31"/>
        <v>-5055</v>
      </c>
      <c r="G175" s="41">
        <f t="shared" si="35"/>
        <v>-5.0800795361283235E-3</v>
      </c>
      <c r="N175" s="41">
        <f t="shared" si="37"/>
        <v>-5.0800795361283235E-3</v>
      </c>
      <c r="O175" s="41">
        <f t="shared" ca="1" si="32"/>
        <v>3.5935453444345756E-3</v>
      </c>
      <c r="Q175" s="2">
        <f t="shared" si="33"/>
        <v>35657.220999999998</v>
      </c>
      <c r="S175" s="46">
        <f t="shared" si="34"/>
        <v>-1.395329394803475E-2</v>
      </c>
    </row>
    <row r="176" spans="1:32" x14ac:dyDescent="0.2">
      <c r="A176" s="34" t="s">
        <v>126</v>
      </c>
      <c r="B176" s="35" t="s">
        <v>101</v>
      </c>
      <c r="C176" s="36">
        <v>51057.682000000001</v>
      </c>
      <c r="D176" s="36">
        <v>5.0000000000000001E-4</v>
      </c>
      <c r="E176">
        <f t="shared" si="30"/>
        <v>-4646.999005516559</v>
      </c>
      <c r="F176">
        <f t="shared" si="31"/>
        <v>-4647</v>
      </c>
      <c r="G176" s="41">
        <f t="shared" si="35"/>
        <v>9.3099978403188288E-4</v>
      </c>
      <c r="N176" s="41">
        <f t="shared" si="37"/>
        <v>9.3099978403188288E-4</v>
      </c>
      <c r="O176" s="41">
        <f t="shared" ca="1" si="32"/>
        <v>3.6873448962291919E-3</v>
      </c>
      <c r="Q176" s="2">
        <f t="shared" si="33"/>
        <v>36039.182000000001</v>
      </c>
      <c r="S176" s="46">
        <f t="shared" si="34"/>
        <v>-8.1973125756738489E-3</v>
      </c>
    </row>
    <row r="177" spans="1:19" x14ac:dyDescent="0.2">
      <c r="A177" s="30" t="s">
        <v>111</v>
      </c>
      <c r="B177" s="31" t="s">
        <v>101</v>
      </c>
      <c r="C177" s="30">
        <v>53256.429270000001</v>
      </c>
      <c r="D177" s="30" t="s">
        <v>112</v>
      </c>
      <c r="E177">
        <f t="shared" si="30"/>
        <v>-2298.3220352406415</v>
      </c>
      <c r="F177">
        <f t="shared" si="31"/>
        <v>-2298.5</v>
      </c>
      <c r="N177" s="42"/>
      <c r="O177" s="41">
        <f t="shared" ca="1" si="32"/>
        <v>4.2272670712038387E-3</v>
      </c>
      <c r="Q177" s="2">
        <f t="shared" si="33"/>
        <v>38237.929270000001</v>
      </c>
      <c r="R177">
        <f>+C177-(C$7+F177*C$8)</f>
        <v>0.16660423453140538</v>
      </c>
      <c r="S177" s="46">
        <f t="shared" si="34"/>
        <v>1.9869822281290098E-2</v>
      </c>
    </row>
    <row r="178" spans="1:19" x14ac:dyDescent="0.2">
      <c r="A178" s="30" t="s">
        <v>111</v>
      </c>
      <c r="B178" s="31" t="s">
        <v>101</v>
      </c>
      <c r="C178" s="30">
        <v>53258.514609999998</v>
      </c>
      <c r="D178" s="30" t="s">
        <v>112</v>
      </c>
      <c r="E178">
        <f t="shared" si="30"/>
        <v>-2296.0944986337672</v>
      </c>
      <c r="F178">
        <f t="shared" si="31"/>
        <v>-2296</v>
      </c>
      <c r="N178" s="42"/>
      <c r="O178" s="41">
        <f t="shared" ca="1" si="32"/>
        <v>4.2278418233594427E-3</v>
      </c>
      <c r="Q178" s="2">
        <f t="shared" si="33"/>
        <v>38240.014609999998</v>
      </c>
      <c r="R178">
        <f>+C178-(C$7+F178*C$8)</f>
        <v>-8.8466236797103193E-2</v>
      </c>
      <c r="S178" s="46" t="b">
        <f>+S$6+S$7*F178&gt;S$8*SIN(RADIANS(S$9*F178+S$10))</f>
        <v>0</v>
      </c>
    </row>
    <row r="179" spans="1:19" x14ac:dyDescent="0.2">
      <c r="A179" s="30" t="s">
        <v>111</v>
      </c>
      <c r="B179" s="31" t="s">
        <v>101</v>
      </c>
      <c r="C179" s="30">
        <v>53588.381050000004</v>
      </c>
      <c r="D179" s="30" t="s">
        <v>113</v>
      </c>
      <c r="E179">
        <f t="shared" si="30"/>
        <v>-1943.7348975710606</v>
      </c>
      <c r="F179">
        <f t="shared" si="31"/>
        <v>-1943.5</v>
      </c>
      <c r="N179" s="42"/>
      <c r="O179" s="41">
        <f t="shared" ca="1" si="32"/>
        <v>4.308881877299644E-3</v>
      </c>
      <c r="Q179" s="2">
        <f t="shared" si="33"/>
        <v>38569.881050000004</v>
      </c>
      <c r="R179">
        <f>+C179-(C$7+F179*C$8)</f>
        <v>-0.21990269399975659</v>
      </c>
      <c r="S179" s="46">
        <f t="shared" ref="S179:S186" si="38">+S$6+S$7*F179+S$8*SIN(RADIANS(S$9*F179+S$10))</f>
        <v>1.9060895783836351E-2</v>
      </c>
    </row>
    <row r="180" spans="1:19" x14ac:dyDescent="0.2">
      <c r="A180" s="30" t="s">
        <v>111</v>
      </c>
      <c r="B180" s="31" t="s">
        <v>101</v>
      </c>
      <c r="C180" s="30">
        <v>53620.325129999997</v>
      </c>
      <c r="D180" s="30" t="s">
        <v>113</v>
      </c>
      <c r="E180">
        <f t="shared" si="30"/>
        <v>-1909.6125925402341</v>
      </c>
      <c r="F180">
        <f t="shared" si="31"/>
        <v>-1909.5</v>
      </c>
      <c r="N180" s="42"/>
      <c r="O180" s="41">
        <f t="shared" ca="1" si="32"/>
        <v>4.316698506615862E-3</v>
      </c>
      <c r="Q180" s="2">
        <f t="shared" si="33"/>
        <v>38601.825129999997</v>
      </c>
      <c r="R180">
        <f>+C180-(C$7+F180*C$8)</f>
        <v>-0.10540510406281101</v>
      </c>
      <c r="S180" s="46">
        <f t="shared" si="38"/>
        <v>1.8892731376255877E-2</v>
      </c>
    </row>
    <row r="181" spans="1:19" x14ac:dyDescent="0.2">
      <c r="A181" s="30" t="s">
        <v>111</v>
      </c>
      <c r="B181" s="31" t="s">
        <v>95</v>
      </c>
      <c r="C181" s="30">
        <v>53899.426169999999</v>
      </c>
      <c r="D181" s="30">
        <v>2.0000000000000001E-4</v>
      </c>
      <c r="E181">
        <f t="shared" ref="E181:E186" si="39">+(C181-C$7)/C$8</f>
        <v>-1611.4800176999884</v>
      </c>
      <c r="F181">
        <f t="shared" ref="F181:F186" si="40">ROUND(2*E181,0)/2</f>
        <v>-1611.5</v>
      </c>
      <c r="G181" s="41">
        <f t="shared" ref="G181:G186" si="41">+C181-(C$7+F181*C$8)</f>
        <v>1.870671367214527E-2</v>
      </c>
      <c r="N181" s="41">
        <f t="shared" ref="N181:N186" si="42">+G181</f>
        <v>1.870671367214527E-2</v>
      </c>
      <c r="O181" s="41">
        <f t="shared" ref="O181:O186" ca="1" si="43">+C$11+C$12*F181</f>
        <v>4.3852089635638908E-3</v>
      </c>
      <c r="Q181" s="2">
        <f t="shared" ref="Q181:Q186" si="44">+C181-15018.5</f>
        <v>38880.926169999999</v>
      </c>
      <c r="S181" s="46">
        <f t="shared" si="38"/>
        <v>1.6778864837396226E-2</v>
      </c>
    </row>
    <row r="182" spans="1:19" x14ac:dyDescent="0.2">
      <c r="A182" s="30" t="s">
        <v>111</v>
      </c>
      <c r="B182" s="31" t="s">
        <v>101</v>
      </c>
      <c r="C182" s="30">
        <v>54271.551449999999</v>
      </c>
      <c r="D182" s="30">
        <v>4.0000000000000002E-4</v>
      </c>
      <c r="E182">
        <f t="shared" si="39"/>
        <v>-1213.9800016142481</v>
      </c>
      <c r="F182">
        <f t="shared" si="40"/>
        <v>-1214</v>
      </c>
      <c r="G182" s="41">
        <f t="shared" si="41"/>
        <v>1.8721772568824235E-2</v>
      </c>
      <c r="N182" s="41">
        <f t="shared" si="42"/>
        <v>1.8721772568824235E-2</v>
      </c>
      <c r="O182" s="41">
        <f t="shared" ca="1" si="43"/>
        <v>4.4765945563049686E-3</v>
      </c>
      <c r="Q182" s="2">
        <f t="shared" si="44"/>
        <v>39253.051449999999</v>
      </c>
      <c r="S182" s="46">
        <f t="shared" si="38"/>
        <v>1.2366508874379208E-2</v>
      </c>
    </row>
    <row r="183" spans="1:19" x14ac:dyDescent="0.2">
      <c r="A183" s="30" t="s">
        <v>111</v>
      </c>
      <c r="B183" s="31" t="s">
        <v>101</v>
      </c>
      <c r="C183" s="30">
        <v>54271.552049999998</v>
      </c>
      <c r="D183" s="30">
        <v>4.0000000000000002E-4</v>
      </c>
      <c r="E183">
        <f t="shared" si="39"/>
        <v>-1213.9793607010336</v>
      </c>
      <c r="F183">
        <f t="shared" si="40"/>
        <v>-1214</v>
      </c>
      <c r="G183" s="41">
        <f t="shared" si="41"/>
        <v>1.9321772568218876E-2</v>
      </c>
      <c r="N183" s="41">
        <f t="shared" si="42"/>
        <v>1.9321772568218876E-2</v>
      </c>
      <c r="O183" s="41">
        <f t="shared" ca="1" si="43"/>
        <v>4.4765945563049686E-3</v>
      </c>
      <c r="Q183" s="2">
        <f t="shared" si="44"/>
        <v>39253.052049999998</v>
      </c>
      <c r="S183" s="46">
        <f t="shared" si="38"/>
        <v>1.2366508874379208E-2</v>
      </c>
    </row>
    <row r="184" spans="1:19" x14ac:dyDescent="0.2">
      <c r="A184" s="30" t="s">
        <v>114</v>
      </c>
      <c r="B184" s="31" t="s">
        <v>101</v>
      </c>
      <c r="C184" s="30">
        <v>54682.523939999999</v>
      </c>
      <c r="D184" s="30">
        <v>2.9999999999999997E-4</v>
      </c>
      <c r="E184">
        <f t="shared" si="39"/>
        <v>-774.98383509259497</v>
      </c>
      <c r="F184">
        <f t="shared" si="40"/>
        <v>-775</v>
      </c>
      <c r="G184" s="41">
        <f t="shared" si="41"/>
        <v>1.51330074222642E-2</v>
      </c>
      <c r="N184" s="41">
        <f t="shared" si="42"/>
        <v>1.51330074222642E-2</v>
      </c>
      <c r="O184" s="41">
        <f t="shared" ca="1" si="43"/>
        <v>4.5775210348290782E-3</v>
      </c>
      <c r="Q184" s="2">
        <f t="shared" si="44"/>
        <v>39664.023939999999</v>
      </c>
      <c r="S184" s="46">
        <f t="shared" si="38"/>
        <v>5.9366610008809275E-3</v>
      </c>
    </row>
    <row r="185" spans="1:19" x14ac:dyDescent="0.2">
      <c r="A185" s="24" t="s">
        <v>119</v>
      </c>
      <c r="B185" s="31" t="s">
        <v>101</v>
      </c>
      <c r="C185" s="30">
        <v>55064.472750000001</v>
      </c>
      <c r="D185" s="30">
        <v>4.0000000000000002E-4</v>
      </c>
      <c r="E185">
        <f t="shared" si="39"/>
        <v>-366.99043534579465</v>
      </c>
      <c r="F185">
        <f t="shared" si="40"/>
        <v>-367</v>
      </c>
      <c r="G185" s="41">
        <f t="shared" si="41"/>
        <v>8.9540867411415093E-3</v>
      </c>
      <c r="N185" s="41">
        <f t="shared" si="42"/>
        <v>8.9540867411415093E-3</v>
      </c>
      <c r="O185" s="41">
        <f t="shared" ca="1" si="43"/>
        <v>4.6713205866236937E-3</v>
      </c>
      <c r="Q185" s="2">
        <f t="shared" si="44"/>
        <v>40045.972750000001</v>
      </c>
      <c r="S185" s="46">
        <f t="shared" si="38"/>
        <v>-7.6863288743556318E-4</v>
      </c>
    </row>
    <row r="186" spans="1:19" x14ac:dyDescent="0.2">
      <c r="A186" s="37" t="s">
        <v>63</v>
      </c>
      <c r="B186" s="37" t="s">
        <v>95</v>
      </c>
      <c r="C186" s="30">
        <v>44937.516000000003</v>
      </c>
      <c r="D186" s="30"/>
      <c r="E186">
        <f t="shared" si="39"/>
        <v>-11184.491119590075</v>
      </c>
      <c r="F186">
        <f t="shared" si="40"/>
        <v>-11184.5</v>
      </c>
      <c r="G186" s="41">
        <f t="shared" si="41"/>
        <v>8.3135217500966974E-3</v>
      </c>
      <c r="N186" s="41">
        <f t="shared" si="42"/>
        <v>8.3135217500966974E-3</v>
      </c>
      <c r="O186" s="41">
        <f t="shared" ca="1" si="43"/>
        <v>2.184368009324038E-3</v>
      </c>
      <c r="Q186" s="2">
        <f t="shared" si="44"/>
        <v>29919.016000000003</v>
      </c>
      <c r="S186" s="46">
        <f t="shared" si="38"/>
        <v>6.842417460936316E-3</v>
      </c>
    </row>
    <row r="187" spans="1:19" x14ac:dyDescent="0.2">
      <c r="A187" s="37"/>
      <c r="B187" s="37"/>
      <c r="C187" s="30"/>
      <c r="D187" s="30"/>
    </row>
    <row r="188" spans="1:19" x14ac:dyDescent="0.2">
      <c r="A188" s="37"/>
      <c r="B188" s="37"/>
      <c r="C188" s="30"/>
      <c r="D188" s="30"/>
    </row>
    <row r="189" spans="1:19" x14ac:dyDescent="0.2">
      <c r="A189" s="37"/>
      <c r="B189" s="37"/>
      <c r="C189" s="30"/>
      <c r="D189" s="30"/>
    </row>
    <row r="190" spans="1:19" x14ac:dyDescent="0.2">
      <c r="A190" s="37"/>
      <c r="B190" s="37"/>
      <c r="C190" s="30"/>
      <c r="D190" s="30"/>
    </row>
    <row r="191" spans="1:19" x14ac:dyDescent="0.2">
      <c r="A191" s="37"/>
      <c r="B191" s="37"/>
      <c r="C191" s="30"/>
      <c r="D191" s="30"/>
    </row>
    <row r="192" spans="1:19" x14ac:dyDescent="0.2">
      <c r="A192" s="37"/>
      <c r="B192" s="37"/>
      <c r="C192" s="30"/>
      <c r="D192" s="30"/>
    </row>
    <row r="193" spans="1:4" x14ac:dyDescent="0.2">
      <c r="A193" s="37"/>
      <c r="B193" s="37"/>
      <c r="C193" s="30"/>
      <c r="D193" s="30"/>
    </row>
    <row r="194" spans="1:4" x14ac:dyDescent="0.2">
      <c r="A194" s="37"/>
      <c r="B194" s="37"/>
      <c r="C194" s="30"/>
      <c r="D194" s="30"/>
    </row>
    <row r="195" spans="1:4" x14ac:dyDescent="0.2">
      <c r="A195" s="37"/>
      <c r="B195" s="37"/>
      <c r="C195" s="30"/>
      <c r="D195" s="30"/>
    </row>
    <row r="196" spans="1:4" x14ac:dyDescent="0.2">
      <c r="A196" s="37"/>
      <c r="B196" s="37"/>
      <c r="C196" s="30"/>
      <c r="D196" s="30"/>
    </row>
    <row r="197" spans="1:4" x14ac:dyDescent="0.2">
      <c r="A197" s="37"/>
      <c r="B197" s="37"/>
      <c r="C197" s="30"/>
      <c r="D197" s="30"/>
    </row>
    <row r="198" spans="1:4" x14ac:dyDescent="0.2">
      <c r="A198" s="37"/>
      <c r="B198" s="37"/>
      <c r="C198" s="30"/>
      <c r="D198" s="30"/>
    </row>
    <row r="199" spans="1:4" x14ac:dyDescent="0.2">
      <c r="A199" s="37"/>
      <c r="B199" s="37"/>
      <c r="C199" s="30"/>
      <c r="D199" s="30"/>
    </row>
    <row r="200" spans="1:4" x14ac:dyDescent="0.2">
      <c r="A200" s="37"/>
      <c r="B200" s="37"/>
      <c r="C200" s="30"/>
      <c r="D200" s="30"/>
    </row>
    <row r="201" spans="1:4" x14ac:dyDescent="0.2">
      <c r="A201" s="37"/>
      <c r="B201" s="37"/>
      <c r="C201" s="30"/>
      <c r="D201" s="30"/>
    </row>
    <row r="202" spans="1:4" x14ac:dyDescent="0.2">
      <c r="A202" s="37"/>
      <c r="B202" s="37"/>
      <c r="C202" s="30"/>
      <c r="D202" s="30"/>
    </row>
    <row r="203" spans="1:4" x14ac:dyDescent="0.2">
      <c r="A203" s="37"/>
      <c r="B203" s="37"/>
      <c r="C203" s="30"/>
      <c r="D203" s="30"/>
    </row>
    <row r="204" spans="1:4" x14ac:dyDescent="0.2">
      <c r="A204" s="37"/>
      <c r="B204" s="37"/>
      <c r="C204" s="30"/>
      <c r="D204" s="30"/>
    </row>
    <row r="205" spans="1:4" x14ac:dyDescent="0.2">
      <c r="A205" s="37"/>
      <c r="B205" s="37"/>
      <c r="C205" s="30"/>
      <c r="D205" s="30"/>
    </row>
    <row r="206" spans="1:4" x14ac:dyDescent="0.2">
      <c r="A206" s="37"/>
      <c r="B206" s="37"/>
      <c r="C206" s="30"/>
      <c r="D206" s="30"/>
    </row>
    <row r="207" spans="1:4" x14ac:dyDescent="0.2">
      <c r="A207" s="37"/>
      <c r="B207" s="37"/>
      <c r="C207" s="30"/>
      <c r="D207" s="30"/>
    </row>
    <row r="208" spans="1:4" x14ac:dyDescent="0.2">
      <c r="A208" s="37"/>
      <c r="B208" s="37"/>
      <c r="C208" s="30"/>
      <c r="D208" s="30"/>
    </row>
    <row r="209" spans="1:4" x14ac:dyDescent="0.2">
      <c r="A209" s="37"/>
      <c r="B209" s="37"/>
      <c r="C209" s="30"/>
      <c r="D209" s="30"/>
    </row>
    <row r="210" spans="1:4" x14ac:dyDescent="0.2">
      <c r="A210" s="37"/>
      <c r="B210" s="37"/>
      <c r="C210" s="30"/>
      <c r="D210" s="30"/>
    </row>
    <row r="211" spans="1:4" x14ac:dyDescent="0.2">
      <c r="A211" s="37"/>
      <c r="B211" s="37"/>
      <c r="C211" s="30"/>
      <c r="D211" s="30"/>
    </row>
    <row r="212" spans="1:4" x14ac:dyDescent="0.2">
      <c r="A212" s="37"/>
      <c r="B212" s="37"/>
      <c r="C212" s="30"/>
      <c r="D212" s="30"/>
    </row>
    <row r="213" spans="1:4" x14ac:dyDescent="0.2">
      <c r="A213" s="37"/>
      <c r="B213" s="37"/>
      <c r="C213" s="30"/>
      <c r="D213" s="30"/>
    </row>
    <row r="214" spans="1:4" x14ac:dyDescent="0.2">
      <c r="A214" s="37"/>
      <c r="B214" s="37"/>
      <c r="C214" s="30"/>
      <c r="D214" s="30"/>
    </row>
    <row r="215" spans="1:4" x14ac:dyDescent="0.2">
      <c r="A215" s="37"/>
      <c r="B215" s="37"/>
      <c r="C215" s="30"/>
      <c r="D215" s="30"/>
    </row>
    <row r="216" spans="1:4" x14ac:dyDescent="0.2">
      <c r="A216" s="37"/>
      <c r="B216" s="37"/>
      <c r="C216" s="30"/>
      <c r="D216" s="30"/>
    </row>
    <row r="217" spans="1:4" x14ac:dyDescent="0.2">
      <c r="A217" s="37"/>
      <c r="B217" s="37"/>
      <c r="C217" s="30"/>
      <c r="D217" s="30"/>
    </row>
    <row r="218" spans="1:4" x14ac:dyDescent="0.2">
      <c r="A218" s="37"/>
      <c r="B218" s="37"/>
      <c r="C218" s="30"/>
      <c r="D218" s="30"/>
    </row>
    <row r="219" spans="1:4" x14ac:dyDescent="0.2">
      <c r="A219" s="37"/>
      <c r="B219" s="37"/>
      <c r="C219" s="30"/>
      <c r="D219" s="30"/>
    </row>
    <row r="220" spans="1:4" x14ac:dyDescent="0.2">
      <c r="A220" s="37"/>
      <c r="B220" s="37"/>
      <c r="C220" s="30"/>
      <c r="D220" s="30"/>
    </row>
    <row r="221" spans="1:4" x14ac:dyDescent="0.2">
      <c r="A221" s="37"/>
      <c r="B221" s="37"/>
      <c r="C221" s="30"/>
      <c r="D221" s="30"/>
    </row>
    <row r="222" spans="1:4" x14ac:dyDescent="0.2">
      <c r="A222" s="37"/>
      <c r="B222" s="37"/>
      <c r="C222" s="30"/>
      <c r="D222" s="30"/>
    </row>
    <row r="223" spans="1:4" x14ac:dyDescent="0.2">
      <c r="A223" s="37"/>
      <c r="B223" s="37"/>
      <c r="C223" s="30"/>
      <c r="D223" s="30"/>
    </row>
    <row r="224" spans="1:4" x14ac:dyDescent="0.2">
      <c r="A224" s="37"/>
      <c r="B224" s="37"/>
      <c r="C224" s="30"/>
      <c r="D224" s="30"/>
    </row>
    <row r="225" spans="1:4" x14ac:dyDescent="0.2">
      <c r="A225" s="37"/>
      <c r="B225" s="37"/>
      <c r="C225" s="30"/>
      <c r="D225" s="30"/>
    </row>
    <row r="226" spans="1:4" x14ac:dyDescent="0.2">
      <c r="A226" s="37"/>
      <c r="B226" s="37"/>
      <c r="C226" s="30"/>
      <c r="D226" s="30"/>
    </row>
    <row r="227" spans="1:4" x14ac:dyDescent="0.2">
      <c r="A227" s="37"/>
      <c r="B227" s="37"/>
      <c r="C227" s="30"/>
      <c r="D227" s="30"/>
    </row>
    <row r="228" spans="1:4" x14ac:dyDescent="0.2">
      <c r="A228" s="37"/>
      <c r="B228" s="37"/>
      <c r="C228" s="30"/>
      <c r="D228" s="30"/>
    </row>
    <row r="229" spans="1:4" x14ac:dyDescent="0.2">
      <c r="A229" s="37"/>
      <c r="B229" s="37"/>
      <c r="C229" s="30"/>
      <c r="D229" s="30"/>
    </row>
    <row r="230" spans="1:4" x14ac:dyDescent="0.2">
      <c r="A230" s="37"/>
      <c r="B230" s="37"/>
      <c r="C230" s="30"/>
      <c r="D230" s="30"/>
    </row>
    <row r="231" spans="1:4" x14ac:dyDescent="0.2">
      <c r="A231" s="37"/>
      <c r="B231" s="37"/>
      <c r="C231" s="30"/>
      <c r="D231" s="30"/>
    </row>
    <row r="232" spans="1:4" x14ac:dyDescent="0.2">
      <c r="A232" s="37"/>
      <c r="B232" s="37"/>
      <c r="C232" s="30"/>
      <c r="D232" s="30"/>
    </row>
    <row r="233" spans="1:4" x14ac:dyDescent="0.2">
      <c r="A233" s="37"/>
      <c r="B233" s="37"/>
      <c r="C233" s="30"/>
      <c r="D233" s="30"/>
    </row>
    <row r="234" spans="1:4" x14ac:dyDescent="0.2">
      <c r="A234" s="37"/>
      <c r="B234" s="37"/>
      <c r="C234" s="30"/>
      <c r="D234" s="30"/>
    </row>
    <row r="235" spans="1:4" x14ac:dyDescent="0.2">
      <c r="A235" s="37"/>
      <c r="B235" s="37"/>
      <c r="C235" s="30"/>
      <c r="D235" s="30"/>
    </row>
    <row r="236" spans="1:4" x14ac:dyDescent="0.2">
      <c r="A236" s="37"/>
      <c r="B236" s="37"/>
      <c r="C236" s="30"/>
      <c r="D236" s="30"/>
    </row>
    <row r="237" spans="1:4" x14ac:dyDescent="0.2">
      <c r="A237" s="37"/>
      <c r="B237" s="37"/>
      <c r="C237" s="30"/>
      <c r="D237" s="30"/>
    </row>
    <row r="238" spans="1:4" x14ac:dyDescent="0.2">
      <c r="A238" s="37"/>
      <c r="B238" s="37"/>
      <c r="C238" s="30"/>
      <c r="D238" s="30"/>
    </row>
    <row r="239" spans="1:4" x14ac:dyDescent="0.2">
      <c r="A239" s="37"/>
      <c r="B239" s="37"/>
      <c r="C239" s="30"/>
      <c r="D239" s="30"/>
    </row>
    <row r="240" spans="1:4" x14ac:dyDescent="0.2">
      <c r="A240" s="37"/>
      <c r="B240" s="37"/>
      <c r="C240" s="30"/>
      <c r="D240" s="30"/>
    </row>
    <row r="241" spans="1:4" x14ac:dyDescent="0.2">
      <c r="A241" s="37"/>
      <c r="B241" s="37"/>
      <c r="C241" s="30"/>
      <c r="D241" s="30"/>
    </row>
    <row r="242" spans="1:4" x14ac:dyDescent="0.2">
      <c r="A242" s="37"/>
      <c r="B242" s="37"/>
      <c r="C242" s="30"/>
      <c r="D242" s="30"/>
    </row>
    <row r="243" spans="1:4" x14ac:dyDescent="0.2">
      <c r="A243" s="37"/>
      <c r="B243" s="37"/>
      <c r="C243" s="30"/>
      <c r="D243" s="30"/>
    </row>
    <row r="244" spans="1:4" x14ac:dyDescent="0.2">
      <c r="A244" s="37"/>
      <c r="B244" s="37"/>
      <c r="C244" s="30"/>
      <c r="D244" s="30"/>
    </row>
    <row r="245" spans="1:4" x14ac:dyDescent="0.2">
      <c r="A245" s="37"/>
      <c r="B245" s="37"/>
      <c r="C245" s="30"/>
      <c r="D245" s="30"/>
    </row>
    <row r="246" spans="1:4" x14ac:dyDescent="0.2">
      <c r="A246" s="37"/>
      <c r="B246" s="37"/>
      <c r="C246" s="30"/>
      <c r="D246" s="30"/>
    </row>
    <row r="247" spans="1:4" x14ac:dyDescent="0.2">
      <c r="A247" s="37"/>
      <c r="B247" s="37"/>
      <c r="C247" s="30"/>
      <c r="D247" s="30"/>
    </row>
    <row r="248" spans="1:4" x14ac:dyDescent="0.2">
      <c r="A248" s="37"/>
      <c r="B248" s="37"/>
      <c r="C248" s="30"/>
      <c r="D248" s="30"/>
    </row>
    <row r="249" spans="1:4" x14ac:dyDescent="0.2">
      <c r="A249" s="37"/>
      <c r="B249" s="37"/>
      <c r="C249" s="30"/>
      <c r="D249" s="30"/>
    </row>
    <row r="250" spans="1:4" x14ac:dyDescent="0.2">
      <c r="A250" s="37"/>
      <c r="B250" s="37"/>
      <c r="C250" s="30"/>
      <c r="D250" s="30"/>
    </row>
    <row r="251" spans="1:4" x14ac:dyDescent="0.2">
      <c r="A251" s="37"/>
      <c r="B251" s="37"/>
      <c r="C251" s="30"/>
      <c r="D251" s="30"/>
    </row>
    <row r="252" spans="1:4" x14ac:dyDescent="0.2">
      <c r="A252" s="37"/>
      <c r="B252" s="37"/>
      <c r="C252" s="30"/>
      <c r="D252" s="30"/>
    </row>
    <row r="253" spans="1:4" x14ac:dyDescent="0.2">
      <c r="A253" s="37"/>
      <c r="B253" s="37"/>
      <c r="C253" s="30"/>
      <c r="D253" s="30"/>
    </row>
    <row r="254" spans="1:4" x14ac:dyDescent="0.2">
      <c r="A254" s="37"/>
      <c r="B254" s="37"/>
      <c r="C254" s="30"/>
      <c r="D254" s="30"/>
    </row>
    <row r="255" spans="1:4" x14ac:dyDescent="0.2">
      <c r="A255" s="37"/>
      <c r="B255" s="37"/>
      <c r="C255" s="30"/>
      <c r="D255" s="30"/>
    </row>
    <row r="256" spans="1:4" x14ac:dyDescent="0.2">
      <c r="A256" s="37"/>
      <c r="B256" s="37"/>
      <c r="C256" s="30"/>
      <c r="D256" s="30"/>
    </row>
    <row r="257" spans="1:4" x14ac:dyDescent="0.2">
      <c r="A257" s="37"/>
      <c r="B257" s="37"/>
      <c r="C257" s="30"/>
      <c r="D257" s="30"/>
    </row>
    <row r="258" spans="1:4" x14ac:dyDescent="0.2">
      <c r="A258" s="37"/>
      <c r="B258" s="37"/>
      <c r="C258" s="30"/>
      <c r="D258" s="30"/>
    </row>
    <row r="259" spans="1:4" x14ac:dyDescent="0.2">
      <c r="A259" s="37"/>
      <c r="B259" s="37"/>
      <c r="C259" s="30"/>
      <c r="D259" s="30"/>
    </row>
    <row r="260" spans="1:4" x14ac:dyDescent="0.2">
      <c r="A260" s="37"/>
      <c r="B260" s="37"/>
      <c r="C260" s="30"/>
      <c r="D260" s="30"/>
    </row>
    <row r="261" spans="1:4" x14ac:dyDescent="0.2">
      <c r="A261" s="37"/>
      <c r="B261" s="37"/>
      <c r="C261" s="30"/>
      <c r="D261" s="30"/>
    </row>
    <row r="262" spans="1:4" x14ac:dyDescent="0.2">
      <c r="A262" s="37"/>
      <c r="B262" s="37"/>
      <c r="C262" s="30"/>
      <c r="D262" s="30"/>
    </row>
    <row r="263" spans="1:4" x14ac:dyDescent="0.2">
      <c r="A263" s="37"/>
      <c r="B263" s="37"/>
      <c r="C263" s="30"/>
      <c r="D263" s="30"/>
    </row>
    <row r="264" spans="1:4" x14ac:dyDescent="0.2">
      <c r="A264" s="37"/>
      <c r="B264" s="37"/>
      <c r="C264" s="30"/>
      <c r="D264" s="30"/>
    </row>
    <row r="265" spans="1:4" x14ac:dyDescent="0.2">
      <c r="A265" s="37"/>
      <c r="B265" s="37"/>
      <c r="C265" s="30"/>
      <c r="D265" s="30"/>
    </row>
    <row r="266" spans="1:4" x14ac:dyDescent="0.2">
      <c r="A266" s="37"/>
      <c r="B266" s="37"/>
      <c r="C266" s="30"/>
      <c r="D266" s="30"/>
    </row>
    <row r="267" spans="1:4" x14ac:dyDescent="0.2">
      <c r="A267" s="37"/>
      <c r="B267" s="37"/>
      <c r="C267" s="30"/>
      <c r="D267" s="30"/>
    </row>
    <row r="268" spans="1:4" x14ac:dyDescent="0.2">
      <c r="A268" s="37"/>
      <c r="B268" s="37"/>
      <c r="C268" s="30"/>
      <c r="D268" s="30"/>
    </row>
    <row r="269" spans="1:4" x14ac:dyDescent="0.2">
      <c r="A269" s="37"/>
      <c r="B269" s="37"/>
      <c r="C269" s="30"/>
      <c r="D269" s="30"/>
    </row>
    <row r="270" spans="1:4" x14ac:dyDescent="0.2">
      <c r="A270" s="37"/>
      <c r="B270" s="37"/>
      <c r="C270" s="30"/>
      <c r="D270" s="30"/>
    </row>
    <row r="271" spans="1:4" x14ac:dyDescent="0.2">
      <c r="A271" s="37"/>
      <c r="B271" s="37"/>
      <c r="C271" s="30"/>
      <c r="D271" s="30"/>
    </row>
    <row r="272" spans="1:4" x14ac:dyDescent="0.2">
      <c r="A272" s="37"/>
      <c r="B272" s="37"/>
      <c r="C272" s="30"/>
      <c r="D272" s="30"/>
    </row>
    <row r="273" spans="1:4" x14ac:dyDescent="0.2">
      <c r="A273" s="37"/>
      <c r="B273" s="37"/>
      <c r="C273" s="30"/>
      <c r="D273" s="30"/>
    </row>
    <row r="274" spans="1:4" x14ac:dyDescent="0.2">
      <c r="A274" s="37"/>
      <c r="B274" s="37"/>
      <c r="C274" s="30"/>
      <c r="D274" s="30"/>
    </row>
    <row r="275" spans="1:4" x14ac:dyDescent="0.2">
      <c r="A275" s="37"/>
      <c r="B275" s="37"/>
      <c r="C275" s="30"/>
      <c r="D275" s="30"/>
    </row>
    <row r="276" spans="1:4" x14ac:dyDescent="0.2">
      <c r="A276" s="37"/>
      <c r="B276" s="37"/>
      <c r="C276" s="30"/>
      <c r="D276" s="30"/>
    </row>
    <row r="277" spans="1:4" x14ac:dyDescent="0.2">
      <c r="A277" s="37"/>
      <c r="B277" s="37"/>
      <c r="C277" s="30"/>
      <c r="D277" s="30"/>
    </row>
    <row r="278" spans="1:4" x14ac:dyDescent="0.2">
      <c r="A278" s="37"/>
      <c r="B278" s="37"/>
      <c r="C278" s="30"/>
      <c r="D278" s="30"/>
    </row>
    <row r="279" spans="1:4" x14ac:dyDescent="0.2">
      <c r="A279" s="37"/>
      <c r="B279" s="37"/>
      <c r="C279" s="30"/>
      <c r="D279" s="30"/>
    </row>
    <row r="280" spans="1:4" x14ac:dyDescent="0.2">
      <c r="A280" s="37"/>
      <c r="B280" s="37"/>
      <c r="C280" s="30"/>
      <c r="D280" s="30"/>
    </row>
    <row r="281" spans="1:4" x14ac:dyDescent="0.2">
      <c r="A281" s="37"/>
      <c r="B281" s="37"/>
      <c r="C281" s="30"/>
      <c r="D281" s="30"/>
    </row>
    <row r="282" spans="1:4" x14ac:dyDescent="0.2">
      <c r="A282" s="37"/>
      <c r="B282" s="37"/>
      <c r="C282" s="30"/>
      <c r="D282" s="30"/>
    </row>
    <row r="283" spans="1:4" x14ac:dyDescent="0.2">
      <c r="A283" s="37"/>
      <c r="B283" s="37"/>
      <c r="C283" s="30"/>
      <c r="D283" s="30"/>
    </row>
    <row r="284" spans="1:4" x14ac:dyDescent="0.2">
      <c r="A284" s="37"/>
      <c r="B284" s="37"/>
      <c r="C284" s="30"/>
      <c r="D284" s="30"/>
    </row>
    <row r="285" spans="1:4" x14ac:dyDescent="0.2">
      <c r="A285" s="37"/>
      <c r="B285" s="37"/>
      <c r="C285" s="30"/>
      <c r="D285" s="30"/>
    </row>
    <row r="286" spans="1:4" x14ac:dyDescent="0.2">
      <c r="A286" s="37"/>
      <c r="B286" s="37"/>
      <c r="C286" s="30"/>
      <c r="D286" s="30"/>
    </row>
    <row r="287" spans="1:4" x14ac:dyDescent="0.2">
      <c r="A287" s="37"/>
      <c r="B287" s="37"/>
      <c r="C287" s="30"/>
      <c r="D287" s="30"/>
    </row>
    <row r="288" spans="1:4" x14ac:dyDescent="0.2">
      <c r="A288" s="37"/>
      <c r="B288" s="37"/>
      <c r="C288" s="30"/>
      <c r="D288" s="30"/>
    </row>
    <row r="289" spans="1:4" x14ac:dyDescent="0.2">
      <c r="A289" s="37"/>
      <c r="B289" s="37"/>
      <c r="C289" s="30"/>
      <c r="D289" s="30"/>
    </row>
    <row r="290" spans="1:4" x14ac:dyDescent="0.2">
      <c r="A290" s="37"/>
      <c r="B290" s="37"/>
      <c r="C290" s="30"/>
      <c r="D290" s="30"/>
    </row>
    <row r="291" spans="1:4" x14ac:dyDescent="0.2">
      <c r="A291" s="37"/>
      <c r="B291" s="37"/>
      <c r="C291" s="30"/>
      <c r="D291" s="30"/>
    </row>
    <row r="292" spans="1:4" x14ac:dyDescent="0.2">
      <c r="A292" s="37"/>
      <c r="B292" s="37"/>
      <c r="C292" s="30"/>
      <c r="D292" s="30"/>
    </row>
    <row r="293" spans="1:4" x14ac:dyDescent="0.2">
      <c r="A293" s="37"/>
      <c r="B293" s="37"/>
      <c r="C293" s="30"/>
      <c r="D293" s="30"/>
    </row>
    <row r="294" spans="1:4" x14ac:dyDescent="0.2">
      <c r="A294" s="37"/>
      <c r="B294" s="37"/>
      <c r="C294" s="30"/>
      <c r="D294" s="30"/>
    </row>
    <row r="295" spans="1:4" x14ac:dyDescent="0.2">
      <c r="A295" s="37"/>
      <c r="B295" s="37"/>
      <c r="C295" s="30"/>
      <c r="D295" s="30"/>
    </row>
    <row r="296" spans="1:4" x14ac:dyDescent="0.2">
      <c r="A296" s="37"/>
      <c r="B296" s="37"/>
      <c r="C296" s="30"/>
      <c r="D296" s="30"/>
    </row>
    <row r="297" spans="1:4" x14ac:dyDescent="0.2">
      <c r="A297" s="37"/>
      <c r="B297" s="37"/>
      <c r="C297" s="30"/>
      <c r="D297" s="30"/>
    </row>
    <row r="298" spans="1:4" x14ac:dyDescent="0.2">
      <c r="A298" s="37"/>
      <c r="B298" s="37"/>
      <c r="C298" s="30"/>
      <c r="D298" s="30"/>
    </row>
    <row r="299" spans="1:4" x14ac:dyDescent="0.2">
      <c r="A299" s="37"/>
      <c r="B299" s="37"/>
      <c r="C299" s="30"/>
      <c r="D299" s="30"/>
    </row>
    <row r="300" spans="1:4" x14ac:dyDescent="0.2">
      <c r="A300" s="37"/>
      <c r="B300" s="37"/>
      <c r="C300" s="30"/>
      <c r="D300" s="30"/>
    </row>
    <row r="301" spans="1:4" x14ac:dyDescent="0.2">
      <c r="A301" s="37"/>
      <c r="B301" s="37"/>
      <c r="C301" s="30"/>
      <c r="D301" s="30"/>
    </row>
    <row r="302" spans="1:4" x14ac:dyDescent="0.2">
      <c r="A302" s="37"/>
      <c r="B302" s="37"/>
      <c r="C302" s="30"/>
      <c r="D302" s="30"/>
    </row>
    <row r="303" spans="1:4" x14ac:dyDescent="0.2">
      <c r="A303" s="37"/>
      <c r="B303" s="37"/>
      <c r="C303" s="30"/>
      <c r="D303" s="30"/>
    </row>
    <row r="304" spans="1:4" x14ac:dyDescent="0.2">
      <c r="A304" s="37"/>
      <c r="B304" s="37"/>
      <c r="C304" s="30"/>
      <c r="D304" s="30"/>
    </row>
    <row r="305" spans="1:4" x14ac:dyDescent="0.2">
      <c r="A305" s="37"/>
      <c r="B305" s="37"/>
      <c r="C305" s="30"/>
      <c r="D305" s="30"/>
    </row>
    <row r="306" spans="1:4" x14ac:dyDescent="0.2">
      <c r="A306" s="37"/>
      <c r="B306" s="37"/>
      <c r="C306" s="30"/>
      <c r="D306" s="30"/>
    </row>
    <row r="307" spans="1:4" x14ac:dyDescent="0.2">
      <c r="A307" s="37"/>
      <c r="B307" s="37"/>
      <c r="C307" s="30"/>
      <c r="D307" s="30"/>
    </row>
    <row r="308" spans="1:4" x14ac:dyDescent="0.2">
      <c r="A308" s="37"/>
      <c r="B308" s="37"/>
      <c r="C308" s="30"/>
      <c r="D308" s="30"/>
    </row>
    <row r="309" spans="1:4" x14ac:dyDescent="0.2">
      <c r="A309" s="37"/>
      <c r="B309" s="37"/>
      <c r="C309" s="30"/>
      <c r="D309" s="30"/>
    </row>
    <row r="310" spans="1:4" x14ac:dyDescent="0.2">
      <c r="A310" s="37"/>
      <c r="B310" s="37"/>
      <c r="C310" s="30"/>
      <c r="D310" s="30"/>
    </row>
    <row r="311" spans="1:4" x14ac:dyDescent="0.2">
      <c r="A311" s="37"/>
      <c r="B311" s="37"/>
      <c r="C311" s="30"/>
      <c r="D311" s="30"/>
    </row>
    <row r="312" spans="1:4" x14ac:dyDescent="0.2">
      <c r="A312" s="37"/>
      <c r="B312" s="37"/>
      <c r="C312" s="30"/>
      <c r="D312" s="30"/>
    </row>
    <row r="313" spans="1:4" x14ac:dyDescent="0.2">
      <c r="A313" s="37"/>
      <c r="B313" s="37"/>
      <c r="C313" s="30"/>
      <c r="D313" s="30"/>
    </row>
    <row r="314" spans="1:4" x14ac:dyDescent="0.2">
      <c r="A314" s="37"/>
      <c r="B314" s="37"/>
      <c r="C314" s="30"/>
      <c r="D314" s="30"/>
    </row>
    <row r="315" spans="1:4" x14ac:dyDescent="0.2">
      <c r="A315" s="37"/>
      <c r="B315" s="37"/>
      <c r="C315" s="30"/>
      <c r="D315" s="30"/>
    </row>
    <row r="316" spans="1:4" x14ac:dyDescent="0.2">
      <c r="A316" s="37"/>
      <c r="B316" s="37"/>
      <c r="C316" s="30"/>
      <c r="D316" s="30"/>
    </row>
    <row r="317" spans="1:4" x14ac:dyDescent="0.2">
      <c r="A317" s="37"/>
      <c r="B317" s="37"/>
      <c r="C317" s="30"/>
      <c r="D317" s="30"/>
    </row>
    <row r="318" spans="1:4" x14ac:dyDescent="0.2">
      <c r="A318" s="37"/>
      <c r="B318" s="37"/>
      <c r="C318" s="30"/>
      <c r="D318" s="30"/>
    </row>
    <row r="319" spans="1:4" x14ac:dyDescent="0.2">
      <c r="A319" s="37"/>
      <c r="B319" s="37"/>
      <c r="C319" s="30"/>
      <c r="D319" s="30"/>
    </row>
    <row r="320" spans="1:4" x14ac:dyDescent="0.2">
      <c r="A320" s="37"/>
      <c r="B320" s="37"/>
      <c r="C320" s="30"/>
      <c r="D320" s="30"/>
    </row>
    <row r="321" spans="1:4" x14ac:dyDescent="0.2">
      <c r="A321" s="37"/>
      <c r="B321" s="37"/>
      <c r="C321" s="30"/>
      <c r="D321" s="30"/>
    </row>
    <row r="322" spans="1:4" x14ac:dyDescent="0.2">
      <c r="A322" s="37"/>
      <c r="B322" s="37"/>
      <c r="C322" s="30"/>
      <c r="D322" s="30"/>
    </row>
    <row r="323" spans="1:4" x14ac:dyDescent="0.2">
      <c r="A323" s="37"/>
      <c r="B323" s="37"/>
      <c r="C323" s="30"/>
      <c r="D323" s="30"/>
    </row>
    <row r="324" spans="1:4" x14ac:dyDescent="0.2">
      <c r="A324" s="37"/>
      <c r="B324" s="37"/>
      <c r="C324" s="30"/>
      <c r="D324" s="30"/>
    </row>
    <row r="325" spans="1:4" x14ac:dyDescent="0.2">
      <c r="A325" s="37"/>
      <c r="B325" s="37"/>
      <c r="C325" s="30"/>
      <c r="D325" s="30"/>
    </row>
    <row r="326" spans="1:4" x14ac:dyDescent="0.2">
      <c r="A326" s="37"/>
      <c r="B326" s="37"/>
      <c r="C326" s="30"/>
      <c r="D326" s="30"/>
    </row>
    <row r="327" spans="1:4" x14ac:dyDescent="0.2">
      <c r="A327" s="37"/>
      <c r="B327" s="37"/>
      <c r="C327" s="30"/>
      <c r="D327" s="30"/>
    </row>
    <row r="328" spans="1:4" x14ac:dyDescent="0.2">
      <c r="A328" s="37"/>
      <c r="B328" s="37"/>
      <c r="C328" s="30"/>
      <c r="D328" s="30"/>
    </row>
    <row r="329" spans="1:4" x14ac:dyDescent="0.2">
      <c r="A329" s="37"/>
      <c r="B329" s="37"/>
      <c r="C329" s="30"/>
      <c r="D329" s="30"/>
    </row>
    <row r="330" spans="1:4" x14ac:dyDescent="0.2">
      <c r="A330" s="37"/>
      <c r="B330" s="37"/>
      <c r="C330" s="30"/>
      <c r="D330" s="30"/>
    </row>
    <row r="331" spans="1:4" x14ac:dyDescent="0.2">
      <c r="A331" s="37"/>
      <c r="B331" s="37"/>
      <c r="C331" s="30"/>
      <c r="D331" s="30"/>
    </row>
    <row r="332" spans="1:4" x14ac:dyDescent="0.2">
      <c r="A332" s="37"/>
      <c r="B332" s="37"/>
      <c r="C332" s="30"/>
      <c r="D332" s="30"/>
    </row>
    <row r="333" spans="1:4" x14ac:dyDescent="0.2">
      <c r="A333" s="37"/>
      <c r="B333" s="37"/>
      <c r="C333" s="30"/>
      <c r="D333" s="30"/>
    </row>
    <row r="334" spans="1:4" x14ac:dyDescent="0.2">
      <c r="A334" s="37"/>
      <c r="B334" s="37"/>
      <c r="C334" s="30"/>
      <c r="D334" s="30"/>
    </row>
    <row r="335" spans="1:4" x14ac:dyDescent="0.2">
      <c r="A335" s="37"/>
      <c r="B335" s="37"/>
      <c r="C335" s="30"/>
      <c r="D335" s="30"/>
    </row>
    <row r="336" spans="1:4" x14ac:dyDescent="0.2">
      <c r="A336" s="37"/>
      <c r="B336" s="37"/>
      <c r="C336" s="30"/>
      <c r="D336" s="30"/>
    </row>
    <row r="337" spans="1:4" x14ac:dyDescent="0.2">
      <c r="A337" s="37"/>
      <c r="B337" s="37"/>
      <c r="C337" s="30"/>
      <c r="D337" s="30"/>
    </row>
    <row r="338" spans="1:4" x14ac:dyDescent="0.2">
      <c r="A338" s="37"/>
      <c r="B338" s="37"/>
      <c r="C338" s="30"/>
      <c r="D338" s="30"/>
    </row>
    <row r="339" spans="1:4" x14ac:dyDescent="0.2">
      <c r="A339" s="37"/>
      <c r="B339" s="37"/>
      <c r="C339" s="30"/>
      <c r="D339" s="30"/>
    </row>
    <row r="340" spans="1:4" x14ac:dyDescent="0.2">
      <c r="A340" s="37"/>
      <c r="B340" s="37"/>
      <c r="C340" s="30"/>
      <c r="D340" s="30"/>
    </row>
    <row r="341" spans="1:4" x14ac:dyDescent="0.2">
      <c r="A341" s="37"/>
      <c r="B341" s="37"/>
      <c r="C341" s="30"/>
      <c r="D341" s="30"/>
    </row>
    <row r="342" spans="1:4" x14ac:dyDescent="0.2">
      <c r="A342" s="37"/>
      <c r="B342" s="37"/>
      <c r="C342" s="30"/>
      <c r="D342" s="30"/>
    </row>
    <row r="343" spans="1:4" x14ac:dyDescent="0.2">
      <c r="A343" s="37"/>
      <c r="B343" s="37"/>
      <c r="C343" s="30"/>
      <c r="D343" s="30"/>
    </row>
    <row r="344" spans="1:4" x14ac:dyDescent="0.2">
      <c r="A344" s="37"/>
      <c r="B344" s="37"/>
      <c r="C344" s="30"/>
      <c r="D344" s="30"/>
    </row>
    <row r="345" spans="1:4" x14ac:dyDescent="0.2">
      <c r="A345" s="37"/>
      <c r="B345" s="37"/>
      <c r="C345" s="30"/>
      <c r="D345" s="30"/>
    </row>
    <row r="346" spans="1:4" x14ac:dyDescent="0.2">
      <c r="A346" s="37"/>
      <c r="B346" s="37"/>
      <c r="C346" s="30"/>
      <c r="D346" s="30"/>
    </row>
    <row r="347" spans="1:4" x14ac:dyDescent="0.2">
      <c r="A347" s="37"/>
      <c r="B347" s="37"/>
      <c r="C347" s="30"/>
      <c r="D347" s="30"/>
    </row>
    <row r="348" spans="1:4" x14ac:dyDescent="0.2">
      <c r="A348" s="37"/>
      <c r="B348" s="37"/>
      <c r="C348" s="30"/>
      <c r="D348" s="30"/>
    </row>
    <row r="349" spans="1:4" x14ac:dyDescent="0.2">
      <c r="A349" s="37"/>
      <c r="B349" s="37"/>
      <c r="C349" s="30"/>
      <c r="D349" s="30"/>
    </row>
    <row r="350" spans="1:4" x14ac:dyDescent="0.2">
      <c r="A350" s="37"/>
      <c r="B350" s="37"/>
      <c r="C350" s="30"/>
      <c r="D350" s="30"/>
    </row>
    <row r="351" spans="1:4" x14ac:dyDescent="0.2">
      <c r="A351" s="37"/>
      <c r="B351" s="37"/>
      <c r="C351" s="30"/>
      <c r="D351" s="30"/>
    </row>
    <row r="352" spans="1:4" x14ac:dyDescent="0.2">
      <c r="A352" s="37"/>
      <c r="B352" s="37"/>
      <c r="C352" s="30"/>
      <c r="D352" s="30"/>
    </row>
    <row r="353" spans="1:4" x14ac:dyDescent="0.2">
      <c r="A353" s="37"/>
      <c r="B353" s="37"/>
      <c r="C353" s="30"/>
      <c r="D353" s="30"/>
    </row>
    <row r="354" spans="1:4" x14ac:dyDescent="0.2">
      <c r="A354" s="37"/>
      <c r="B354" s="37"/>
      <c r="C354" s="30"/>
      <c r="D354" s="30"/>
    </row>
    <row r="355" spans="1:4" x14ac:dyDescent="0.2">
      <c r="A355" s="37"/>
      <c r="B355" s="37"/>
      <c r="C355" s="30"/>
      <c r="D355" s="30"/>
    </row>
    <row r="356" spans="1:4" x14ac:dyDescent="0.2">
      <c r="A356" s="37"/>
      <c r="B356" s="37"/>
      <c r="C356" s="30"/>
      <c r="D356" s="30"/>
    </row>
    <row r="357" spans="1:4" x14ac:dyDescent="0.2">
      <c r="A357" s="37"/>
      <c r="B357" s="37"/>
      <c r="C357" s="30"/>
      <c r="D357" s="30"/>
    </row>
    <row r="358" spans="1:4" x14ac:dyDescent="0.2">
      <c r="A358" s="37"/>
      <c r="B358" s="37"/>
      <c r="C358" s="30"/>
      <c r="D358" s="30"/>
    </row>
    <row r="359" spans="1:4" x14ac:dyDescent="0.2">
      <c r="A359" s="37"/>
      <c r="B359" s="37"/>
      <c r="C359" s="30"/>
      <c r="D359" s="30"/>
    </row>
    <row r="360" spans="1:4" x14ac:dyDescent="0.2">
      <c r="A360" s="37"/>
      <c r="B360" s="37"/>
      <c r="C360" s="30"/>
      <c r="D360" s="30"/>
    </row>
    <row r="361" spans="1:4" x14ac:dyDescent="0.2">
      <c r="A361" s="37"/>
      <c r="B361" s="37"/>
      <c r="C361" s="30"/>
      <c r="D361" s="30"/>
    </row>
    <row r="362" spans="1:4" x14ac:dyDescent="0.2">
      <c r="A362" s="37"/>
      <c r="B362" s="37"/>
      <c r="C362" s="30"/>
      <c r="D362" s="30"/>
    </row>
    <row r="363" spans="1:4" x14ac:dyDescent="0.2">
      <c r="A363" s="37"/>
      <c r="B363" s="37"/>
      <c r="C363" s="37"/>
      <c r="D363" s="37"/>
    </row>
    <row r="364" spans="1:4" x14ac:dyDescent="0.2">
      <c r="A364" s="37"/>
      <c r="B364" s="37"/>
      <c r="C364" s="37"/>
      <c r="D364" s="37"/>
    </row>
    <row r="365" spans="1:4" x14ac:dyDescent="0.2">
      <c r="A365" s="37"/>
      <c r="B365" s="37"/>
      <c r="C365" s="37"/>
      <c r="D365" s="37"/>
    </row>
    <row r="366" spans="1:4" x14ac:dyDescent="0.2">
      <c r="A366" s="37"/>
      <c r="B366" s="37"/>
      <c r="C366" s="37"/>
      <c r="D366" s="37"/>
    </row>
    <row r="367" spans="1:4" x14ac:dyDescent="0.2">
      <c r="A367" s="37"/>
      <c r="B367" s="37"/>
      <c r="C367" s="37"/>
      <c r="D367" s="37"/>
    </row>
    <row r="368" spans="1:4" x14ac:dyDescent="0.2">
      <c r="A368" s="37"/>
      <c r="B368" s="37"/>
      <c r="C368" s="37"/>
      <c r="D368" s="37"/>
    </row>
    <row r="369" spans="1:4" x14ac:dyDescent="0.2">
      <c r="A369" s="37"/>
      <c r="B369" s="37"/>
      <c r="C369" s="37"/>
      <c r="D369" s="37"/>
    </row>
    <row r="370" spans="1:4" x14ac:dyDescent="0.2">
      <c r="A370" s="37"/>
      <c r="B370" s="37"/>
      <c r="C370" s="37"/>
      <c r="D370" s="37"/>
    </row>
    <row r="371" spans="1:4" x14ac:dyDescent="0.2">
      <c r="A371" s="37"/>
      <c r="B371" s="37"/>
      <c r="C371" s="37"/>
      <c r="D371" s="37"/>
    </row>
    <row r="372" spans="1:4" x14ac:dyDescent="0.2">
      <c r="A372" s="37"/>
      <c r="B372" s="37"/>
      <c r="C372" s="37"/>
      <c r="D372" s="37"/>
    </row>
    <row r="373" spans="1:4" x14ac:dyDescent="0.2">
      <c r="A373" s="37"/>
      <c r="B373" s="37"/>
      <c r="C373" s="37"/>
      <c r="D373" s="37"/>
    </row>
    <row r="374" spans="1:4" x14ac:dyDescent="0.2">
      <c r="A374" s="37"/>
      <c r="B374" s="37"/>
      <c r="C374" s="37"/>
      <c r="D374" s="37"/>
    </row>
    <row r="375" spans="1:4" x14ac:dyDescent="0.2">
      <c r="A375" s="37"/>
      <c r="B375" s="37"/>
      <c r="C375" s="37"/>
      <c r="D375" s="37"/>
    </row>
    <row r="376" spans="1:4" x14ac:dyDescent="0.2">
      <c r="A376" s="37"/>
      <c r="B376" s="37"/>
      <c r="C376" s="37"/>
      <c r="D376" s="37"/>
    </row>
    <row r="377" spans="1:4" x14ac:dyDescent="0.2">
      <c r="A377" s="37"/>
      <c r="B377" s="37"/>
      <c r="C377" s="37"/>
      <c r="D377" s="37"/>
    </row>
    <row r="378" spans="1:4" x14ac:dyDescent="0.2">
      <c r="A378" s="37"/>
      <c r="B378" s="37"/>
      <c r="C378" s="37"/>
      <c r="D378" s="37"/>
    </row>
    <row r="379" spans="1:4" x14ac:dyDescent="0.2">
      <c r="A379" s="37"/>
      <c r="B379" s="37"/>
      <c r="C379" s="37"/>
      <c r="D379" s="37"/>
    </row>
    <row r="380" spans="1:4" x14ac:dyDescent="0.2">
      <c r="A380" s="37"/>
      <c r="B380" s="37"/>
      <c r="C380" s="37"/>
      <c r="D380" s="37"/>
    </row>
    <row r="381" spans="1:4" x14ac:dyDescent="0.2">
      <c r="A381" s="37"/>
      <c r="B381" s="37"/>
      <c r="C381" s="37"/>
      <c r="D381" s="37"/>
    </row>
    <row r="382" spans="1:4" x14ac:dyDescent="0.2">
      <c r="A382" s="37"/>
      <c r="B382" s="37"/>
      <c r="C382" s="37"/>
      <c r="D382" s="37"/>
    </row>
    <row r="383" spans="1:4" x14ac:dyDescent="0.2">
      <c r="A383" s="37"/>
      <c r="B383" s="37"/>
      <c r="C383" s="37"/>
      <c r="D383" s="37"/>
    </row>
    <row r="384" spans="1:4" x14ac:dyDescent="0.2">
      <c r="A384" s="37"/>
      <c r="B384" s="37"/>
      <c r="C384" s="37"/>
      <c r="D384" s="37"/>
    </row>
    <row r="385" spans="1:4" x14ac:dyDescent="0.2">
      <c r="A385" s="37"/>
      <c r="B385" s="37"/>
      <c r="C385" s="37"/>
      <c r="D385" s="37"/>
    </row>
    <row r="386" spans="1:4" x14ac:dyDescent="0.2">
      <c r="A386" s="37"/>
      <c r="B386" s="37"/>
      <c r="C386" s="37"/>
      <c r="D386" s="37"/>
    </row>
    <row r="387" spans="1:4" x14ac:dyDescent="0.2">
      <c r="A387" s="37"/>
      <c r="B387" s="37"/>
      <c r="C387" s="37"/>
      <c r="D387" s="37"/>
    </row>
    <row r="388" spans="1:4" x14ac:dyDescent="0.2">
      <c r="A388" s="37"/>
      <c r="B388" s="37"/>
      <c r="C388" s="37"/>
      <c r="D388" s="37"/>
    </row>
    <row r="389" spans="1:4" x14ac:dyDescent="0.2">
      <c r="A389" s="37"/>
      <c r="B389" s="37"/>
      <c r="C389" s="37"/>
      <c r="D389" s="37"/>
    </row>
    <row r="390" spans="1:4" x14ac:dyDescent="0.2">
      <c r="A390" s="37"/>
      <c r="B390" s="37"/>
      <c r="C390" s="37"/>
      <c r="D390" s="37"/>
    </row>
    <row r="391" spans="1:4" x14ac:dyDescent="0.2">
      <c r="A391" s="37"/>
      <c r="B391" s="37"/>
      <c r="C391" s="37"/>
      <c r="D391" s="37"/>
    </row>
    <row r="392" spans="1:4" x14ac:dyDescent="0.2">
      <c r="A392" s="37"/>
      <c r="B392" s="37"/>
      <c r="C392" s="37"/>
      <c r="D392" s="37"/>
    </row>
    <row r="393" spans="1:4" x14ac:dyDescent="0.2">
      <c r="A393" s="37"/>
      <c r="B393" s="37"/>
      <c r="C393" s="37"/>
      <c r="D393" s="37"/>
    </row>
    <row r="394" spans="1:4" x14ac:dyDescent="0.2">
      <c r="A394" s="37"/>
      <c r="B394" s="37"/>
      <c r="C394" s="37"/>
      <c r="D394" s="37"/>
    </row>
    <row r="395" spans="1:4" x14ac:dyDescent="0.2">
      <c r="A395" s="37"/>
      <c r="B395" s="37"/>
      <c r="C395" s="37"/>
      <c r="D395" s="37"/>
    </row>
    <row r="396" spans="1:4" x14ac:dyDescent="0.2">
      <c r="A396" s="37"/>
      <c r="B396" s="37"/>
      <c r="C396" s="37"/>
      <c r="D396" s="37"/>
    </row>
    <row r="397" spans="1:4" x14ac:dyDescent="0.2">
      <c r="A397" s="37"/>
      <c r="B397" s="37"/>
      <c r="C397" s="37"/>
      <c r="D397" s="37"/>
    </row>
    <row r="398" spans="1:4" x14ac:dyDescent="0.2">
      <c r="A398" s="37"/>
      <c r="B398" s="37"/>
      <c r="C398" s="37"/>
      <c r="D398" s="37"/>
    </row>
    <row r="399" spans="1:4" x14ac:dyDescent="0.2">
      <c r="A399" s="37"/>
      <c r="B399" s="37"/>
      <c r="C399" s="37"/>
      <c r="D399" s="37"/>
    </row>
    <row r="400" spans="1:4" x14ac:dyDescent="0.2">
      <c r="A400" s="37"/>
      <c r="B400" s="37"/>
      <c r="C400" s="37"/>
      <c r="D400" s="37"/>
    </row>
    <row r="401" spans="1:4" x14ac:dyDescent="0.2">
      <c r="A401" s="37"/>
      <c r="B401" s="37"/>
      <c r="C401" s="37"/>
      <c r="D401" s="37"/>
    </row>
    <row r="402" spans="1:4" x14ac:dyDescent="0.2">
      <c r="A402" s="37"/>
      <c r="B402" s="37"/>
      <c r="C402" s="37"/>
      <c r="D402" s="37"/>
    </row>
    <row r="403" spans="1:4" x14ac:dyDescent="0.2">
      <c r="A403" s="37"/>
      <c r="B403" s="37"/>
      <c r="C403" s="37"/>
      <c r="D403" s="37"/>
    </row>
    <row r="404" spans="1:4" x14ac:dyDescent="0.2">
      <c r="A404" s="37"/>
      <c r="B404" s="37"/>
      <c r="C404" s="37"/>
      <c r="D404" s="37"/>
    </row>
    <row r="405" spans="1:4" x14ac:dyDescent="0.2">
      <c r="A405" s="37"/>
      <c r="B405" s="37"/>
      <c r="C405" s="37"/>
      <c r="D405" s="37"/>
    </row>
    <row r="406" spans="1:4" x14ac:dyDescent="0.2">
      <c r="A406" s="37"/>
      <c r="B406" s="37"/>
      <c r="C406" s="37"/>
      <c r="D406" s="37"/>
    </row>
    <row r="407" spans="1:4" x14ac:dyDescent="0.2">
      <c r="A407" s="37"/>
      <c r="B407" s="37"/>
      <c r="C407" s="37"/>
      <c r="D407" s="37"/>
    </row>
    <row r="408" spans="1:4" x14ac:dyDescent="0.2">
      <c r="A408" s="37"/>
      <c r="B408" s="37"/>
      <c r="C408" s="37"/>
      <c r="D408" s="37"/>
    </row>
    <row r="409" spans="1:4" x14ac:dyDescent="0.2">
      <c r="A409" s="37"/>
      <c r="B409" s="37"/>
      <c r="C409" s="37"/>
      <c r="D409" s="37"/>
    </row>
    <row r="410" spans="1:4" x14ac:dyDescent="0.2">
      <c r="A410" s="37"/>
      <c r="B410" s="37"/>
      <c r="C410" s="37"/>
      <c r="D410" s="37"/>
    </row>
    <row r="411" spans="1:4" x14ac:dyDescent="0.2">
      <c r="A411" s="37"/>
      <c r="B411" s="37"/>
      <c r="C411" s="37"/>
      <c r="D411" s="37"/>
    </row>
    <row r="412" spans="1:4" x14ac:dyDescent="0.2">
      <c r="A412" s="37"/>
      <c r="B412" s="37"/>
      <c r="C412" s="37"/>
      <c r="D412" s="37"/>
    </row>
    <row r="413" spans="1:4" x14ac:dyDescent="0.2">
      <c r="A413" s="37"/>
      <c r="B413" s="37"/>
      <c r="C413" s="37"/>
      <c r="D413" s="37"/>
    </row>
    <row r="414" spans="1:4" x14ac:dyDescent="0.2">
      <c r="A414" s="37"/>
      <c r="B414" s="37"/>
      <c r="C414" s="37"/>
      <c r="D414" s="37"/>
    </row>
    <row r="415" spans="1:4" x14ac:dyDescent="0.2">
      <c r="A415" s="37"/>
      <c r="B415" s="37"/>
      <c r="C415" s="37"/>
      <c r="D415" s="37"/>
    </row>
    <row r="416" spans="1:4" x14ac:dyDescent="0.2">
      <c r="A416" s="37"/>
      <c r="B416" s="37"/>
      <c r="C416" s="37"/>
      <c r="D416" s="37"/>
    </row>
    <row r="417" spans="1:4" x14ac:dyDescent="0.2">
      <c r="A417" s="37"/>
      <c r="B417" s="37"/>
      <c r="C417" s="37"/>
      <c r="D417" s="37"/>
    </row>
    <row r="418" spans="1:4" x14ac:dyDescent="0.2">
      <c r="A418" s="37"/>
      <c r="B418" s="37"/>
      <c r="C418" s="37"/>
      <c r="D418" s="37"/>
    </row>
    <row r="419" spans="1:4" x14ac:dyDescent="0.2">
      <c r="A419" s="37"/>
      <c r="B419" s="37"/>
      <c r="C419" s="37"/>
      <c r="D419" s="37"/>
    </row>
    <row r="420" spans="1:4" x14ac:dyDescent="0.2">
      <c r="A420" s="37"/>
      <c r="B420" s="37"/>
      <c r="C420" s="37"/>
      <c r="D420" s="37"/>
    </row>
    <row r="421" spans="1:4" x14ac:dyDescent="0.2">
      <c r="A421" s="37"/>
      <c r="B421" s="37"/>
      <c r="C421" s="37"/>
      <c r="D421" s="37"/>
    </row>
    <row r="422" spans="1:4" x14ac:dyDescent="0.2">
      <c r="A422" s="37"/>
      <c r="B422" s="37"/>
      <c r="C422" s="37"/>
      <c r="D422" s="37"/>
    </row>
    <row r="423" spans="1:4" x14ac:dyDescent="0.2">
      <c r="A423" s="37"/>
      <c r="B423" s="37"/>
      <c r="C423" s="37"/>
      <c r="D423" s="37"/>
    </row>
    <row r="424" spans="1:4" x14ac:dyDescent="0.2">
      <c r="A424" s="37"/>
      <c r="B424" s="37"/>
      <c r="C424" s="37"/>
      <c r="D424" s="37"/>
    </row>
    <row r="425" spans="1:4" x14ac:dyDescent="0.2">
      <c r="A425" s="37"/>
      <c r="B425" s="37"/>
      <c r="C425" s="37"/>
      <c r="D425" s="37"/>
    </row>
    <row r="426" spans="1:4" x14ac:dyDescent="0.2">
      <c r="A426" s="37"/>
      <c r="B426" s="37"/>
      <c r="C426" s="37"/>
      <c r="D426" s="37"/>
    </row>
    <row r="427" spans="1:4" x14ac:dyDescent="0.2">
      <c r="A427" s="37"/>
      <c r="B427" s="37"/>
      <c r="C427" s="37"/>
      <c r="D427" s="37"/>
    </row>
    <row r="428" spans="1:4" x14ac:dyDescent="0.2">
      <c r="A428" s="37"/>
      <c r="B428" s="37"/>
      <c r="C428" s="37"/>
      <c r="D428" s="37"/>
    </row>
    <row r="429" spans="1:4" x14ac:dyDescent="0.2">
      <c r="A429" s="37"/>
      <c r="B429" s="37"/>
      <c r="C429" s="37"/>
      <c r="D429" s="37"/>
    </row>
    <row r="430" spans="1:4" x14ac:dyDescent="0.2">
      <c r="A430" s="37"/>
      <c r="B430" s="37"/>
      <c r="C430" s="37"/>
      <c r="D430" s="37"/>
    </row>
    <row r="431" spans="1:4" x14ac:dyDescent="0.2">
      <c r="A431" s="37"/>
      <c r="B431" s="37"/>
      <c r="C431" s="37"/>
      <c r="D431" s="37"/>
    </row>
    <row r="432" spans="1:4" x14ac:dyDescent="0.2">
      <c r="A432" s="37"/>
      <c r="B432" s="37"/>
      <c r="C432" s="37"/>
      <c r="D432" s="37"/>
    </row>
    <row r="433" spans="1:4" x14ac:dyDescent="0.2">
      <c r="A433" s="37"/>
      <c r="B433" s="37"/>
      <c r="C433" s="37"/>
      <c r="D433" s="37"/>
    </row>
    <row r="434" spans="1:4" x14ac:dyDescent="0.2">
      <c r="A434" s="37"/>
      <c r="B434" s="37"/>
      <c r="C434" s="37"/>
      <c r="D434" s="37"/>
    </row>
    <row r="435" spans="1:4" x14ac:dyDescent="0.2">
      <c r="A435" s="37"/>
      <c r="B435" s="37"/>
      <c r="C435" s="37"/>
      <c r="D435" s="37"/>
    </row>
    <row r="436" spans="1:4" x14ac:dyDescent="0.2">
      <c r="A436" s="37"/>
      <c r="B436" s="37"/>
      <c r="C436" s="37"/>
      <c r="D436" s="37"/>
    </row>
    <row r="437" spans="1:4" x14ac:dyDescent="0.2">
      <c r="A437" s="37"/>
      <c r="B437" s="37"/>
      <c r="C437" s="37"/>
      <c r="D437" s="37"/>
    </row>
    <row r="438" spans="1:4" x14ac:dyDescent="0.2">
      <c r="A438" s="37"/>
      <c r="B438" s="37"/>
      <c r="C438" s="37"/>
      <c r="D438" s="37"/>
    </row>
    <row r="439" spans="1:4" x14ac:dyDescent="0.2">
      <c r="A439" s="37"/>
      <c r="B439" s="37"/>
      <c r="C439" s="37"/>
      <c r="D439" s="37"/>
    </row>
    <row r="440" spans="1:4" x14ac:dyDescent="0.2">
      <c r="A440" s="37"/>
      <c r="B440" s="37"/>
      <c r="C440" s="37"/>
      <c r="D440" s="37"/>
    </row>
    <row r="441" spans="1:4" x14ac:dyDescent="0.2">
      <c r="A441" s="37"/>
      <c r="B441" s="37"/>
      <c r="C441" s="37"/>
      <c r="D441" s="37"/>
    </row>
    <row r="442" spans="1:4" x14ac:dyDescent="0.2">
      <c r="A442" s="37"/>
      <c r="B442" s="37"/>
      <c r="C442" s="37"/>
      <c r="D442" s="37"/>
    </row>
    <row r="443" spans="1:4" x14ac:dyDescent="0.2">
      <c r="A443" s="37"/>
      <c r="B443" s="37"/>
      <c r="C443" s="37"/>
      <c r="D443" s="37"/>
    </row>
    <row r="444" spans="1:4" x14ac:dyDescent="0.2">
      <c r="A444" s="37"/>
      <c r="B444" s="37"/>
      <c r="C444" s="37"/>
      <c r="D444" s="37"/>
    </row>
    <row r="445" spans="1:4" x14ac:dyDescent="0.2">
      <c r="A445" s="37"/>
      <c r="B445" s="37"/>
      <c r="C445" s="37"/>
      <c r="D445" s="37"/>
    </row>
    <row r="446" spans="1:4" x14ac:dyDescent="0.2">
      <c r="A446" s="37"/>
      <c r="B446" s="37"/>
      <c r="C446" s="37"/>
      <c r="D446" s="37"/>
    </row>
    <row r="447" spans="1:4" x14ac:dyDescent="0.2">
      <c r="A447" s="37"/>
      <c r="B447" s="37"/>
      <c r="C447" s="37"/>
      <c r="D447" s="37"/>
    </row>
    <row r="448" spans="1:4" x14ac:dyDescent="0.2">
      <c r="A448" s="37"/>
      <c r="B448" s="37"/>
      <c r="C448" s="37"/>
      <c r="D448" s="37"/>
    </row>
    <row r="449" spans="1:4" x14ac:dyDescent="0.2">
      <c r="A449" s="37"/>
      <c r="B449" s="37"/>
      <c r="C449" s="37"/>
      <c r="D449" s="37"/>
    </row>
    <row r="450" spans="1:4" x14ac:dyDescent="0.2">
      <c r="A450" s="37"/>
      <c r="B450" s="37"/>
      <c r="C450" s="37"/>
      <c r="D450" s="37"/>
    </row>
    <row r="451" spans="1:4" x14ac:dyDescent="0.2">
      <c r="A451" s="37"/>
      <c r="B451" s="37"/>
      <c r="C451" s="37"/>
      <c r="D451" s="37"/>
    </row>
    <row r="452" spans="1:4" x14ac:dyDescent="0.2">
      <c r="A452" s="37"/>
      <c r="B452" s="37"/>
      <c r="C452" s="37"/>
      <c r="D452" s="37"/>
    </row>
    <row r="453" spans="1:4" x14ac:dyDescent="0.2">
      <c r="A453" s="37"/>
      <c r="B453" s="37"/>
      <c r="C453" s="37"/>
      <c r="D453" s="37"/>
    </row>
    <row r="454" spans="1:4" x14ac:dyDescent="0.2">
      <c r="A454" s="37"/>
      <c r="B454" s="37"/>
      <c r="C454" s="37"/>
      <c r="D454" s="37"/>
    </row>
    <row r="455" spans="1:4" x14ac:dyDescent="0.2">
      <c r="A455" s="37"/>
      <c r="B455" s="37"/>
      <c r="C455" s="37"/>
      <c r="D455" s="37"/>
    </row>
    <row r="456" spans="1:4" x14ac:dyDescent="0.2">
      <c r="A456" s="37"/>
      <c r="B456" s="37"/>
      <c r="C456" s="37"/>
      <c r="D456" s="37"/>
    </row>
    <row r="457" spans="1:4" x14ac:dyDescent="0.2">
      <c r="A457" s="37"/>
      <c r="B457" s="37"/>
      <c r="C457" s="37"/>
      <c r="D457" s="37"/>
    </row>
    <row r="458" spans="1:4" x14ac:dyDescent="0.2">
      <c r="A458" s="37"/>
      <c r="B458" s="37"/>
      <c r="C458" s="37"/>
      <c r="D458" s="37"/>
    </row>
    <row r="459" spans="1:4" x14ac:dyDescent="0.2">
      <c r="A459" s="37"/>
      <c r="B459" s="37"/>
      <c r="C459" s="37"/>
      <c r="D459" s="37"/>
    </row>
    <row r="460" spans="1:4" x14ac:dyDescent="0.2">
      <c r="A460" s="37"/>
      <c r="B460" s="37"/>
      <c r="C460" s="37"/>
      <c r="D460" s="37"/>
    </row>
    <row r="461" spans="1:4" x14ac:dyDescent="0.2">
      <c r="A461" s="37"/>
      <c r="B461" s="37"/>
      <c r="C461" s="37"/>
      <c r="D461" s="37"/>
    </row>
    <row r="462" spans="1:4" x14ac:dyDescent="0.2">
      <c r="A462" s="37"/>
      <c r="B462" s="37"/>
      <c r="C462" s="37"/>
      <c r="D462" s="37"/>
    </row>
    <row r="463" spans="1:4" x14ac:dyDescent="0.2">
      <c r="A463" s="37"/>
      <c r="B463" s="37"/>
      <c r="C463" s="37"/>
      <c r="D463" s="37"/>
    </row>
    <row r="464" spans="1:4" x14ac:dyDescent="0.2">
      <c r="A464" s="37"/>
      <c r="B464" s="37"/>
      <c r="C464" s="37"/>
      <c r="D464" s="37"/>
    </row>
    <row r="465" spans="1:4" x14ac:dyDescent="0.2">
      <c r="A465" s="37"/>
      <c r="B465" s="37"/>
      <c r="C465" s="37"/>
      <c r="D465" s="37"/>
    </row>
    <row r="466" spans="1:4" x14ac:dyDescent="0.2">
      <c r="A466" s="37"/>
      <c r="B466" s="37"/>
      <c r="C466" s="37"/>
      <c r="D466" s="37"/>
    </row>
    <row r="467" spans="1:4" x14ac:dyDescent="0.2">
      <c r="A467" s="37"/>
      <c r="B467" s="37"/>
      <c r="C467" s="37"/>
      <c r="D467" s="37"/>
    </row>
    <row r="468" spans="1:4" x14ac:dyDescent="0.2">
      <c r="A468" s="37"/>
      <c r="B468" s="37"/>
      <c r="C468" s="37"/>
      <c r="D468" s="37"/>
    </row>
    <row r="469" spans="1:4" x14ac:dyDescent="0.2">
      <c r="A469" s="37"/>
      <c r="B469" s="37"/>
      <c r="C469" s="37"/>
      <c r="D469" s="37"/>
    </row>
    <row r="470" spans="1:4" x14ac:dyDescent="0.2">
      <c r="A470" s="37"/>
      <c r="B470" s="37"/>
      <c r="C470" s="37"/>
      <c r="D470" s="37"/>
    </row>
    <row r="471" spans="1:4" x14ac:dyDescent="0.2">
      <c r="A471" s="37"/>
      <c r="B471" s="37"/>
      <c r="C471" s="37"/>
      <c r="D471" s="37"/>
    </row>
    <row r="472" spans="1:4" x14ac:dyDescent="0.2">
      <c r="A472" s="37"/>
      <c r="B472" s="37"/>
      <c r="C472" s="37"/>
      <c r="D472" s="37"/>
    </row>
    <row r="473" spans="1:4" x14ac:dyDescent="0.2">
      <c r="A473" s="37"/>
      <c r="B473" s="37"/>
      <c r="C473" s="37"/>
      <c r="D473" s="37"/>
    </row>
    <row r="474" spans="1:4" x14ac:dyDescent="0.2">
      <c r="A474" s="37"/>
      <c r="B474" s="37"/>
      <c r="C474" s="37"/>
      <c r="D474" s="37"/>
    </row>
    <row r="475" spans="1:4" x14ac:dyDescent="0.2">
      <c r="A475" s="37"/>
      <c r="B475" s="37"/>
      <c r="C475" s="37"/>
      <c r="D475" s="37"/>
    </row>
    <row r="476" spans="1:4" x14ac:dyDescent="0.2">
      <c r="A476" s="37"/>
      <c r="B476" s="37"/>
      <c r="C476" s="37"/>
      <c r="D476" s="37"/>
    </row>
    <row r="477" spans="1:4" x14ac:dyDescent="0.2">
      <c r="A477" s="37"/>
      <c r="B477" s="37"/>
      <c r="C477" s="37"/>
      <c r="D477" s="37"/>
    </row>
    <row r="478" spans="1:4" x14ac:dyDescent="0.2">
      <c r="A478" s="37"/>
      <c r="B478" s="37"/>
      <c r="C478" s="37"/>
      <c r="D478" s="37"/>
    </row>
    <row r="479" spans="1:4" x14ac:dyDescent="0.2">
      <c r="A479" s="37"/>
      <c r="B479" s="37"/>
      <c r="C479" s="37"/>
      <c r="D479" s="37"/>
    </row>
    <row r="480" spans="1:4" x14ac:dyDescent="0.2">
      <c r="A480" s="37"/>
      <c r="B480" s="37"/>
      <c r="C480" s="37"/>
      <c r="D480" s="37"/>
    </row>
    <row r="481" spans="1:4" x14ac:dyDescent="0.2">
      <c r="A481" s="37"/>
      <c r="B481" s="37"/>
      <c r="C481" s="37"/>
      <c r="D481" s="37"/>
    </row>
    <row r="482" spans="1:4" x14ac:dyDescent="0.2">
      <c r="A482" s="37"/>
      <c r="B482" s="37"/>
      <c r="C482" s="37"/>
      <c r="D482" s="37"/>
    </row>
    <row r="483" spans="1:4" x14ac:dyDescent="0.2">
      <c r="A483" s="37"/>
      <c r="B483" s="37"/>
      <c r="C483" s="37"/>
      <c r="D483" s="37"/>
    </row>
    <row r="484" spans="1:4" x14ac:dyDescent="0.2">
      <c r="A484" s="37"/>
      <c r="B484" s="37"/>
      <c r="C484" s="37"/>
      <c r="D484" s="37"/>
    </row>
    <row r="485" spans="1:4" x14ac:dyDescent="0.2">
      <c r="A485" s="37"/>
      <c r="B485" s="37"/>
      <c r="C485" s="37"/>
      <c r="D485" s="37"/>
    </row>
    <row r="486" spans="1:4" x14ac:dyDescent="0.2">
      <c r="A486" s="37"/>
      <c r="B486" s="37"/>
      <c r="C486" s="37"/>
      <c r="D486" s="37"/>
    </row>
    <row r="487" spans="1:4" x14ac:dyDescent="0.2">
      <c r="A487" s="37"/>
      <c r="B487" s="37"/>
      <c r="C487" s="37"/>
      <c r="D487" s="37"/>
    </row>
    <row r="488" spans="1:4" x14ac:dyDescent="0.2">
      <c r="A488" s="37"/>
      <c r="B488" s="37"/>
      <c r="C488" s="37"/>
      <c r="D488" s="37"/>
    </row>
    <row r="489" spans="1:4" x14ac:dyDescent="0.2">
      <c r="A489" s="37"/>
      <c r="B489" s="37"/>
      <c r="C489" s="37"/>
      <c r="D489" s="37"/>
    </row>
    <row r="490" spans="1:4" x14ac:dyDescent="0.2">
      <c r="A490" s="37"/>
      <c r="B490" s="37"/>
      <c r="C490" s="37"/>
      <c r="D490" s="37"/>
    </row>
    <row r="491" spans="1:4" x14ac:dyDescent="0.2">
      <c r="A491" s="37"/>
      <c r="B491" s="37"/>
      <c r="C491" s="37"/>
      <c r="D491" s="37"/>
    </row>
    <row r="492" spans="1:4" x14ac:dyDescent="0.2">
      <c r="A492" s="37"/>
      <c r="B492" s="37"/>
      <c r="C492" s="37"/>
      <c r="D492" s="37"/>
    </row>
    <row r="493" spans="1:4" x14ac:dyDescent="0.2">
      <c r="A493" s="37"/>
      <c r="B493" s="37"/>
      <c r="C493" s="37"/>
      <c r="D493" s="37"/>
    </row>
    <row r="494" spans="1:4" x14ac:dyDescent="0.2">
      <c r="A494" s="37"/>
      <c r="B494" s="37"/>
      <c r="C494" s="37"/>
      <c r="D494" s="37"/>
    </row>
    <row r="495" spans="1:4" x14ac:dyDescent="0.2">
      <c r="A495" s="37"/>
      <c r="B495" s="37"/>
      <c r="C495" s="37"/>
      <c r="D495" s="37"/>
    </row>
    <row r="496" spans="1:4" x14ac:dyDescent="0.2">
      <c r="A496" s="37"/>
      <c r="B496" s="37"/>
      <c r="C496" s="37"/>
      <c r="D496" s="37"/>
    </row>
    <row r="497" spans="1:4" x14ac:dyDescent="0.2">
      <c r="A497" s="37"/>
      <c r="B497" s="37"/>
      <c r="C497" s="37"/>
      <c r="D497" s="37"/>
    </row>
    <row r="498" spans="1:4" x14ac:dyDescent="0.2">
      <c r="A498" s="37"/>
      <c r="B498" s="37"/>
      <c r="C498" s="37"/>
      <c r="D498" s="37"/>
    </row>
    <row r="499" spans="1:4" x14ac:dyDescent="0.2">
      <c r="A499" s="37"/>
      <c r="B499" s="37"/>
      <c r="C499" s="37"/>
      <c r="D499" s="37"/>
    </row>
    <row r="500" spans="1:4" x14ac:dyDescent="0.2">
      <c r="A500" s="37"/>
      <c r="B500" s="37"/>
      <c r="C500" s="37"/>
      <c r="D500" s="37"/>
    </row>
    <row r="501" spans="1:4" x14ac:dyDescent="0.2">
      <c r="A501" s="37"/>
      <c r="B501" s="37"/>
      <c r="C501" s="37"/>
      <c r="D501" s="37"/>
    </row>
    <row r="502" spans="1:4" x14ac:dyDescent="0.2">
      <c r="A502" s="37"/>
      <c r="B502" s="37"/>
      <c r="C502" s="37"/>
      <c r="D502" s="37"/>
    </row>
    <row r="503" spans="1:4" x14ac:dyDescent="0.2">
      <c r="A503" s="37"/>
      <c r="B503" s="37"/>
      <c r="C503" s="37"/>
      <c r="D503" s="37"/>
    </row>
    <row r="504" spans="1:4" x14ac:dyDescent="0.2">
      <c r="A504" s="37"/>
      <c r="B504" s="37"/>
      <c r="C504" s="37"/>
      <c r="D504" s="37"/>
    </row>
    <row r="505" spans="1:4" x14ac:dyDescent="0.2">
      <c r="A505" s="37"/>
      <c r="B505" s="37"/>
      <c r="C505" s="37"/>
      <c r="D505" s="37"/>
    </row>
    <row r="506" spans="1:4" x14ac:dyDescent="0.2">
      <c r="A506" s="37"/>
      <c r="B506" s="37"/>
      <c r="C506" s="37"/>
      <c r="D506" s="37"/>
    </row>
    <row r="507" spans="1:4" x14ac:dyDescent="0.2">
      <c r="A507" s="37"/>
      <c r="B507" s="37"/>
      <c r="C507" s="37"/>
      <c r="D507" s="37"/>
    </row>
    <row r="508" spans="1:4" x14ac:dyDescent="0.2">
      <c r="A508" s="37"/>
      <c r="B508" s="37"/>
      <c r="C508" s="37"/>
      <c r="D508" s="37"/>
    </row>
    <row r="509" spans="1:4" x14ac:dyDescent="0.2">
      <c r="A509" s="37"/>
      <c r="B509" s="37"/>
      <c r="C509" s="37"/>
      <c r="D509" s="37"/>
    </row>
    <row r="510" spans="1:4" x14ac:dyDescent="0.2">
      <c r="A510" s="37"/>
      <c r="B510" s="37"/>
      <c r="C510" s="37"/>
      <c r="D510" s="37"/>
    </row>
    <row r="511" spans="1:4" x14ac:dyDescent="0.2">
      <c r="A511" s="37"/>
      <c r="B511" s="37"/>
      <c r="C511" s="37"/>
      <c r="D511" s="37"/>
    </row>
    <row r="512" spans="1:4" x14ac:dyDescent="0.2">
      <c r="A512" s="37"/>
      <c r="B512" s="37"/>
      <c r="C512" s="37"/>
      <c r="D512" s="37"/>
    </row>
    <row r="513" spans="1:4" x14ac:dyDescent="0.2">
      <c r="A513" s="37"/>
      <c r="B513" s="37"/>
      <c r="C513" s="37"/>
      <c r="D513" s="37"/>
    </row>
    <row r="514" spans="1:4" x14ac:dyDescent="0.2">
      <c r="A514" s="37"/>
      <c r="B514" s="37"/>
      <c r="C514" s="37"/>
      <c r="D514" s="37"/>
    </row>
    <row r="515" spans="1:4" x14ac:dyDescent="0.2">
      <c r="A515" s="37"/>
      <c r="B515" s="37"/>
      <c r="C515" s="37"/>
      <c r="D515" s="37"/>
    </row>
    <row r="516" spans="1:4" x14ac:dyDescent="0.2">
      <c r="A516" s="37"/>
      <c r="B516" s="37"/>
      <c r="C516" s="37"/>
      <c r="D516" s="37"/>
    </row>
    <row r="517" spans="1:4" x14ac:dyDescent="0.2">
      <c r="A517" s="37"/>
      <c r="B517" s="37"/>
      <c r="C517" s="37"/>
      <c r="D517" s="37"/>
    </row>
    <row r="518" spans="1:4" x14ac:dyDescent="0.2">
      <c r="A518" s="37"/>
      <c r="B518" s="37"/>
      <c r="C518" s="37"/>
      <c r="D518" s="37"/>
    </row>
    <row r="519" spans="1:4" x14ac:dyDescent="0.2">
      <c r="A519" s="37"/>
      <c r="B519" s="37"/>
      <c r="C519" s="37"/>
      <c r="D519" s="37"/>
    </row>
    <row r="520" spans="1:4" x14ac:dyDescent="0.2">
      <c r="A520" s="37"/>
      <c r="B520" s="37"/>
      <c r="C520" s="37"/>
      <c r="D520" s="37"/>
    </row>
    <row r="521" spans="1:4" x14ac:dyDescent="0.2">
      <c r="A521" s="37"/>
      <c r="B521" s="37"/>
      <c r="C521" s="37"/>
      <c r="D521" s="37"/>
    </row>
    <row r="522" spans="1:4" x14ac:dyDescent="0.2">
      <c r="A522" s="37"/>
      <c r="B522" s="37"/>
      <c r="C522" s="37"/>
      <c r="D522" s="37"/>
    </row>
    <row r="523" spans="1:4" x14ac:dyDescent="0.2">
      <c r="A523" s="37"/>
      <c r="B523" s="37"/>
      <c r="C523" s="37"/>
      <c r="D523" s="37"/>
    </row>
    <row r="524" spans="1:4" x14ac:dyDescent="0.2">
      <c r="A524" s="37"/>
      <c r="B524" s="37"/>
      <c r="C524" s="37"/>
      <c r="D524" s="37"/>
    </row>
    <row r="525" spans="1:4" x14ac:dyDescent="0.2">
      <c r="A525" s="37"/>
      <c r="B525" s="37"/>
      <c r="C525" s="37"/>
      <c r="D525" s="37"/>
    </row>
    <row r="526" spans="1:4" x14ac:dyDescent="0.2">
      <c r="A526" s="37"/>
      <c r="B526" s="37"/>
      <c r="C526" s="37"/>
      <c r="D526" s="37"/>
    </row>
    <row r="527" spans="1:4" x14ac:dyDescent="0.2">
      <c r="A527" s="37"/>
      <c r="B527" s="37"/>
      <c r="C527" s="37"/>
      <c r="D527" s="37"/>
    </row>
    <row r="528" spans="1:4" x14ac:dyDescent="0.2">
      <c r="A528" s="37"/>
      <c r="B528" s="37"/>
      <c r="C528" s="37"/>
      <c r="D528" s="37"/>
    </row>
    <row r="529" spans="1:4" x14ac:dyDescent="0.2">
      <c r="A529" s="37"/>
      <c r="B529" s="37"/>
      <c r="C529" s="37"/>
      <c r="D529" s="37"/>
    </row>
    <row r="530" spans="1:4" x14ac:dyDescent="0.2">
      <c r="A530" s="37"/>
      <c r="B530" s="37"/>
      <c r="C530" s="37"/>
      <c r="D530" s="37"/>
    </row>
    <row r="531" spans="1:4" x14ac:dyDescent="0.2">
      <c r="A531" s="37"/>
      <c r="B531" s="37"/>
      <c r="C531" s="37"/>
      <c r="D531" s="37"/>
    </row>
    <row r="532" spans="1:4" x14ac:dyDescent="0.2">
      <c r="A532" s="37"/>
      <c r="B532" s="37"/>
      <c r="C532" s="37"/>
      <c r="D532" s="37"/>
    </row>
    <row r="533" spans="1:4" x14ac:dyDescent="0.2">
      <c r="A533" s="37"/>
      <c r="B533" s="37"/>
      <c r="C533" s="37"/>
      <c r="D533" s="37"/>
    </row>
    <row r="534" spans="1:4" x14ac:dyDescent="0.2">
      <c r="A534" s="37"/>
      <c r="B534" s="37"/>
      <c r="C534" s="37"/>
      <c r="D534" s="37"/>
    </row>
    <row r="535" spans="1:4" x14ac:dyDescent="0.2">
      <c r="A535" s="37"/>
      <c r="B535" s="37"/>
      <c r="C535" s="37"/>
      <c r="D535" s="37"/>
    </row>
    <row r="536" spans="1:4" x14ac:dyDescent="0.2">
      <c r="A536" s="37"/>
      <c r="B536" s="37"/>
      <c r="C536" s="37"/>
      <c r="D536" s="37"/>
    </row>
    <row r="537" spans="1:4" x14ac:dyDescent="0.2">
      <c r="A537" s="37"/>
      <c r="B537" s="37"/>
      <c r="C537" s="37"/>
      <c r="D537" s="37"/>
    </row>
    <row r="538" spans="1:4" x14ac:dyDescent="0.2">
      <c r="A538" s="37"/>
      <c r="B538" s="37"/>
      <c r="C538" s="37"/>
      <c r="D538" s="37"/>
    </row>
    <row r="539" spans="1:4" x14ac:dyDescent="0.2">
      <c r="A539" s="37"/>
      <c r="B539" s="37"/>
      <c r="C539" s="37"/>
      <c r="D539" s="37"/>
    </row>
    <row r="540" spans="1:4" x14ac:dyDescent="0.2">
      <c r="A540" s="37"/>
      <c r="B540" s="37"/>
      <c r="C540" s="37"/>
      <c r="D540" s="37"/>
    </row>
    <row r="541" spans="1:4" x14ac:dyDescent="0.2">
      <c r="A541" s="37"/>
      <c r="B541" s="37"/>
      <c r="C541" s="37"/>
      <c r="D541" s="37"/>
    </row>
    <row r="542" spans="1:4" x14ac:dyDescent="0.2">
      <c r="A542" s="37"/>
      <c r="B542" s="37"/>
      <c r="C542" s="37"/>
      <c r="D542" s="37"/>
    </row>
    <row r="543" spans="1:4" x14ac:dyDescent="0.2">
      <c r="A543" s="37"/>
      <c r="B543" s="37"/>
      <c r="C543" s="37"/>
      <c r="D543" s="37"/>
    </row>
    <row r="544" spans="1:4" x14ac:dyDescent="0.2">
      <c r="A544" s="37"/>
      <c r="B544" s="37"/>
      <c r="C544" s="37"/>
      <c r="D544" s="37"/>
    </row>
    <row r="545" spans="1:4" x14ac:dyDescent="0.2">
      <c r="A545" s="37"/>
      <c r="B545" s="37"/>
      <c r="C545" s="37"/>
      <c r="D545" s="37"/>
    </row>
    <row r="546" spans="1:4" x14ac:dyDescent="0.2">
      <c r="A546" s="37"/>
      <c r="B546" s="37"/>
      <c r="C546" s="37"/>
      <c r="D546" s="37"/>
    </row>
    <row r="547" spans="1:4" x14ac:dyDescent="0.2">
      <c r="A547" s="37"/>
      <c r="B547" s="37"/>
      <c r="C547" s="37"/>
      <c r="D547" s="37"/>
    </row>
    <row r="548" spans="1:4" x14ac:dyDescent="0.2">
      <c r="A548" s="37"/>
      <c r="B548" s="37"/>
      <c r="C548" s="37"/>
      <c r="D548" s="37"/>
    </row>
    <row r="549" spans="1:4" x14ac:dyDescent="0.2">
      <c r="A549" s="37"/>
      <c r="B549" s="37"/>
      <c r="C549" s="37"/>
      <c r="D549" s="37"/>
    </row>
    <row r="550" spans="1:4" x14ac:dyDescent="0.2">
      <c r="A550" s="37"/>
      <c r="B550" s="37"/>
      <c r="C550" s="37"/>
      <c r="D550" s="37"/>
    </row>
    <row r="551" spans="1:4" x14ac:dyDescent="0.2">
      <c r="A551" s="37"/>
      <c r="B551" s="37"/>
      <c r="C551" s="37"/>
      <c r="D551" s="37"/>
    </row>
    <row r="552" spans="1:4" x14ac:dyDescent="0.2">
      <c r="A552" s="37"/>
      <c r="B552" s="37"/>
      <c r="C552" s="37"/>
      <c r="D552" s="37"/>
    </row>
    <row r="553" spans="1:4" x14ac:dyDescent="0.2">
      <c r="A553" s="37"/>
      <c r="B553" s="37"/>
      <c r="C553" s="37"/>
      <c r="D553" s="37"/>
    </row>
    <row r="554" spans="1:4" x14ac:dyDescent="0.2">
      <c r="A554" s="37"/>
      <c r="B554" s="37"/>
      <c r="C554" s="37"/>
      <c r="D554" s="37"/>
    </row>
    <row r="555" spans="1:4" x14ac:dyDescent="0.2">
      <c r="A555" s="37"/>
      <c r="B555" s="37"/>
      <c r="C555" s="37"/>
      <c r="D555" s="37"/>
    </row>
    <row r="556" spans="1:4" x14ac:dyDescent="0.2">
      <c r="A556" s="37"/>
      <c r="B556" s="37"/>
      <c r="C556" s="37"/>
      <c r="D556" s="37"/>
    </row>
    <row r="557" spans="1:4" x14ac:dyDescent="0.2">
      <c r="A557" s="37"/>
      <c r="B557" s="37"/>
      <c r="C557" s="37"/>
      <c r="D557" s="37"/>
    </row>
    <row r="558" spans="1:4" x14ac:dyDescent="0.2">
      <c r="A558" s="37"/>
      <c r="B558" s="37"/>
      <c r="C558" s="37"/>
      <c r="D558" s="37"/>
    </row>
    <row r="559" spans="1:4" x14ac:dyDescent="0.2">
      <c r="A559" s="37"/>
      <c r="B559" s="37"/>
      <c r="C559" s="37"/>
      <c r="D559" s="37"/>
    </row>
    <row r="560" spans="1:4" x14ac:dyDescent="0.2">
      <c r="A560" s="37"/>
      <c r="B560" s="37"/>
      <c r="C560" s="37"/>
      <c r="D560" s="37"/>
    </row>
    <row r="561" spans="1:4" x14ac:dyDescent="0.2">
      <c r="A561" s="37"/>
      <c r="B561" s="37"/>
      <c r="C561" s="37"/>
      <c r="D561" s="37"/>
    </row>
    <row r="562" spans="1:4" x14ac:dyDescent="0.2">
      <c r="A562" s="37"/>
      <c r="B562" s="37"/>
      <c r="C562" s="37"/>
      <c r="D562" s="37"/>
    </row>
    <row r="563" spans="1:4" x14ac:dyDescent="0.2">
      <c r="A563" s="37"/>
      <c r="B563" s="37"/>
      <c r="C563" s="37"/>
      <c r="D563" s="37"/>
    </row>
    <row r="564" spans="1:4" x14ac:dyDescent="0.2">
      <c r="A564" s="37"/>
      <c r="B564" s="37"/>
      <c r="C564" s="37"/>
      <c r="D564" s="37"/>
    </row>
    <row r="565" spans="1:4" x14ac:dyDescent="0.2">
      <c r="A565" s="37"/>
      <c r="B565" s="37"/>
      <c r="C565" s="37"/>
      <c r="D565" s="37"/>
    </row>
    <row r="566" spans="1:4" x14ac:dyDescent="0.2">
      <c r="A566" s="37"/>
      <c r="B566" s="37"/>
      <c r="C566" s="37"/>
      <c r="D566" s="37"/>
    </row>
    <row r="567" spans="1:4" x14ac:dyDescent="0.2">
      <c r="A567" s="37"/>
      <c r="B567" s="37"/>
      <c r="C567" s="37"/>
      <c r="D567" s="37"/>
    </row>
    <row r="568" spans="1:4" x14ac:dyDescent="0.2">
      <c r="A568" s="37"/>
      <c r="B568" s="37"/>
      <c r="C568" s="37"/>
      <c r="D568" s="37"/>
    </row>
    <row r="569" spans="1:4" x14ac:dyDescent="0.2">
      <c r="A569" s="37"/>
      <c r="B569" s="37"/>
      <c r="C569" s="37"/>
      <c r="D569" s="37"/>
    </row>
    <row r="570" spans="1:4" x14ac:dyDescent="0.2">
      <c r="A570" s="37"/>
      <c r="B570" s="37"/>
      <c r="C570" s="37"/>
      <c r="D570" s="37"/>
    </row>
    <row r="571" spans="1:4" x14ac:dyDescent="0.2">
      <c r="A571" s="37"/>
      <c r="B571" s="37"/>
      <c r="C571" s="37"/>
      <c r="D571" s="37"/>
    </row>
    <row r="572" spans="1:4" x14ac:dyDescent="0.2">
      <c r="A572" s="37"/>
      <c r="B572" s="37"/>
      <c r="C572" s="37"/>
      <c r="D572" s="37"/>
    </row>
    <row r="573" spans="1:4" x14ac:dyDescent="0.2">
      <c r="A573" s="37"/>
      <c r="B573" s="37"/>
      <c r="C573" s="37"/>
      <c r="D573" s="37"/>
    </row>
    <row r="574" spans="1:4" x14ac:dyDescent="0.2">
      <c r="A574" s="37"/>
      <c r="B574" s="37"/>
      <c r="C574" s="37"/>
      <c r="D574" s="37"/>
    </row>
    <row r="575" spans="1:4" x14ac:dyDescent="0.2">
      <c r="A575" s="37"/>
      <c r="B575" s="37"/>
      <c r="C575" s="37"/>
      <c r="D575" s="37"/>
    </row>
    <row r="576" spans="1:4" x14ac:dyDescent="0.2">
      <c r="A576" s="37"/>
      <c r="B576" s="37"/>
      <c r="C576" s="37"/>
      <c r="D576" s="37"/>
    </row>
    <row r="577" spans="1:4" x14ac:dyDescent="0.2">
      <c r="A577" s="37"/>
      <c r="B577" s="37"/>
      <c r="C577" s="37"/>
      <c r="D577" s="37"/>
    </row>
    <row r="578" spans="1:4" x14ac:dyDescent="0.2">
      <c r="A578" s="37"/>
      <c r="B578" s="37"/>
      <c r="C578" s="37"/>
      <c r="D578" s="37"/>
    </row>
    <row r="579" spans="1:4" x14ac:dyDescent="0.2">
      <c r="A579" s="37"/>
      <c r="B579" s="37"/>
      <c r="C579" s="37"/>
      <c r="D579" s="37"/>
    </row>
    <row r="580" spans="1:4" x14ac:dyDescent="0.2">
      <c r="A580" s="37"/>
      <c r="B580" s="37"/>
      <c r="C580" s="37"/>
      <c r="D580" s="37"/>
    </row>
    <row r="581" spans="1:4" x14ac:dyDescent="0.2">
      <c r="A581" s="37"/>
      <c r="B581" s="37"/>
      <c r="C581" s="37"/>
      <c r="D581" s="37"/>
    </row>
    <row r="582" spans="1:4" x14ac:dyDescent="0.2">
      <c r="A582" s="37"/>
      <c r="B582" s="37"/>
      <c r="C582" s="37"/>
      <c r="D582" s="37"/>
    </row>
    <row r="583" spans="1:4" x14ac:dyDescent="0.2">
      <c r="A583" s="37"/>
      <c r="B583" s="37"/>
      <c r="C583" s="37"/>
      <c r="D583" s="37"/>
    </row>
    <row r="584" spans="1:4" x14ac:dyDescent="0.2">
      <c r="A584" s="37"/>
      <c r="B584" s="37"/>
      <c r="C584" s="37"/>
      <c r="D584" s="37"/>
    </row>
    <row r="585" spans="1:4" x14ac:dyDescent="0.2">
      <c r="A585" s="37"/>
      <c r="B585" s="37"/>
      <c r="C585" s="37"/>
      <c r="D585" s="37"/>
    </row>
    <row r="586" spans="1:4" x14ac:dyDescent="0.2">
      <c r="A586" s="37"/>
      <c r="B586" s="37"/>
      <c r="C586" s="37"/>
      <c r="D586" s="37"/>
    </row>
    <row r="587" spans="1:4" x14ac:dyDescent="0.2">
      <c r="A587" s="37"/>
      <c r="B587" s="37"/>
      <c r="C587" s="37"/>
      <c r="D587" s="37"/>
    </row>
    <row r="588" spans="1:4" x14ac:dyDescent="0.2">
      <c r="A588" s="37"/>
      <c r="B588" s="37"/>
      <c r="C588" s="37"/>
      <c r="D588" s="37"/>
    </row>
    <row r="589" spans="1:4" x14ac:dyDescent="0.2">
      <c r="A589" s="37"/>
      <c r="B589" s="37"/>
      <c r="C589" s="37"/>
      <c r="D589" s="37"/>
    </row>
    <row r="590" spans="1:4" x14ac:dyDescent="0.2">
      <c r="A590" s="37"/>
      <c r="B590" s="37"/>
      <c r="C590" s="37"/>
      <c r="D590" s="37"/>
    </row>
    <row r="591" spans="1:4" x14ac:dyDescent="0.2">
      <c r="A591" s="37"/>
      <c r="B591" s="37"/>
      <c r="C591" s="37"/>
      <c r="D591" s="37"/>
    </row>
    <row r="592" spans="1:4" x14ac:dyDescent="0.2">
      <c r="A592" s="37"/>
      <c r="B592" s="37"/>
      <c r="C592" s="37"/>
      <c r="D592" s="37"/>
    </row>
    <row r="593" spans="1:4" x14ac:dyDescent="0.2">
      <c r="A593" s="37"/>
      <c r="B593" s="37"/>
      <c r="C593" s="37"/>
      <c r="D593" s="37"/>
    </row>
    <row r="594" spans="1:4" x14ac:dyDescent="0.2">
      <c r="A594" s="37"/>
      <c r="B594" s="37"/>
      <c r="C594" s="37"/>
      <c r="D594" s="37"/>
    </row>
    <row r="595" spans="1:4" x14ac:dyDescent="0.2">
      <c r="A595" s="37"/>
      <c r="B595" s="37"/>
      <c r="C595" s="37"/>
      <c r="D595" s="37"/>
    </row>
    <row r="596" spans="1:4" x14ac:dyDescent="0.2">
      <c r="A596" s="37"/>
      <c r="B596" s="37"/>
      <c r="C596" s="37"/>
      <c r="D596" s="37"/>
    </row>
    <row r="597" spans="1:4" x14ac:dyDescent="0.2">
      <c r="A597" s="37"/>
      <c r="B597" s="37"/>
      <c r="C597" s="37"/>
      <c r="D597" s="37"/>
    </row>
    <row r="598" spans="1:4" x14ac:dyDescent="0.2">
      <c r="A598" s="37"/>
      <c r="B598" s="37"/>
      <c r="C598" s="37"/>
      <c r="D598" s="37"/>
    </row>
    <row r="599" spans="1:4" x14ac:dyDescent="0.2">
      <c r="A599" s="37"/>
      <c r="B599" s="37"/>
      <c r="C599" s="37"/>
      <c r="D599" s="37"/>
    </row>
    <row r="600" spans="1:4" x14ac:dyDescent="0.2">
      <c r="A600" s="37"/>
      <c r="B600" s="37"/>
      <c r="C600" s="37"/>
      <c r="D600" s="37"/>
    </row>
    <row r="601" spans="1:4" x14ac:dyDescent="0.2">
      <c r="A601" s="37"/>
      <c r="B601" s="37"/>
      <c r="C601" s="37"/>
      <c r="D601" s="37"/>
    </row>
    <row r="602" spans="1:4" x14ac:dyDescent="0.2">
      <c r="A602" s="37"/>
      <c r="B602" s="37"/>
      <c r="C602" s="37"/>
      <c r="D602" s="37"/>
    </row>
    <row r="603" spans="1:4" x14ac:dyDescent="0.2">
      <c r="A603" s="37"/>
      <c r="B603" s="37"/>
      <c r="C603" s="37"/>
      <c r="D603" s="37"/>
    </row>
    <row r="604" spans="1:4" x14ac:dyDescent="0.2">
      <c r="A604" s="37"/>
      <c r="B604" s="37"/>
      <c r="C604" s="37"/>
      <c r="D604" s="37"/>
    </row>
    <row r="605" spans="1:4" x14ac:dyDescent="0.2">
      <c r="A605" s="37"/>
      <c r="B605" s="37"/>
      <c r="C605" s="37"/>
      <c r="D605" s="37"/>
    </row>
    <row r="606" spans="1:4" x14ac:dyDescent="0.2">
      <c r="A606" s="37"/>
      <c r="B606" s="37"/>
      <c r="C606" s="37"/>
      <c r="D606" s="37"/>
    </row>
    <row r="607" spans="1:4" x14ac:dyDescent="0.2">
      <c r="A607" s="37"/>
      <c r="B607" s="37"/>
      <c r="C607" s="37"/>
      <c r="D607" s="37"/>
    </row>
    <row r="608" spans="1:4" x14ac:dyDescent="0.2">
      <c r="A608" s="37"/>
      <c r="B608" s="37"/>
      <c r="C608" s="37"/>
      <c r="D608" s="37"/>
    </row>
    <row r="609" spans="1:4" x14ac:dyDescent="0.2">
      <c r="A609" s="37"/>
      <c r="B609" s="37"/>
      <c r="C609" s="37"/>
      <c r="D609" s="37"/>
    </row>
    <row r="610" spans="1:4" x14ac:dyDescent="0.2">
      <c r="A610" s="37"/>
      <c r="B610" s="37"/>
      <c r="C610" s="37"/>
      <c r="D610" s="37"/>
    </row>
    <row r="611" spans="1:4" x14ac:dyDescent="0.2">
      <c r="A611" s="37"/>
      <c r="B611" s="37"/>
      <c r="C611" s="37"/>
      <c r="D611" s="37"/>
    </row>
    <row r="612" spans="1:4" x14ac:dyDescent="0.2">
      <c r="A612" s="37"/>
      <c r="B612" s="37"/>
      <c r="C612" s="37"/>
      <c r="D612" s="37"/>
    </row>
    <row r="613" spans="1:4" x14ac:dyDescent="0.2">
      <c r="A613" s="37"/>
      <c r="B613" s="37"/>
      <c r="C613" s="37"/>
      <c r="D613" s="37"/>
    </row>
    <row r="614" spans="1:4" x14ac:dyDescent="0.2">
      <c r="A614" s="37"/>
      <c r="B614" s="37"/>
      <c r="C614" s="37"/>
      <c r="D614" s="37"/>
    </row>
    <row r="615" spans="1:4" x14ac:dyDescent="0.2">
      <c r="A615" s="37"/>
      <c r="B615" s="37"/>
      <c r="C615" s="37"/>
      <c r="D615" s="37"/>
    </row>
    <row r="616" spans="1:4" x14ac:dyDescent="0.2">
      <c r="A616" s="37"/>
      <c r="B616" s="37"/>
      <c r="C616" s="37"/>
      <c r="D616" s="37"/>
    </row>
    <row r="617" spans="1:4" x14ac:dyDescent="0.2">
      <c r="A617" s="37"/>
      <c r="B617" s="37"/>
      <c r="C617" s="37"/>
      <c r="D617" s="37"/>
    </row>
    <row r="618" spans="1:4" x14ac:dyDescent="0.2">
      <c r="A618" s="37"/>
      <c r="B618" s="37"/>
      <c r="C618" s="37"/>
      <c r="D618" s="37"/>
    </row>
    <row r="619" spans="1:4" x14ac:dyDescent="0.2">
      <c r="A619" s="37"/>
      <c r="B619" s="37"/>
      <c r="C619" s="37"/>
      <c r="D619" s="37"/>
    </row>
    <row r="620" spans="1:4" x14ac:dyDescent="0.2">
      <c r="A620" s="37"/>
      <c r="B620" s="37"/>
      <c r="C620" s="37"/>
      <c r="D620" s="37"/>
    </row>
    <row r="621" spans="1:4" x14ac:dyDescent="0.2">
      <c r="A621" s="37"/>
      <c r="B621" s="37"/>
      <c r="C621" s="37"/>
      <c r="D621" s="37"/>
    </row>
    <row r="622" spans="1:4" x14ac:dyDescent="0.2">
      <c r="A622" s="37"/>
      <c r="B622" s="37"/>
      <c r="C622" s="37"/>
      <c r="D622" s="37"/>
    </row>
    <row r="623" spans="1:4" x14ac:dyDescent="0.2">
      <c r="A623" s="37"/>
      <c r="B623" s="37"/>
      <c r="C623" s="37"/>
      <c r="D623" s="37"/>
    </row>
    <row r="624" spans="1:4" x14ac:dyDescent="0.2">
      <c r="A624" s="37"/>
      <c r="B624" s="37"/>
      <c r="C624" s="37"/>
      <c r="D624" s="37"/>
    </row>
    <row r="625" spans="1:4" x14ac:dyDescent="0.2">
      <c r="A625" s="37"/>
      <c r="B625" s="37"/>
      <c r="C625" s="37"/>
      <c r="D625" s="37"/>
    </row>
    <row r="626" spans="1:4" x14ac:dyDescent="0.2">
      <c r="A626" s="37"/>
      <c r="B626" s="37"/>
      <c r="C626" s="37"/>
      <c r="D626" s="37"/>
    </row>
    <row r="627" spans="1:4" x14ac:dyDescent="0.2">
      <c r="A627" s="37"/>
      <c r="B627" s="37"/>
      <c r="C627" s="37"/>
      <c r="D627" s="37"/>
    </row>
    <row r="628" spans="1:4" x14ac:dyDescent="0.2">
      <c r="A628" s="37"/>
      <c r="B628" s="37"/>
      <c r="C628" s="37"/>
      <c r="D628" s="37"/>
    </row>
    <row r="629" spans="1:4" x14ac:dyDescent="0.2">
      <c r="A629" s="37"/>
      <c r="B629" s="37"/>
      <c r="C629" s="37"/>
      <c r="D629" s="37"/>
    </row>
    <row r="630" spans="1:4" x14ac:dyDescent="0.2">
      <c r="A630" s="37"/>
      <c r="B630" s="37"/>
      <c r="C630" s="37"/>
      <c r="D630" s="37"/>
    </row>
    <row r="631" spans="1:4" x14ac:dyDescent="0.2">
      <c r="A631" s="37"/>
      <c r="B631" s="37"/>
      <c r="C631" s="37"/>
      <c r="D631" s="37"/>
    </row>
    <row r="632" spans="1:4" x14ac:dyDescent="0.2">
      <c r="A632" s="37"/>
      <c r="B632" s="37"/>
      <c r="C632" s="37"/>
      <c r="D632" s="37"/>
    </row>
    <row r="633" spans="1:4" x14ac:dyDescent="0.2">
      <c r="A633" s="37"/>
      <c r="B633" s="37"/>
      <c r="C633" s="37"/>
      <c r="D633" s="37"/>
    </row>
    <row r="634" spans="1:4" x14ac:dyDescent="0.2">
      <c r="A634" s="37"/>
      <c r="B634" s="37"/>
      <c r="C634" s="37"/>
      <c r="D634" s="37"/>
    </row>
    <row r="635" spans="1:4" x14ac:dyDescent="0.2">
      <c r="A635" s="37"/>
      <c r="B635" s="37"/>
      <c r="C635" s="37"/>
      <c r="D635" s="37"/>
    </row>
    <row r="636" spans="1:4" x14ac:dyDescent="0.2">
      <c r="A636" s="37"/>
      <c r="B636" s="37"/>
      <c r="C636" s="37"/>
      <c r="D636" s="37"/>
    </row>
    <row r="637" spans="1:4" x14ac:dyDescent="0.2">
      <c r="A637" s="37"/>
      <c r="B637" s="37"/>
      <c r="C637" s="37"/>
      <c r="D637" s="37"/>
    </row>
    <row r="638" spans="1:4" x14ac:dyDescent="0.2">
      <c r="A638" s="37"/>
      <c r="B638" s="37"/>
      <c r="C638" s="37"/>
      <c r="D638" s="37"/>
    </row>
    <row r="639" spans="1:4" x14ac:dyDescent="0.2">
      <c r="A639" s="37"/>
      <c r="B639" s="37"/>
      <c r="C639" s="37"/>
      <c r="D639" s="37"/>
    </row>
    <row r="640" spans="1:4" x14ac:dyDescent="0.2">
      <c r="A640" s="37"/>
      <c r="B640" s="37"/>
      <c r="C640" s="37"/>
      <c r="D640" s="37"/>
    </row>
    <row r="641" spans="1:4" x14ac:dyDescent="0.2">
      <c r="A641" s="37"/>
      <c r="B641" s="37"/>
      <c r="C641" s="37"/>
      <c r="D641" s="37"/>
    </row>
    <row r="642" spans="1:4" x14ac:dyDescent="0.2">
      <c r="A642" s="37"/>
      <c r="B642" s="37"/>
      <c r="C642" s="37"/>
      <c r="D642" s="37"/>
    </row>
    <row r="643" spans="1:4" x14ac:dyDescent="0.2">
      <c r="A643" s="37"/>
      <c r="B643" s="37"/>
      <c r="C643" s="37"/>
      <c r="D643" s="37"/>
    </row>
    <row r="644" spans="1:4" x14ac:dyDescent="0.2">
      <c r="A644" s="37"/>
      <c r="B644" s="37"/>
      <c r="C644" s="37"/>
      <c r="D644" s="37"/>
    </row>
    <row r="645" spans="1:4" x14ac:dyDescent="0.2">
      <c r="A645" s="37"/>
      <c r="B645" s="37"/>
      <c r="C645" s="37"/>
      <c r="D645" s="37"/>
    </row>
    <row r="646" spans="1:4" x14ac:dyDescent="0.2">
      <c r="A646" s="37"/>
      <c r="B646" s="37"/>
      <c r="C646" s="37"/>
      <c r="D646" s="37"/>
    </row>
    <row r="647" spans="1:4" x14ac:dyDescent="0.2">
      <c r="A647" s="37"/>
      <c r="B647" s="37"/>
      <c r="C647" s="37"/>
      <c r="D647" s="37"/>
    </row>
    <row r="648" spans="1:4" x14ac:dyDescent="0.2">
      <c r="A648" s="37"/>
      <c r="B648" s="37"/>
      <c r="C648" s="37"/>
      <c r="D648" s="37"/>
    </row>
    <row r="649" spans="1:4" x14ac:dyDescent="0.2">
      <c r="A649" s="37"/>
      <c r="B649" s="37"/>
      <c r="C649" s="37"/>
      <c r="D649" s="37"/>
    </row>
    <row r="650" spans="1:4" x14ac:dyDescent="0.2">
      <c r="A650" s="37"/>
      <c r="B650" s="37"/>
      <c r="C650" s="37"/>
      <c r="D650" s="37"/>
    </row>
    <row r="651" spans="1:4" x14ac:dyDescent="0.2">
      <c r="A651" s="37"/>
      <c r="B651" s="37"/>
      <c r="C651" s="37"/>
      <c r="D651" s="37"/>
    </row>
    <row r="652" spans="1:4" x14ac:dyDescent="0.2">
      <c r="A652" s="37"/>
      <c r="B652" s="37"/>
      <c r="C652" s="37"/>
      <c r="D652" s="37"/>
    </row>
    <row r="653" spans="1:4" x14ac:dyDescent="0.2">
      <c r="A653" s="37"/>
      <c r="B653" s="37"/>
      <c r="C653" s="37"/>
      <c r="D653" s="37"/>
    </row>
    <row r="654" spans="1:4" x14ac:dyDescent="0.2">
      <c r="A654" s="37"/>
      <c r="B654" s="37"/>
      <c r="C654" s="37"/>
      <c r="D654" s="37"/>
    </row>
    <row r="655" spans="1:4" x14ac:dyDescent="0.2">
      <c r="A655" s="37"/>
      <c r="B655" s="37"/>
      <c r="C655" s="37"/>
      <c r="D655" s="37"/>
    </row>
    <row r="656" spans="1:4" x14ac:dyDescent="0.2">
      <c r="A656" s="37"/>
      <c r="B656" s="37"/>
      <c r="C656" s="37"/>
      <c r="D656" s="37"/>
    </row>
    <row r="657" spans="1:4" x14ac:dyDescent="0.2">
      <c r="A657" s="37"/>
      <c r="B657" s="37"/>
      <c r="C657" s="37"/>
      <c r="D657" s="37"/>
    </row>
    <row r="658" spans="1:4" x14ac:dyDescent="0.2">
      <c r="A658" s="37"/>
      <c r="B658" s="37"/>
      <c r="C658" s="37"/>
      <c r="D658" s="37"/>
    </row>
    <row r="659" spans="1:4" x14ac:dyDescent="0.2">
      <c r="A659" s="37"/>
      <c r="B659" s="37"/>
      <c r="C659" s="37"/>
      <c r="D659" s="37"/>
    </row>
    <row r="660" spans="1:4" x14ac:dyDescent="0.2">
      <c r="A660" s="37"/>
      <c r="B660" s="37"/>
      <c r="C660" s="37"/>
      <c r="D660" s="37"/>
    </row>
    <row r="661" spans="1:4" x14ac:dyDescent="0.2">
      <c r="A661" s="37"/>
      <c r="B661" s="37"/>
      <c r="C661" s="37"/>
      <c r="D661" s="37"/>
    </row>
    <row r="662" spans="1:4" x14ac:dyDescent="0.2">
      <c r="A662" s="37"/>
      <c r="B662" s="37"/>
      <c r="C662" s="37"/>
      <c r="D662" s="37"/>
    </row>
    <row r="663" spans="1:4" x14ac:dyDescent="0.2">
      <c r="A663" s="37"/>
      <c r="B663" s="37"/>
      <c r="C663" s="37"/>
      <c r="D663" s="37"/>
    </row>
    <row r="664" spans="1:4" x14ac:dyDescent="0.2">
      <c r="A664" s="37"/>
      <c r="B664" s="37"/>
      <c r="C664" s="37"/>
      <c r="D664" s="37"/>
    </row>
    <row r="665" spans="1:4" x14ac:dyDescent="0.2">
      <c r="A665" s="37"/>
      <c r="B665" s="37"/>
      <c r="C665" s="37"/>
      <c r="D665" s="37"/>
    </row>
    <row r="666" spans="1:4" x14ac:dyDescent="0.2">
      <c r="A666" s="37"/>
      <c r="B666" s="37"/>
      <c r="C666" s="37"/>
      <c r="D666" s="37"/>
    </row>
    <row r="667" spans="1:4" x14ac:dyDescent="0.2">
      <c r="A667" s="37"/>
      <c r="B667" s="37"/>
      <c r="C667" s="37"/>
      <c r="D667" s="37"/>
    </row>
    <row r="668" spans="1:4" x14ac:dyDescent="0.2">
      <c r="A668" s="37"/>
      <c r="B668" s="37"/>
      <c r="C668" s="37"/>
      <c r="D668" s="37"/>
    </row>
    <row r="669" spans="1:4" x14ac:dyDescent="0.2">
      <c r="A669" s="37"/>
      <c r="B669" s="37"/>
      <c r="C669" s="37"/>
      <c r="D669" s="37"/>
    </row>
    <row r="670" spans="1:4" x14ac:dyDescent="0.2">
      <c r="A670" s="37"/>
      <c r="B670" s="37"/>
      <c r="C670" s="37"/>
      <c r="D670" s="37"/>
    </row>
    <row r="671" spans="1:4" x14ac:dyDescent="0.2">
      <c r="A671" s="37"/>
      <c r="B671" s="37"/>
      <c r="C671" s="37"/>
      <c r="D671" s="37"/>
    </row>
    <row r="672" spans="1:4" x14ac:dyDescent="0.2">
      <c r="A672" s="37"/>
      <c r="B672" s="37"/>
      <c r="C672" s="37"/>
      <c r="D672" s="37"/>
    </row>
    <row r="673" spans="1:4" x14ac:dyDescent="0.2">
      <c r="A673" s="37"/>
      <c r="B673" s="37"/>
      <c r="C673" s="37"/>
      <c r="D673" s="37"/>
    </row>
    <row r="674" spans="1:4" x14ac:dyDescent="0.2">
      <c r="A674" s="37"/>
      <c r="B674" s="37"/>
      <c r="C674" s="37"/>
      <c r="D674" s="37"/>
    </row>
    <row r="675" spans="1:4" x14ac:dyDescent="0.2">
      <c r="A675" s="37"/>
      <c r="B675" s="37"/>
      <c r="C675" s="37"/>
      <c r="D675" s="37"/>
    </row>
    <row r="676" spans="1:4" x14ac:dyDescent="0.2">
      <c r="A676" s="37"/>
      <c r="B676" s="37"/>
      <c r="C676" s="37"/>
      <c r="D676" s="37"/>
    </row>
    <row r="677" spans="1:4" x14ac:dyDescent="0.2">
      <c r="A677" s="37"/>
      <c r="B677" s="37"/>
      <c r="C677" s="37"/>
      <c r="D677" s="37"/>
    </row>
    <row r="678" spans="1:4" x14ac:dyDescent="0.2">
      <c r="A678" s="37"/>
      <c r="B678" s="37"/>
      <c r="C678" s="37"/>
      <c r="D678" s="37"/>
    </row>
    <row r="679" spans="1:4" x14ac:dyDescent="0.2">
      <c r="A679" s="37"/>
      <c r="B679" s="37"/>
      <c r="C679" s="37"/>
      <c r="D679" s="37"/>
    </row>
    <row r="680" spans="1:4" x14ac:dyDescent="0.2">
      <c r="A680" s="37"/>
      <c r="B680" s="37"/>
      <c r="C680" s="37"/>
      <c r="D680" s="37"/>
    </row>
    <row r="681" spans="1:4" x14ac:dyDescent="0.2">
      <c r="A681" s="37"/>
      <c r="B681" s="37"/>
      <c r="C681" s="37"/>
      <c r="D681" s="37"/>
    </row>
    <row r="682" spans="1:4" x14ac:dyDescent="0.2">
      <c r="A682" s="37"/>
      <c r="B682" s="37"/>
      <c r="C682" s="37"/>
      <c r="D682" s="37"/>
    </row>
    <row r="683" spans="1:4" x14ac:dyDescent="0.2">
      <c r="A683" s="37"/>
      <c r="B683" s="37"/>
      <c r="C683" s="37"/>
      <c r="D683" s="37"/>
    </row>
    <row r="684" spans="1:4" x14ac:dyDescent="0.2">
      <c r="A684" s="37"/>
      <c r="B684" s="37"/>
      <c r="C684" s="37"/>
      <c r="D684" s="37"/>
    </row>
    <row r="685" spans="1:4" x14ac:dyDescent="0.2">
      <c r="A685" s="37"/>
      <c r="B685" s="37"/>
      <c r="C685" s="37"/>
      <c r="D685" s="37"/>
    </row>
    <row r="686" spans="1:4" x14ac:dyDescent="0.2">
      <c r="A686" s="37"/>
      <c r="B686" s="37"/>
      <c r="C686" s="37"/>
      <c r="D686" s="37"/>
    </row>
    <row r="687" spans="1:4" x14ac:dyDescent="0.2">
      <c r="A687" s="37"/>
      <c r="B687" s="37"/>
      <c r="C687" s="37"/>
      <c r="D687" s="37"/>
    </row>
    <row r="688" spans="1:4" x14ac:dyDescent="0.2">
      <c r="A688" s="37"/>
      <c r="B688" s="37"/>
      <c r="C688" s="37"/>
      <c r="D688" s="37"/>
    </row>
    <row r="689" spans="1:4" x14ac:dyDescent="0.2">
      <c r="A689" s="37"/>
      <c r="B689" s="37"/>
      <c r="C689" s="37"/>
      <c r="D689" s="37"/>
    </row>
    <row r="690" spans="1:4" x14ac:dyDescent="0.2">
      <c r="A690" s="37"/>
      <c r="B690" s="37"/>
      <c r="C690" s="37"/>
      <c r="D690" s="37"/>
    </row>
    <row r="691" spans="1:4" x14ac:dyDescent="0.2">
      <c r="A691" s="37"/>
      <c r="B691" s="37"/>
      <c r="C691" s="37"/>
      <c r="D691" s="37"/>
    </row>
    <row r="692" spans="1:4" x14ac:dyDescent="0.2">
      <c r="A692" s="37"/>
      <c r="B692" s="37"/>
      <c r="C692" s="37"/>
      <c r="D692" s="37"/>
    </row>
    <row r="693" spans="1:4" x14ac:dyDescent="0.2">
      <c r="A693" s="37"/>
      <c r="B693" s="37"/>
      <c r="C693" s="37"/>
      <c r="D693" s="37"/>
    </row>
    <row r="694" spans="1:4" x14ac:dyDescent="0.2">
      <c r="A694" s="37"/>
      <c r="B694" s="37"/>
      <c r="C694" s="37"/>
      <c r="D694" s="37"/>
    </row>
    <row r="695" spans="1:4" x14ac:dyDescent="0.2">
      <c r="A695" s="37"/>
      <c r="B695" s="37"/>
      <c r="C695" s="37"/>
      <c r="D695" s="37"/>
    </row>
    <row r="696" spans="1:4" x14ac:dyDescent="0.2">
      <c r="A696" s="37"/>
      <c r="B696" s="37"/>
      <c r="C696" s="37"/>
      <c r="D696" s="37"/>
    </row>
    <row r="697" spans="1:4" x14ac:dyDescent="0.2">
      <c r="A697" s="37"/>
      <c r="B697" s="37"/>
      <c r="C697" s="37"/>
      <c r="D697" s="37"/>
    </row>
    <row r="698" spans="1:4" x14ac:dyDescent="0.2">
      <c r="A698" s="37"/>
      <c r="B698" s="37"/>
      <c r="C698" s="37"/>
      <c r="D698" s="37"/>
    </row>
    <row r="699" spans="1:4" x14ac:dyDescent="0.2">
      <c r="A699" s="37"/>
      <c r="B699" s="37"/>
      <c r="C699" s="37"/>
      <c r="D699" s="37"/>
    </row>
    <row r="700" spans="1:4" x14ac:dyDescent="0.2">
      <c r="A700" s="37"/>
      <c r="B700" s="37"/>
      <c r="C700" s="37"/>
      <c r="D700" s="37"/>
    </row>
    <row r="701" spans="1:4" x14ac:dyDescent="0.2">
      <c r="A701" s="37"/>
      <c r="B701" s="37"/>
      <c r="C701" s="37"/>
      <c r="D701" s="37"/>
    </row>
    <row r="702" spans="1:4" x14ac:dyDescent="0.2">
      <c r="A702" s="37"/>
      <c r="B702" s="37"/>
      <c r="C702" s="37"/>
      <c r="D702" s="37"/>
    </row>
    <row r="703" spans="1:4" x14ac:dyDescent="0.2">
      <c r="A703" s="37"/>
      <c r="B703" s="37"/>
      <c r="C703" s="37"/>
      <c r="D703" s="37"/>
    </row>
    <row r="704" spans="1:4" x14ac:dyDescent="0.2">
      <c r="A704" s="37"/>
      <c r="B704" s="37"/>
      <c r="C704" s="37"/>
      <c r="D704" s="37"/>
    </row>
    <row r="705" spans="1:4" x14ac:dyDescent="0.2">
      <c r="A705" s="37"/>
      <c r="B705" s="37"/>
      <c r="C705" s="37"/>
      <c r="D705" s="37"/>
    </row>
    <row r="706" spans="1:4" x14ac:dyDescent="0.2">
      <c r="A706" s="37"/>
      <c r="B706" s="37"/>
      <c r="C706" s="37"/>
      <c r="D706" s="37"/>
    </row>
    <row r="707" spans="1:4" x14ac:dyDescent="0.2">
      <c r="A707" s="37"/>
      <c r="B707" s="37"/>
      <c r="C707" s="37"/>
      <c r="D707" s="37"/>
    </row>
    <row r="708" spans="1:4" x14ac:dyDescent="0.2">
      <c r="A708" s="37"/>
      <c r="B708" s="37"/>
      <c r="C708" s="37"/>
      <c r="D708" s="37"/>
    </row>
    <row r="709" spans="1:4" x14ac:dyDescent="0.2">
      <c r="A709" s="37"/>
      <c r="B709" s="37"/>
      <c r="C709" s="37"/>
      <c r="D709" s="37"/>
    </row>
    <row r="710" spans="1:4" x14ac:dyDescent="0.2">
      <c r="A710" s="37"/>
      <c r="B710" s="37"/>
      <c r="C710" s="37"/>
      <c r="D710" s="37"/>
    </row>
    <row r="711" spans="1:4" x14ac:dyDescent="0.2">
      <c r="A711" s="37"/>
      <c r="B711" s="37"/>
      <c r="C711" s="37"/>
      <c r="D711" s="37"/>
    </row>
    <row r="712" spans="1:4" x14ac:dyDescent="0.2">
      <c r="A712" s="37"/>
      <c r="B712" s="37"/>
      <c r="C712" s="37"/>
      <c r="D712" s="37"/>
    </row>
    <row r="713" spans="1:4" x14ac:dyDescent="0.2">
      <c r="A713" s="37"/>
      <c r="B713" s="37"/>
      <c r="C713" s="37"/>
      <c r="D713" s="37"/>
    </row>
    <row r="714" spans="1:4" x14ac:dyDescent="0.2">
      <c r="A714" s="37"/>
      <c r="B714" s="37"/>
      <c r="C714" s="37"/>
      <c r="D714" s="37"/>
    </row>
    <row r="715" spans="1:4" x14ac:dyDescent="0.2">
      <c r="A715" s="37"/>
      <c r="B715" s="37"/>
      <c r="C715" s="37"/>
      <c r="D715" s="37"/>
    </row>
    <row r="716" spans="1:4" x14ac:dyDescent="0.2">
      <c r="A716" s="37"/>
      <c r="B716" s="37"/>
      <c r="C716" s="37"/>
      <c r="D716" s="37"/>
    </row>
    <row r="717" spans="1:4" x14ac:dyDescent="0.2">
      <c r="A717" s="37"/>
      <c r="B717" s="37"/>
      <c r="C717" s="37"/>
      <c r="D717" s="37"/>
    </row>
    <row r="718" spans="1:4" x14ac:dyDescent="0.2">
      <c r="A718" s="37"/>
      <c r="B718" s="37"/>
      <c r="C718" s="37"/>
      <c r="D718" s="37"/>
    </row>
    <row r="719" spans="1:4" x14ac:dyDescent="0.2">
      <c r="A719" s="37"/>
      <c r="B719" s="37"/>
      <c r="C719" s="37"/>
      <c r="D719" s="37"/>
    </row>
    <row r="720" spans="1:4" x14ac:dyDescent="0.2">
      <c r="A720" s="37"/>
      <c r="B720" s="37"/>
      <c r="C720" s="37"/>
      <c r="D720" s="37"/>
    </row>
    <row r="721" spans="1:4" x14ac:dyDescent="0.2">
      <c r="A721" s="37"/>
      <c r="B721" s="37"/>
      <c r="C721" s="37"/>
      <c r="D721" s="37"/>
    </row>
    <row r="722" spans="1:4" x14ac:dyDescent="0.2">
      <c r="A722" s="37"/>
      <c r="B722" s="37"/>
      <c r="C722" s="37"/>
      <c r="D722" s="37"/>
    </row>
    <row r="723" spans="1:4" x14ac:dyDescent="0.2">
      <c r="A723" s="37"/>
      <c r="B723" s="37"/>
      <c r="C723" s="37"/>
      <c r="D723" s="37"/>
    </row>
    <row r="724" spans="1:4" x14ac:dyDescent="0.2">
      <c r="A724" s="37"/>
      <c r="B724" s="37"/>
      <c r="C724" s="37"/>
      <c r="D724" s="37"/>
    </row>
    <row r="725" spans="1:4" x14ac:dyDescent="0.2">
      <c r="A725" s="37"/>
      <c r="B725" s="37"/>
      <c r="C725" s="37"/>
      <c r="D725" s="37"/>
    </row>
    <row r="726" spans="1:4" x14ac:dyDescent="0.2">
      <c r="A726" s="37"/>
      <c r="B726" s="37"/>
      <c r="C726" s="37"/>
      <c r="D726" s="37"/>
    </row>
    <row r="727" spans="1:4" x14ac:dyDescent="0.2">
      <c r="A727" s="37"/>
      <c r="B727" s="37"/>
      <c r="C727" s="37"/>
      <c r="D727" s="37"/>
    </row>
    <row r="728" spans="1:4" x14ac:dyDescent="0.2">
      <c r="A728" s="37"/>
      <c r="B728" s="37"/>
      <c r="C728" s="37"/>
      <c r="D728" s="37"/>
    </row>
    <row r="729" spans="1:4" x14ac:dyDescent="0.2">
      <c r="A729" s="37"/>
      <c r="B729" s="37"/>
      <c r="C729" s="37"/>
      <c r="D729" s="37"/>
    </row>
    <row r="730" spans="1:4" x14ac:dyDescent="0.2">
      <c r="A730" s="37"/>
      <c r="B730" s="37"/>
      <c r="C730" s="37"/>
      <c r="D730" s="37"/>
    </row>
    <row r="731" spans="1:4" x14ac:dyDescent="0.2">
      <c r="A731" s="37"/>
      <c r="B731" s="37"/>
      <c r="C731" s="37"/>
      <c r="D731" s="37"/>
    </row>
    <row r="732" spans="1:4" x14ac:dyDescent="0.2">
      <c r="A732" s="37"/>
      <c r="B732" s="37"/>
      <c r="C732" s="37"/>
      <c r="D732" s="37"/>
    </row>
    <row r="733" spans="1:4" x14ac:dyDescent="0.2">
      <c r="A733" s="37"/>
      <c r="B733" s="37"/>
      <c r="C733" s="37"/>
      <c r="D733" s="37"/>
    </row>
    <row r="734" spans="1:4" x14ac:dyDescent="0.2">
      <c r="A734" s="37"/>
      <c r="B734" s="37"/>
      <c r="C734" s="37"/>
      <c r="D734" s="37"/>
    </row>
    <row r="735" spans="1:4" x14ac:dyDescent="0.2">
      <c r="A735" s="37"/>
      <c r="B735" s="37"/>
      <c r="C735" s="37"/>
      <c r="D735" s="37"/>
    </row>
    <row r="736" spans="1:4" x14ac:dyDescent="0.2">
      <c r="A736" s="37"/>
      <c r="B736" s="37"/>
      <c r="C736" s="37"/>
      <c r="D736" s="37"/>
    </row>
    <row r="737" spans="1:4" x14ac:dyDescent="0.2">
      <c r="A737" s="37"/>
      <c r="B737" s="37"/>
      <c r="C737" s="37"/>
      <c r="D737" s="37"/>
    </row>
    <row r="738" spans="1:4" x14ac:dyDescent="0.2">
      <c r="A738" s="37"/>
      <c r="B738" s="37"/>
      <c r="C738" s="37"/>
      <c r="D738" s="37"/>
    </row>
    <row r="739" spans="1:4" x14ac:dyDescent="0.2">
      <c r="A739" s="37"/>
      <c r="B739" s="37"/>
      <c r="C739" s="37"/>
      <c r="D739" s="37"/>
    </row>
    <row r="740" spans="1:4" x14ac:dyDescent="0.2">
      <c r="A740" s="37"/>
      <c r="B740" s="37"/>
      <c r="C740" s="37"/>
      <c r="D740" s="37"/>
    </row>
    <row r="741" spans="1:4" x14ac:dyDescent="0.2">
      <c r="A741" s="37"/>
      <c r="B741" s="37"/>
      <c r="C741" s="37"/>
      <c r="D741" s="37"/>
    </row>
    <row r="742" spans="1:4" x14ac:dyDescent="0.2">
      <c r="A742" s="37"/>
      <c r="B742" s="37"/>
      <c r="C742" s="37"/>
      <c r="D742" s="37"/>
    </row>
    <row r="743" spans="1:4" x14ac:dyDescent="0.2">
      <c r="A743" s="37"/>
      <c r="B743" s="37"/>
      <c r="C743" s="37"/>
      <c r="D743" s="37"/>
    </row>
    <row r="744" spans="1:4" x14ac:dyDescent="0.2">
      <c r="A744" s="37"/>
      <c r="B744" s="37"/>
      <c r="C744" s="37"/>
      <c r="D744" s="37"/>
    </row>
    <row r="745" spans="1:4" x14ac:dyDescent="0.2">
      <c r="A745" s="37"/>
      <c r="B745" s="37"/>
      <c r="C745" s="37"/>
      <c r="D745" s="37"/>
    </row>
    <row r="746" spans="1:4" x14ac:dyDescent="0.2">
      <c r="A746" s="37"/>
      <c r="B746" s="37"/>
      <c r="C746" s="37"/>
      <c r="D746" s="37"/>
    </row>
    <row r="747" spans="1:4" x14ac:dyDescent="0.2">
      <c r="A747" s="37"/>
      <c r="B747" s="37"/>
      <c r="C747" s="37"/>
      <c r="D747" s="37"/>
    </row>
    <row r="748" spans="1:4" x14ac:dyDescent="0.2">
      <c r="A748" s="37"/>
      <c r="B748" s="37"/>
      <c r="C748" s="37"/>
      <c r="D748" s="37"/>
    </row>
    <row r="749" spans="1:4" x14ac:dyDescent="0.2">
      <c r="A749" s="37"/>
      <c r="B749" s="37"/>
      <c r="C749" s="37"/>
      <c r="D749" s="37"/>
    </row>
    <row r="750" spans="1:4" x14ac:dyDescent="0.2">
      <c r="A750" s="37"/>
      <c r="B750" s="37"/>
      <c r="C750" s="37"/>
      <c r="D750" s="37"/>
    </row>
    <row r="751" spans="1:4" x14ac:dyDescent="0.2">
      <c r="A751" s="37"/>
      <c r="B751" s="37"/>
      <c r="C751" s="37"/>
      <c r="D751" s="37"/>
    </row>
    <row r="752" spans="1:4" x14ac:dyDescent="0.2">
      <c r="A752" s="37"/>
      <c r="B752" s="37"/>
      <c r="C752" s="37"/>
      <c r="D752" s="37"/>
    </row>
    <row r="753" spans="1:4" x14ac:dyDescent="0.2">
      <c r="A753" s="37"/>
      <c r="B753" s="37"/>
      <c r="C753" s="37"/>
      <c r="D753" s="37"/>
    </row>
    <row r="754" spans="1:4" x14ac:dyDescent="0.2">
      <c r="A754" s="37"/>
      <c r="B754" s="37"/>
      <c r="C754" s="37"/>
      <c r="D754" s="37"/>
    </row>
    <row r="755" spans="1:4" x14ac:dyDescent="0.2">
      <c r="A755" s="37"/>
      <c r="B755" s="37"/>
      <c r="C755" s="37"/>
      <c r="D755" s="37"/>
    </row>
    <row r="756" spans="1:4" x14ac:dyDescent="0.2">
      <c r="A756" s="37"/>
      <c r="B756" s="37"/>
      <c r="C756" s="37"/>
      <c r="D756" s="37"/>
    </row>
    <row r="757" spans="1:4" x14ac:dyDescent="0.2">
      <c r="A757" s="37"/>
      <c r="B757" s="37"/>
      <c r="C757" s="37"/>
      <c r="D757" s="37"/>
    </row>
    <row r="758" spans="1:4" x14ac:dyDescent="0.2">
      <c r="A758" s="37"/>
      <c r="B758" s="37"/>
      <c r="C758" s="37"/>
      <c r="D758" s="37"/>
    </row>
    <row r="759" spans="1:4" x14ac:dyDescent="0.2">
      <c r="A759" s="37"/>
      <c r="B759" s="37"/>
      <c r="C759" s="37"/>
      <c r="D759" s="37"/>
    </row>
    <row r="760" spans="1:4" x14ac:dyDescent="0.2">
      <c r="A760" s="37"/>
      <c r="B760" s="37"/>
      <c r="C760" s="37"/>
      <c r="D760" s="37"/>
    </row>
    <row r="761" spans="1:4" x14ac:dyDescent="0.2">
      <c r="A761" s="37"/>
      <c r="B761" s="37"/>
      <c r="C761" s="37"/>
      <c r="D761" s="37"/>
    </row>
    <row r="762" spans="1:4" x14ac:dyDescent="0.2">
      <c r="A762" s="37"/>
      <c r="B762" s="37"/>
      <c r="C762" s="37"/>
      <c r="D762" s="37"/>
    </row>
    <row r="763" spans="1:4" x14ac:dyDescent="0.2">
      <c r="A763" s="37"/>
      <c r="B763" s="37"/>
      <c r="C763" s="37"/>
      <c r="D763" s="37"/>
    </row>
    <row r="764" spans="1:4" x14ac:dyDescent="0.2">
      <c r="A764" s="37"/>
      <c r="B764" s="37"/>
      <c r="C764" s="37"/>
      <c r="D764" s="37"/>
    </row>
    <row r="765" spans="1:4" x14ac:dyDescent="0.2">
      <c r="A765" s="37"/>
      <c r="B765" s="37"/>
      <c r="C765" s="37"/>
      <c r="D765" s="37"/>
    </row>
    <row r="766" spans="1:4" x14ac:dyDescent="0.2">
      <c r="A766" s="37"/>
      <c r="B766" s="37"/>
      <c r="C766" s="37"/>
      <c r="D766" s="37"/>
    </row>
    <row r="767" spans="1:4" x14ac:dyDescent="0.2">
      <c r="A767" s="37"/>
      <c r="B767" s="37"/>
      <c r="C767" s="37"/>
      <c r="D767" s="37"/>
    </row>
    <row r="768" spans="1:4" x14ac:dyDescent="0.2">
      <c r="A768" s="37"/>
      <c r="B768" s="37"/>
      <c r="C768" s="37"/>
      <c r="D768" s="37"/>
    </row>
    <row r="769" spans="1:4" x14ac:dyDescent="0.2">
      <c r="A769" s="37"/>
      <c r="B769" s="37"/>
      <c r="C769" s="37"/>
      <c r="D769" s="37"/>
    </row>
    <row r="770" spans="1:4" x14ac:dyDescent="0.2">
      <c r="A770" s="37"/>
      <c r="B770" s="37"/>
      <c r="C770" s="37"/>
      <c r="D770" s="37"/>
    </row>
    <row r="771" spans="1:4" x14ac:dyDescent="0.2">
      <c r="A771" s="37"/>
      <c r="B771" s="37"/>
      <c r="C771" s="37"/>
      <c r="D771" s="37"/>
    </row>
    <row r="772" spans="1:4" x14ac:dyDescent="0.2">
      <c r="A772" s="37"/>
      <c r="B772" s="37"/>
      <c r="C772" s="37"/>
      <c r="D772" s="37"/>
    </row>
    <row r="773" spans="1:4" x14ac:dyDescent="0.2">
      <c r="A773" s="37"/>
      <c r="B773" s="37"/>
      <c r="C773" s="37"/>
      <c r="D773" s="37"/>
    </row>
    <row r="774" spans="1:4" x14ac:dyDescent="0.2">
      <c r="A774" s="37"/>
      <c r="B774" s="37"/>
      <c r="C774" s="37"/>
      <c r="D774" s="37"/>
    </row>
    <row r="775" spans="1:4" x14ac:dyDescent="0.2">
      <c r="A775" s="37"/>
      <c r="B775" s="37"/>
      <c r="C775" s="37"/>
      <c r="D775" s="37"/>
    </row>
    <row r="776" spans="1:4" x14ac:dyDescent="0.2">
      <c r="A776" s="37"/>
      <c r="B776" s="37"/>
      <c r="C776" s="37"/>
      <c r="D776" s="37"/>
    </row>
    <row r="777" spans="1:4" x14ac:dyDescent="0.2">
      <c r="A777" s="37"/>
      <c r="B777" s="37"/>
      <c r="C777" s="37"/>
      <c r="D777" s="37"/>
    </row>
    <row r="778" spans="1:4" x14ac:dyDescent="0.2">
      <c r="A778" s="37"/>
      <c r="B778" s="37"/>
      <c r="C778" s="37"/>
      <c r="D778" s="37"/>
    </row>
    <row r="779" spans="1:4" x14ac:dyDescent="0.2">
      <c r="A779" s="37"/>
      <c r="B779" s="37"/>
      <c r="C779" s="37"/>
      <c r="D779" s="37"/>
    </row>
    <row r="780" spans="1:4" x14ac:dyDescent="0.2">
      <c r="A780" s="37"/>
      <c r="B780" s="37"/>
      <c r="C780" s="37"/>
      <c r="D780" s="37"/>
    </row>
    <row r="781" spans="1:4" x14ac:dyDescent="0.2">
      <c r="A781" s="37"/>
      <c r="B781" s="37"/>
      <c r="C781" s="37"/>
      <c r="D781" s="37"/>
    </row>
    <row r="782" spans="1:4" x14ac:dyDescent="0.2">
      <c r="A782" s="37"/>
      <c r="B782" s="37"/>
      <c r="C782" s="37"/>
      <c r="D782" s="37"/>
    </row>
    <row r="783" spans="1:4" x14ac:dyDescent="0.2">
      <c r="A783" s="37"/>
      <c r="B783" s="37"/>
      <c r="C783" s="37"/>
      <c r="D783" s="37"/>
    </row>
    <row r="784" spans="1:4" x14ac:dyDescent="0.2">
      <c r="A784" s="37"/>
      <c r="B784" s="37"/>
      <c r="C784" s="37"/>
      <c r="D784" s="37"/>
    </row>
    <row r="785" spans="1:4" x14ac:dyDescent="0.2">
      <c r="A785" s="37"/>
      <c r="B785" s="37"/>
      <c r="C785" s="37"/>
      <c r="D785" s="37"/>
    </row>
    <row r="786" spans="1:4" x14ac:dyDescent="0.2">
      <c r="A786" s="37"/>
      <c r="B786" s="37"/>
      <c r="C786" s="37"/>
      <c r="D786" s="37"/>
    </row>
    <row r="787" spans="1:4" x14ac:dyDescent="0.2">
      <c r="A787" s="37"/>
      <c r="B787" s="37"/>
      <c r="C787" s="37"/>
      <c r="D787" s="37"/>
    </row>
    <row r="788" spans="1:4" x14ac:dyDescent="0.2">
      <c r="A788" s="37"/>
      <c r="B788" s="37"/>
      <c r="C788" s="37"/>
      <c r="D788" s="37"/>
    </row>
    <row r="789" spans="1:4" x14ac:dyDescent="0.2">
      <c r="A789" s="37"/>
      <c r="B789" s="37"/>
      <c r="C789" s="37"/>
      <c r="D789" s="37"/>
    </row>
    <row r="790" spans="1:4" x14ac:dyDescent="0.2">
      <c r="A790" s="37"/>
      <c r="B790" s="37"/>
      <c r="C790" s="37"/>
      <c r="D790" s="37"/>
    </row>
    <row r="791" spans="1:4" x14ac:dyDescent="0.2">
      <c r="A791" s="37"/>
      <c r="B791" s="37"/>
      <c r="C791" s="37"/>
      <c r="D791" s="37"/>
    </row>
    <row r="792" spans="1:4" x14ac:dyDescent="0.2">
      <c r="A792" s="37"/>
      <c r="B792" s="37"/>
      <c r="C792" s="37"/>
      <c r="D792" s="37"/>
    </row>
    <row r="793" spans="1:4" x14ac:dyDescent="0.2">
      <c r="A793" s="37"/>
      <c r="B793" s="37"/>
      <c r="C793" s="37"/>
      <c r="D793" s="37"/>
    </row>
    <row r="794" spans="1:4" x14ac:dyDescent="0.2">
      <c r="A794" s="37"/>
      <c r="B794" s="37"/>
      <c r="C794" s="37"/>
      <c r="D794" s="37"/>
    </row>
    <row r="795" spans="1:4" x14ac:dyDescent="0.2">
      <c r="A795" s="37"/>
      <c r="B795" s="37"/>
      <c r="C795" s="37"/>
      <c r="D795" s="37"/>
    </row>
    <row r="796" spans="1:4" x14ac:dyDescent="0.2">
      <c r="A796" s="37"/>
      <c r="B796" s="37"/>
      <c r="C796" s="37"/>
      <c r="D796" s="37"/>
    </row>
    <row r="797" spans="1:4" x14ac:dyDescent="0.2">
      <c r="A797" s="37"/>
      <c r="B797" s="37"/>
      <c r="C797" s="37"/>
      <c r="D797" s="37"/>
    </row>
    <row r="798" spans="1:4" x14ac:dyDescent="0.2">
      <c r="A798" s="37"/>
      <c r="B798" s="37"/>
      <c r="C798" s="37"/>
      <c r="D798" s="37"/>
    </row>
    <row r="799" spans="1:4" x14ac:dyDescent="0.2">
      <c r="A799" s="37"/>
      <c r="B799" s="37"/>
      <c r="C799" s="37"/>
      <c r="D799" s="37"/>
    </row>
    <row r="800" spans="1:4" x14ac:dyDescent="0.2">
      <c r="A800" s="37"/>
      <c r="B800" s="37"/>
      <c r="C800" s="37"/>
      <c r="D800" s="37"/>
    </row>
    <row r="801" spans="1:4" x14ac:dyDescent="0.2">
      <c r="A801" s="37"/>
      <c r="B801" s="37"/>
      <c r="C801" s="37"/>
      <c r="D801" s="37"/>
    </row>
    <row r="802" spans="1:4" x14ac:dyDescent="0.2">
      <c r="A802" s="37"/>
      <c r="B802" s="37"/>
      <c r="C802" s="37"/>
      <c r="D802" s="37"/>
    </row>
    <row r="803" spans="1:4" x14ac:dyDescent="0.2">
      <c r="A803" s="37"/>
      <c r="B803" s="37"/>
      <c r="C803" s="37"/>
      <c r="D803" s="37"/>
    </row>
    <row r="804" spans="1:4" x14ac:dyDescent="0.2">
      <c r="A804" s="37"/>
      <c r="B804" s="37"/>
      <c r="C804" s="37"/>
      <c r="D804" s="37"/>
    </row>
    <row r="805" spans="1:4" x14ac:dyDescent="0.2">
      <c r="A805" s="37"/>
      <c r="B805" s="37"/>
      <c r="C805" s="37"/>
      <c r="D805" s="37"/>
    </row>
    <row r="806" spans="1:4" x14ac:dyDescent="0.2">
      <c r="A806" s="37"/>
      <c r="B806" s="37"/>
      <c r="C806" s="37"/>
      <c r="D806" s="37"/>
    </row>
    <row r="807" spans="1:4" x14ac:dyDescent="0.2">
      <c r="A807" s="37"/>
      <c r="B807" s="37"/>
      <c r="C807" s="37"/>
      <c r="D807" s="37"/>
    </row>
    <row r="808" spans="1:4" x14ac:dyDescent="0.2">
      <c r="A808" s="37"/>
      <c r="B808" s="37"/>
      <c r="C808" s="37"/>
      <c r="D808" s="37"/>
    </row>
    <row r="809" spans="1:4" x14ac:dyDescent="0.2">
      <c r="A809" s="37"/>
      <c r="B809" s="37"/>
      <c r="C809" s="37"/>
      <c r="D809" s="37"/>
    </row>
    <row r="810" spans="1:4" x14ac:dyDescent="0.2">
      <c r="A810" s="37"/>
      <c r="B810" s="37"/>
      <c r="C810" s="37"/>
      <c r="D810" s="37"/>
    </row>
    <row r="811" spans="1:4" x14ac:dyDescent="0.2">
      <c r="A811" s="37"/>
      <c r="B811" s="37"/>
      <c r="C811" s="37"/>
      <c r="D811" s="37"/>
    </row>
    <row r="812" spans="1:4" x14ac:dyDescent="0.2">
      <c r="A812" s="37"/>
      <c r="B812" s="37"/>
      <c r="C812" s="37"/>
      <c r="D812" s="37"/>
    </row>
    <row r="813" spans="1:4" x14ac:dyDescent="0.2">
      <c r="A813" s="37"/>
      <c r="B813" s="37"/>
      <c r="C813" s="37"/>
      <c r="D813" s="37"/>
    </row>
    <row r="814" spans="1:4" x14ac:dyDescent="0.2">
      <c r="A814" s="37"/>
      <c r="B814" s="37"/>
      <c r="C814" s="37"/>
      <c r="D814" s="37"/>
    </row>
    <row r="815" spans="1:4" x14ac:dyDescent="0.2">
      <c r="A815" s="37"/>
      <c r="B815" s="37"/>
      <c r="C815" s="37"/>
      <c r="D815" s="37"/>
    </row>
    <row r="816" spans="1:4" x14ac:dyDescent="0.2">
      <c r="A816" s="37"/>
      <c r="B816" s="37"/>
      <c r="C816" s="37"/>
      <c r="D816" s="37"/>
    </row>
    <row r="817" spans="1:4" x14ac:dyDescent="0.2">
      <c r="A817" s="37"/>
      <c r="B817" s="37"/>
      <c r="C817" s="37"/>
      <c r="D817" s="37"/>
    </row>
    <row r="818" spans="1:4" x14ac:dyDescent="0.2">
      <c r="A818" s="37"/>
      <c r="B818" s="37"/>
      <c r="C818" s="37"/>
      <c r="D818" s="37"/>
    </row>
    <row r="819" spans="1:4" x14ac:dyDescent="0.2">
      <c r="A819" s="37"/>
      <c r="B819" s="37"/>
      <c r="C819" s="37"/>
      <c r="D819" s="37"/>
    </row>
    <row r="820" spans="1:4" x14ac:dyDescent="0.2">
      <c r="A820" s="37"/>
      <c r="B820" s="37"/>
      <c r="C820" s="37"/>
      <c r="D820" s="37"/>
    </row>
    <row r="821" spans="1:4" x14ac:dyDescent="0.2">
      <c r="A821" s="37"/>
      <c r="B821" s="37"/>
      <c r="C821" s="37"/>
      <c r="D821" s="37"/>
    </row>
    <row r="822" spans="1:4" x14ac:dyDescent="0.2">
      <c r="A822" s="37"/>
      <c r="B822" s="37"/>
      <c r="C822" s="37"/>
      <c r="D822" s="37"/>
    </row>
    <row r="823" spans="1:4" x14ac:dyDescent="0.2">
      <c r="A823" s="37"/>
      <c r="B823" s="37"/>
      <c r="C823" s="37"/>
      <c r="D823" s="37"/>
    </row>
    <row r="824" spans="1:4" x14ac:dyDescent="0.2">
      <c r="A824" s="37"/>
      <c r="B824" s="37"/>
      <c r="C824" s="37"/>
      <c r="D824" s="37"/>
    </row>
    <row r="825" spans="1:4" x14ac:dyDescent="0.2">
      <c r="A825" s="37"/>
      <c r="B825" s="37"/>
      <c r="C825" s="37"/>
      <c r="D825" s="37"/>
    </row>
    <row r="826" spans="1:4" x14ac:dyDescent="0.2">
      <c r="A826" s="37"/>
      <c r="B826" s="37"/>
      <c r="C826" s="37"/>
      <c r="D826" s="37"/>
    </row>
    <row r="827" spans="1:4" x14ac:dyDescent="0.2">
      <c r="A827" s="37"/>
      <c r="B827" s="37"/>
      <c r="C827" s="37"/>
      <c r="D827" s="37"/>
    </row>
    <row r="828" spans="1:4" x14ac:dyDescent="0.2">
      <c r="A828" s="37"/>
      <c r="B828" s="37"/>
      <c r="C828" s="37"/>
      <c r="D828" s="37"/>
    </row>
    <row r="829" spans="1:4" x14ac:dyDescent="0.2">
      <c r="A829" s="37"/>
      <c r="B829" s="37"/>
      <c r="C829" s="37"/>
      <c r="D829" s="37"/>
    </row>
    <row r="830" spans="1:4" x14ac:dyDescent="0.2">
      <c r="A830" s="37"/>
      <c r="B830" s="37"/>
      <c r="C830" s="37"/>
      <c r="D830" s="37"/>
    </row>
    <row r="831" spans="1:4" x14ac:dyDescent="0.2">
      <c r="A831" s="37"/>
      <c r="B831" s="37"/>
      <c r="C831" s="37"/>
      <c r="D831" s="37"/>
    </row>
    <row r="832" spans="1:4" x14ac:dyDescent="0.2">
      <c r="A832" s="37"/>
      <c r="B832" s="37"/>
      <c r="C832" s="37"/>
      <c r="D832" s="37"/>
    </row>
    <row r="833" spans="1:4" x14ac:dyDescent="0.2">
      <c r="A833" s="37"/>
      <c r="B833" s="37"/>
      <c r="C833" s="37"/>
      <c r="D833" s="37"/>
    </row>
    <row r="834" spans="1:4" x14ac:dyDescent="0.2">
      <c r="A834" s="37"/>
      <c r="B834" s="37"/>
      <c r="C834" s="37"/>
      <c r="D834" s="37"/>
    </row>
    <row r="835" spans="1:4" x14ac:dyDescent="0.2">
      <c r="A835" s="37"/>
      <c r="B835" s="37"/>
      <c r="C835" s="37"/>
      <c r="D835" s="37"/>
    </row>
    <row r="836" spans="1:4" x14ac:dyDescent="0.2">
      <c r="A836" s="37"/>
      <c r="B836" s="37"/>
      <c r="C836" s="37"/>
      <c r="D836" s="37"/>
    </row>
    <row r="837" spans="1:4" x14ac:dyDescent="0.2">
      <c r="A837" s="37"/>
      <c r="B837" s="37"/>
      <c r="C837" s="37"/>
      <c r="D837" s="37"/>
    </row>
    <row r="838" spans="1:4" x14ac:dyDescent="0.2">
      <c r="A838" s="37"/>
      <c r="B838" s="37"/>
      <c r="C838" s="37"/>
      <c r="D838" s="37"/>
    </row>
    <row r="839" spans="1:4" x14ac:dyDescent="0.2">
      <c r="A839" s="37"/>
      <c r="B839" s="37"/>
      <c r="C839" s="37"/>
      <c r="D839" s="37"/>
    </row>
    <row r="840" spans="1:4" x14ac:dyDescent="0.2">
      <c r="A840" s="37"/>
      <c r="B840" s="37"/>
      <c r="C840" s="37"/>
      <c r="D840" s="37"/>
    </row>
    <row r="841" spans="1:4" x14ac:dyDescent="0.2">
      <c r="A841" s="37"/>
      <c r="B841" s="37"/>
      <c r="C841" s="37"/>
      <c r="D841" s="37"/>
    </row>
    <row r="842" spans="1:4" x14ac:dyDescent="0.2">
      <c r="A842" s="37"/>
      <c r="B842" s="37"/>
      <c r="C842" s="37"/>
      <c r="D842" s="37"/>
    </row>
    <row r="843" spans="1:4" x14ac:dyDescent="0.2">
      <c r="A843" s="37"/>
      <c r="B843" s="37"/>
      <c r="C843" s="37"/>
      <c r="D843" s="37"/>
    </row>
    <row r="844" spans="1:4" x14ac:dyDescent="0.2">
      <c r="A844" s="37"/>
      <c r="B844" s="37"/>
      <c r="C844" s="37"/>
      <c r="D844" s="37"/>
    </row>
    <row r="845" spans="1:4" x14ac:dyDescent="0.2">
      <c r="A845" s="37"/>
      <c r="B845" s="37"/>
      <c r="C845" s="37"/>
      <c r="D845" s="37"/>
    </row>
    <row r="846" spans="1:4" x14ac:dyDescent="0.2">
      <c r="A846" s="37"/>
      <c r="B846" s="37"/>
      <c r="C846" s="37"/>
      <c r="D846" s="37"/>
    </row>
    <row r="847" spans="1:4" x14ac:dyDescent="0.2">
      <c r="A847" s="37"/>
      <c r="B847" s="37"/>
      <c r="C847" s="37"/>
      <c r="D847" s="37"/>
    </row>
    <row r="848" spans="1:4" x14ac:dyDescent="0.2">
      <c r="A848" s="37"/>
      <c r="B848" s="37"/>
      <c r="C848" s="37"/>
      <c r="D848" s="37"/>
    </row>
    <row r="849" spans="1:4" x14ac:dyDescent="0.2">
      <c r="A849" s="37"/>
      <c r="B849" s="37"/>
      <c r="C849" s="37"/>
      <c r="D849" s="37"/>
    </row>
    <row r="850" spans="1:4" x14ac:dyDescent="0.2">
      <c r="A850" s="37"/>
      <c r="B850" s="37"/>
      <c r="C850" s="37"/>
      <c r="D850" s="37"/>
    </row>
    <row r="851" spans="1:4" x14ac:dyDescent="0.2">
      <c r="A851" s="37"/>
      <c r="B851" s="37"/>
      <c r="C851" s="37"/>
      <c r="D851" s="37"/>
    </row>
    <row r="852" spans="1:4" x14ac:dyDescent="0.2">
      <c r="A852" s="37"/>
      <c r="B852" s="37"/>
      <c r="C852" s="37"/>
      <c r="D852" s="37"/>
    </row>
    <row r="853" spans="1:4" x14ac:dyDescent="0.2">
      <c r="A853" s="37"/>
      <c r="B853" s="37"/>
      <c r="C853" s="37"/>
      <c r="D853" s="37"/>
    </row>
    <row r="854" spans="1:4" x14ac:dyDescent="0.2">
      <c r="A854" s="37"/>
      <c r="B854" s="37"/>
      <c r="C854" s="37"/>
      <c r="D854" s="37"/>
    </row>
    <row r="855" spans="1:4" x14ac:dyDescent="0.2">
      <c r="A855" s="37"/>
      <c r="B855" s="37"/>
      <c r="C855" s="37"/>
      <c r="D855" s="37"/>
    </row>
    <row r="856" spans="1:4" x14ac:dyDescent="0.2">
      <c r="A856" s="37"/>
      <c r="B856" s="37"/>
      <c r="C856" s="37"/>
      <c r="D856" s="37"/>
    </row>
    <row r="857" spans="1:4" x14ac:dyDescent="0.2">
      <c r="A857" s="37"/>
      <c r="B857" s="37"/>
      <c r="C857" s="37"/>
      <c r="D857" s="37"/>
    </row>
    <row r="858" spans="1:4" x14ac:dyDescent="0.2">
      <c r="A858" s="37"/>
      <c r="B858" s="37"/>
      <c r="C858" s="37"/>
      <c r="D858" s="37"/>
    </row>
    <row r="859" spans="1:4" x14ac:dyDescent="0.2">
      <c r="A859" s="37"/>
      <c r="B859" s="37"/>
      <c r="C859" s="37"/>
      <c r="D859" s="37"/>
    </row>
    <row r="860" spans="1:4" x14ac:dyDescent="0.2">
      <c r="A860" s="37"/>
      <c r="B860" s="37"/>
      <c r="C860" s="37"/>
      <c r="D860" s="37"/>
    </row>
    <row r="861" spans="1:4" x14ac:dyDescent="0.2">
      <c r="A861" s="37"/>
      <c r="B861" s="37"/>
      <c r="C861" s="37"/>
      <c r="D861" s="37"/>
    </row>
    <row r="862" spans="1:4" x14ac:dyDescent="0.2">
      <c r="A862" s="37"/>
      <c r="B862" s="37"/>
      <c r="C862" s="37"/>
      <c r="D862" s="37"/>
    </row>
    <row r="863" spans="1:4" x14ac:dyDescent="0.2">
      <c r="A863" s="37"/>
      <c r="B863" s="37"/>
      <c r="C863" s="37"/>
      <c r="D863" s="37"/>
    </row>
    <row r="864" spans="1:4" x14ac:dyDescent="0.2">
      <c r="A864" s="37"/>
      <c r="B864" s="37"/>
      <c r="C864" s="37"/>
      <c r="D864" s="37"/>
    </row>
    <row r="865" spans="1:4" x14ac:dyDescent="0.2">
      <c r="A865" s="37"/>
      <c r="B865" s="37"/>
      <c r="C865" s="37"/>
      <c r="D865" s="37"/>
    </row>
    <row r="866" spans="1:4" x14ac:dyDescent="0.2">
      <c r="A866" s="37"/>
      <c r="B866" s="37"/>
      <c r="C866" s="37"/>
      <c r="D866" s="37"/>
    </row>
    <row r="867" spans="1:4" x14ac:dyDescent="0.2">
      <c r="A867" s="37"/>
      <c r="B867" s="37"/>
      <c r="C867" s="37"/>
      <c r="D867" s="37"/>
    </row>
    <row r="868" spans="1:4" x14ac:dyDescent="0.2">
      <c r="A868" s="37"/>
      <c r="B868" s="37"/>
      <c r="C868" s="37"/>
      <c r="D868" s="37"/>
    </row>
    <row r="869" spans="1:4" x14ac:dyDescent="0.2">
      <c r="A869" s="37"/>
      <c r="B869" s="37"/>
      <c r="C869" s="37"/>
      <c r="D869" s="37"/>
    </row>
    <row r="870" spans="1:4" x14ac:dyDescent="0.2">
      <c r="A870" s="37"/>
      <c r="B870" s="37"/>
      <c r="C870" s="37"/>
      <c r="D870" s="37"/>
    </row>
    <row r="871" spans="1:4" x14ac:dyDescent="0.2">
      <c r="A871" s="37"/>
      <c r="B871" s="37"/>
      <c r="C871" s="37"/>
      <c r="D871" s="37"/>
    </row>
    <row r="872" spans="1:4" x14ac:dyDescent="0.2">
      <c r="A872" s="37"/>
      <c r="B872" s="37"/>
      <c r="C872" s="37"/>
      <c r="D872" s="37"/>
    </row>
    <row r="873" spans="1:4" x14ac:dyDescent="0.2">
      <c r="A873" s="37"/>
      <c r="B873" s="37"/>
      <c r="C873" s="37"/>
      <c r="D873" s="37"/>
    </row>
    <row r="874" spans="1:4" x14ac:dyDescent="0.2">
      <c r="A874" s="37"/>
      <c r="B874" s="37"/>
      <c r="C874" s="37"/>
      <c r="D874" s="37"/>
    </row>
    <row r="875" spans="1:4" x14ac:dyDescent="0.2">
      <c r="A875" s="37"/>
      <c r="B875" s="37"/>
      <c r="C875" s="37"/>
      <c r="D875" s="37"/>
    </row>
    <row r="876" spans="1:4" x14ac:dyDescent="0.2">
      <c r="A876" s="37"/>
      <c r="B876" s="37"/>
      <c r="C876" s="37"/>
      <c r="D876" s="37"/>
    </row>
    <row r="877" spans="1:4" x14ac:dyDescent="0.2">
      <c r="A877" s="37"/>
      <c r="B877" s="37"/>
      <c r="C877" s="37"/>
      <c r="D877" s="37"/>
    </row>
    <row r="878" spans="1:4" x14ac:dyDescent="0.2">
      <c r="A878" s="37"/>
      <c r="B878" s="37"/>
      <c r="C878" s="37"/>
      <c r="D878" s="37"/>
    </row>
    <row r="879" spans="1:4" x14ac:dyDescent="0.2">
      <c r="A879" s="37"/>
      <c r="B879" s="37"/>
      <c r="C879" s="37"/>
      <c r="D879" s="37"/>
    </row>
    <row r="880" spans="1:4" x14ac:dyDescent="0.2">
      <c r="A880" s="37"/>
      <c r="B880" s="37"/>
      <c r="C880" s="37"/>
      <c r="D880" s="37"/>
    </row>
    <row r="881" spans="1:4" x14ac:dyDescent="0.2">
      <c r="A881" s="37"/>
      <c r="B881" s="37"/>
      <c r="C881" s="37"/>
      <c r="D881" s="37"/>
    </row>
    <row r="882" spans="1:4" x14ac:dyDescent="0.2">
      <c r="A882" s="37"/>
      <c r="B882" s="37"/>
      <c r="C882" s="37"/>
      <c r="D882" s="37"/>
    </row>
    <row r="883" spans="1:4" x14ac:dyDescent="0.2">
      <c r="A883" s="37"/>
      <c r="B883" s="37"/>
      <c r="C883" s="37"/>
      <c r="D883" s="37"/>
    </row>
    <row r="884" spans="1:4" x14ac:dyDescent="0.2">
      <c r="A884" s="37"/>
      <c r="B884" s="37"/>
      <c r="C884" s="37"/>
      <c r="D884" s="37"/>
    </row>
    <row r="885" spans="1:4" x14ac:dyDescent="0.2">
      <c r="A885" s="37"/>
      <c r="B885" s="37"/>
      <c r="C885" s="37"/>
      <c r="D885" s="37"/>
    </row>
    <row r="886" spans="1:4" x14ac:dyDescent="0.2">
      <c r="A886" s="37"/>
      <c r="B886" s="37"/>
      <c r="C886" s="37"/>
      <c r="D886" s="37"/>
    </row>
    <row r="887" spans="1:4" x14ac:dyDescent="0.2">
      <c r="A887" s="37"/>
      <c r="B887" s="37"/>
      <c r="C887" s="37"/>
      <c r="D887" s="37"/>
    </row>
    <row r="888" spans="1:4" x14ac:dyDescent="0.2">
      <c r="A888" s="37"/>
      <c r="B888" s="37"/>
      <c r="C888" s="37"/>
      <c r="D888" s="37"/>
    </row>
    <row r="889" spans="1:4" x14ac:dyDescent="0.2">
      <c r="A889" s="37"/>
      <c r="B889" s="37"/>
      <c r="C889" s="37"/>
      <c r="D889" s="37"/>
    </row>
    <row r="890" spans="1:4" x14ac:dyDescent="0.2">
      <c r="A890" s="37"/>
      <c r="B890" s="37"/>
      <c r="C890" s="37"/>
      <c r="D890" s="37"/>
    </row>
    <row r="891" spans="1:4" x14ac:dyDescent="0.2">
      <c r="A891" s="37"/>
      <c r="B891" s="37"/>
      <c r="C891" s="37"/>
      <c r="D891" s="37"/>
    </row>
    <row r="892" spans="1:4" x14ac:dyDescent="0.2">
      <c r="A892" s="37"/>
      <c r="B892" s="37"/>
      <c r="C892" s="37"/>
      <c r="D892" s="37"/>
    </row>
    <row r="893" spans="1:4" x14ac:dyDescent="0.2">
      <c r="A893" s="37"/>
      <c r="B893" s="37"/>
      <c r="C893" s="37"/>
      <c r="D893" s="37"/>
    </row>
    <row r="894" spans="1:4" x14ac:dyDescent="0.2">
      <c r="A894" s="37"/>
      <c r="B894" s="37"/>
      <c r="C894" s="37"/>
      <c r="D894" s="37"/>
    </row>
    <row r="895" spans="1:4" x14ac:dyDescent="0.2">
      <c r="A895" s="37"/>
      <c r="B895" s="37"/>
      <c r="C895" s="37"/>
      <c r="D895" s="37"/>
    </row>
    <row r="896" spans="1:4" x14ac:dyDescent="0.2">
      <c r="A896" s="37"/>
      <c r="B896" s="37"/>
      <c r="C896" s="37"/>
      <c r="D896" s="37"/>
    </row>
    <row r="897" spans="1:4" x14ac:dyDescent="0.2">
      <c r="A897" s="37"/>
      <c r="B897" s="37"/>
      <c r="C897" s="37"/>
      <c r="D897" s="37"/>
    </row>
    <row r="898" spans="1:4" x14ac:dyDescent="0.2">
      <c r="A898" s="37"/>
      <c r="B898" s="37"/>
      <c r="C898" s="37"/>
      <c r="D898" s="37"/>
    </row>
    <row r="899" spans="1:4" x14ac:dyDescent="0.2">
      <c r="A899" s="37"/>
      <c r="B899" s="37"/>
      <c r="C899" s="37"/>
      <c r="D899" s="37"/>
    </row>
    <row r="900" spans="1:4" x14ac:dyDescent="0.2">
      <c r="A900" s="37"/>
      <c r="B900" s="37"/>
      <c r="C900" s="37"/>
      <c r="D900" s="37"/>
    </row>
    <row r="901" spans="1:4" x14ac:dyDescent="0.2">
      <c r="A901" s="37"/>
      <c r="B901" s="37"/>
      <c r="C901" s="37"/>
      <c r="D901" s="37"/>
    </row>
    <row r="902" spans="1:4" x14ac:dyDescent="0.2">
      <c r="A902" s="37"/>
      <c r="B902" s="37"/>
      <c r="C902" s="37"/>
      <c r="D902" s="37"/>
    </row>
    <row r="903" spans="1:4" x14ac:dyDescent="0.2">
      <c r="A903" s="37"/>
      <c r="B903" s="37"/>
      <c r="C903" s="37"/>
      <c r="D903" s="37"/>
    </row>
    <row r="904" spans="1:4" x14ac:dyDescent="0.2">
      <c r="A904" s="37"/>
      <c r="B904" s="37"/>
      <c r="C904" s="37"/>
      <c r="D904" s="37"/>
    </row>
    <row r="905" spans="1:4" x14ac:dyDescent="0.2">
      <c r="A905" s="37"/>
      <c r="B905" s="37"/>
      <c r="C905" s="37"/>
      <c r="D905" s="37"/>
    </row>
    <row r="906" spans="1:4" x14ac:dyDescent="0.2">
      <c r="A906" s="37"/>
      <c r="B906" s="37"/>
      <c r="C906" s="37"/>
      <c r="D906" s="37"/>
    </row>
    <row r="907" spans="1:4" x14ac:dyDescent="0.2">
      <c r="A907" s="37"/>
      <c r="B907" s="37"/>
      <c r="C907" s="37"/>
      <c r="D907" s="37"/>
    </row>
    <row r="908" spans="1:4" x14ac:dyDescent="0.2">
      <c r="A908" s="37"/>
      <c r="B908" s="37"/>
      <c r="C908" s="37"/>
      <c r="D908" s="37"/>
    </row>
    <row r="909" spans="1:4" x14ac:dyDescent="0.2">
      <c r="A909" s="37"/>
      <c r="B909" s="37"/>
      <c r="C909" s="37"/>
      <c r="D909" s="37"/>
    </row>
    <row r="910" spans="1:4" x14ac:dyDescent="0.2">
      <c r="A910" s="37"/>
      <c r="B910" s="37"/>
      <c r="C910" s="37"/>
      <c r="D910" s="37"/>
    </row>
    <row r="911" spans="1:4" x14ac:dyDescent="0.2">
      <c r="A911" s="37"/>
      <c r="B911" s="37"/>
      <c r="C911" s="37"/>
      <c r="D911" s="37"/>
    </row>
    <row r="912" spans="1:4" x14ac:dyDescent="0.2">
      <c r="A912" s="37"/>
      <c r="B912" s="37"/>
      <c r="C912" s="37"/>
      <c r="D912" s="37"/>
    </row>
    <row r="913" spans="1:4" x14ac:dyDescent="0.2">
      <c r="A913" s="37"/>
      <c r="B913" s="37"/>
      <c r="C913" s="37"/>
      <c r="D913" s="37"/>
    </row>
    <row r="914" spans="1:4" x14ac:dyDescent="0.2">
      <c r="A914" s="37"/>
      <c r="B914" s="37"/>
      <c r="C914" s="37"/>
      <c r="D914" s="37"/>
    </row>
    <row r="915" spans="1:4" x14ac:dyDescent="0.2">
      <c r="A915" s="37"/>
      <c r="B915" s="37"/>
      <c r="C915" s="37"/>
      <c r="D915" s="37"/>
    </row>
    <row r="916" spans="1:4" x14ac:dyDescent="0.2">
      <c r="A916" s="37"/>
      <c r="B916" s="37"/>
      <c r="C916" s="37"/>
      <c r="D916" s="37"/>
    </row>
    <row r="917" spans="1:4" x14ac:dyDescent="0.2">
      <c r="A917" s="37"/>
      <c r="B917" s="37"/>
      <c r="C917" s="37"/>
      <c r="D917" s="37"/>
    </row>
    <row r="918" spans="1:4" x14ac:dyDescent="0.2">
      <c r="A918" s="37"/>
      <c r="B918" s="37"/>
      <c r="C918" s="37"/>
      <c r="D918" s="37"/>
    </row>
    <row r="919" spans="1:4" x14ac:dyDescent="0.2">
      <c r="A919" s="37"/>
      <c r="B919" s="37"/>
      <c r="C919" s="37"/>
      <c r="D919" s="37"/>
    </row>
    <row r="920" spans="1:4" x14ac:dyDescent="0.2">
      <c r="A920" s="37"/>
      <c r="B920" s="37"/>
      <c r="C920" s="37"/>
      <c r="D920" s="37"/>
    </row>
    <row r="921" spans="1:4" x14ac:dyDescent="0.2">
      <c r="A921" s="37"/>
      <c r="B921" s="37"/>
      <c r="C921" s="37"/>
      <c r="D921" s="37"/>
    </row>
    <row r="922" spans="1:4" x14ac:dyDescent="0.2">
      <c r="A922" s="37"/>
      <c r="B922" s="37"/>
      <c r="C922" s="37"/>
      <c r="D922" s="37"/>
    </row>
    <row r="923" spans="1:4" x14ac:dyDescent="0.2">
      <c r="A923" s="37"/>
      <c r="B923" s="37"/>
      <c r="C923" s="37"/>
      <c r="D923" s="37"/>
    </row>
    <row r="924" spans="1:4" x14ac:dyDescent="0.2">
      <c r="A924" s="37"/>
      <c r="B924" s="37"/>
      <c r="C924" s="37"/>
      <c r="D924" s="37"/>
    </row>
    <row r="925" spans="1:4" x14ac:dyDescent="0.2">
      <c r="A925" s="37"/>
      <c r="B925" s="37"/>
      <c r="C925" s="37"/>
      <c r="D925" s="37"/>
    </row>
    <row r="926" spans="1:4" x14ac:dyDescent="0.2">
      <c r="A926" s="37"/>
      <c r="B926" s="37"/>
      <c r="C926" s="37"/>
      <c r="D926" s="37"/>
    </row>
    <row r="927" spans="1:4" x14ac:dyDescent="0.2">
      <c r="A927" s="37"/>
      <c r="B927" s="37"/>
      <c r="C927" s="37"/>
      <c r="D927" s="37"/>
    </row>
    <row r="928" spans="1:4" x14ac:dyDescent="0.2">
      <c r="A928" s="37"/>
      <c r="B928" s="37"/>
      <c r="C928" s="37"/>
      <c r="D928" s="37"/>
    </row>
    <row r="929" spans="1:4" x14ac:dyDescent="0.2">
      <c r="A929" s="37"/>
      <c r="B929" s="37"/>
      <c r="C929" s="37"/>
      <c r="D929" s="37"/>
    </row>
    <row r="930" spans="1:4" x14ac:dyDescent="0.2">
      <c r="A930" s="37"/>
      <c r="B930" s="37"/>
      <c r="C930" s="37"/>
      <c r="D930" s="37"/>
    </row>
    <row r="931" spans="1:4" x14ac:dyDescent="0.2">
      <c r="A931" s="37"/>
      <c r="B931" s="37"/>
      <c r="C931" s="37"/>
      <c r="D931" s="37"/>
    </row>
    <row r="932" spans="1:4" x14ac:dyDescent="0.2">
      <c r="A932" s="37"/>
      <c r="B932" s="37"/>
      <c r="C932" s="37"/>
      <c r="D932" s="37"/>
    </row>
    <row r="933" spans="1:4" x14ac:dyDescent="0.2">
      <c r="A933" s="37"/>
      <c r="B933" s="37"/>
      <c r="C933" s="37"/>
      <c r="D933" s="37"/>
    </row>
    <row r="934" spans="1:4" x14ac:dyDescent="0.2">
      <c r="A934" s="37"/>
      <c r="B934" s="37"/>
      <c r="C934" s="37"/>
      <c r="D934" s="37"/>
    </row>
    <row r="935" spans="1:4" x14ac:dyDescent="0.2">
      <c r="A935" s="37"/>
      <c r="B935" s="37"/>
      <c r="C935" s="37"/>
      <c r="D935" s="37"/>
    </row>
    <row r="936" spans="1:4" x14ac:dyDescent="0.2">
      <c r="A936" s="37"/>
      <c r="B936" s="37"/>
      <c r="C936" s="37"/>
      <c r="D936" s="37"/>
    </row>
    <row r="937" spans="1:4" x14ac:dyDescent="0.2">
      <c r="A937" s="37"/>
      <c r="B937" s="37"/>
      <c r="C937" s="37"/>
      <c r="D937" s="37"/>
    </row>
    <row r="938" spans="1:4" x14ac:dyDescent="0.2">
      <c r="A938" s="37"/>
      <c r="B938" s="37"/>
      <c r="C938" s="37"/>
      <c r="D938" s="37"/>
    </row>
    <row r="939" spans="1:4" x14ac:dyDescent="0.2">
      <c r="A939" s="37"/>
      <c r="B939" s="37"/>
      <c r="C939" s="37"/>
      <c r="D939" s="37"/>
    </row>
    <row r="940" spans="1:4" x14ac:dyDescent="0.2">
      <c r="A940" s="37"/>
      <c r="B940" s="37"/>
      <c r="C940" s="37"/>
      <c r="D940" s="37"/>
    </row>
    <row r="941" spans="1:4" x14ac:dyDescent="0.2">
      <c r="A941" s="37"/>
      <c r="B941" s="37"/>
      <c r="C941" s="37"/>
      <c r="D941" s="37"/>
    </row>
    <row r="942" spans="1:4" x14ac:dyDescent="0.2">
      <c r="A942" s="37"/>
      <c r="B942" s="37"/>
      <c r="C942" s="37"/>
      <c r="D942" s="37"/>
    </row>
    <row r="943" spans="1:4" x14ac:dyDescent="0.2">
      <c r="A943" s="37"/>
      <c r="B943" s="37"/>
      <c r="C943" s="37"/>
      <c r="D943" s="37"/>
    </row>
    <row r="944" spans="1:4" x14ac:dyDescent="0.2">
      <c r="A944" s="37"/>
      <c r="B944" s="37"/>
      <c r="C944" s="37"/>
      <c r="D944" s="37"/>
    </row>
    <row r="945" spans="1:4" x14ac:dyDescent="0.2">
      <c r="A945" s="37"/>
      <c r="B945" s="37"/>
      <c r="C945" s="37"/>
      <c r="D945" s="37"/>
    </row>
    <row r="946" spans="1:4" x14ac:dyDescent="0.2">
      <c r="A946" s="37"/>
      <c r="B946" s="37"/>
      <c r="C946" s="37"/>
      <c r="D946" s="37"/>
    </row>
    <row r="947" spans="1:4" x14ac:dyDescent="0.2">
      <c r="A947" s="37"/>
      <c r="B947" s="37"/>
      <c r="C947" s="37"/>
      <c r="D947" s="37"/>
    </row>
    <row r="948" spans="1:4" x14ac:dyDescent="0.2">
      <c r="A948" s="37"/>
      <c r="B948" s="37"/>
      <c r="C948" s="37"/>
      <c r="D948" s="37"/>
    </row>
    <row r="949" spans="1:4" x14ac:dyDescent="0.2">
      <c r="A949" s="37"/>
      <c r="B949" s="37"/>
      <c r="C949" s="37"/>
      <c r="D949" s="37"/>
    </row>
    <row r="950" spans="1:4" x14ac:dyDescent="0.2">
      <c r="A950" s="37"/>
      <c r="B950" s="37"/>
      <c r="C950" s="37"/>
      <c r="D950" s="37"/>
    </row>
    <row r="951" spans="1:4" x14ac:dyDescent="0.2">
      <c r="A951" s="37"/>
      <c r="B951" s="37"/>
      <c r="C951" s="37"/>
      <c r="D951" s="37"/>
    </row>
    <row r="952" spans="1:4" x14ac:dyDescent="0.2">
      <c r="A952" s="37"/>
      <c r="B952" s="37"/>
      <c r="C952" s="37"/>
      <c r="D952" s="37"/>
    </row>
    <row r="953" spans="1:4" x14ac:dyDescent="0.2">
      <c r="A953" s="37"/>
      <c r="B953" s="37"/>
      <c r="C953" s="37"/>
      <c r="D953" s="37"/>
    </row>
    <row r="954" spans="1:4" x14ac:dyDescent="0.2">
      <c r="A954" s="37"/>
      <c r="B954" s="37"/>
      <c r="C954" s="37"/>
      <c r="D954" s="37"/>
    </row>
    <row r="955" spans="1:4" x14ac:dyDescent="0.2">
      <c r="A955" s="37"/>
      <c r="B955" s="37"/>
      <c r="C955" s="37"/>
      <c r="D955" s="37"/>
    </row>
    <row r="956" spans="1:4" x14ac:dyDescent="0.2">
      <c r="A956" s="37"/>
      <c r="B956" s="37"/>
      <c r="C956" s="37"/>
      <c r="D956" s="37"/>
    </row>
    <row r="957" spans="1:4" x14ac:dyDescent="0.2">
      <c r="A957" s="37"/>
      <c r="B957" s="37"/>
      <c r="C957" s="37"/>
      <c r="D957" s="37"/>
    </row>
    <row r="958" spans="1:4" x14ac:dyDescent="0.2">
      <c r="A958" s="37"/>
      <c r="B958" s="37"/>
      <c r="C958" s="37"/>
      <c r="D958" s="37"/>
    </row>
    <row r="959" spans="1:4" x14ac:dyDescent="0.2">
      <c r="A959" s="37"/>
      <c r="B959" s="37"/>
      <c r="C959" s="37"/>
      <c r="D959" s="37"/>
    </row>
    <row r="960" spans="1:4" x14ac:dyDescent="0.2">
      <c r="A960" s="37"/>
      <c r="B960" s="37"/>
      <c r="C960" s="37"/>
      <c r="D960" s="37"/>
    </row>
    <row r="961" spans="1:4" x14ac:dyDescent="0.2">
      <c r="A961" s="37"/>
      <c r="B961" s="37"/>
      <c r="C961" s="37"/>
      <c r="D961" s="37"/>
    </row>
    <row r="962" spans="1:4" x14ac:dyDescent="0.2">
      <c r="A962" s="37"/>
      <c r="B962" s="37"/>
      <c r="C962" s="37"/>
      <c r="D962" s="37"/>
    </row>
    <row r="963" spans="1:4" x14ac:dyDescent="0.2">
      <c r="A963" s="37"/>
      <c r="B963" s="37"/>
      <c r="C963" s="37"/>
      <c r="D963" s="37"/>
    </row>
    <row r="964" spans="1:4" x14ac:dyDescent="0.2">
      <c r="A964" s="37"/>
      <c r="B964" s="37"/>
      <c r="C964" s="37"/>
      <c r="D964" s="37"/>
    </row>
    <row r="965" spans="1:4" x14ac:dyDescent="0.2">
      <c r="A965" s="37"/>
      <c r="B965" s="37"/>
      <c r="C965" s="37"/>
      <c r="D965" s="37"/>
    </row>
    <row r="966" spans="1:4" x14ac:dyDescent="0.2">
      <c r="A966" s="37"/>
      <c r="B966" s="37"/>
      <c r="C966" s="37"/>
      <c r="D966" s="37"/>
    </row>
    <row r="967" spans="1:4" x14ac:dyDescent="0.2">
      <c r="A967" s="37"/>
      <c r="B967" s="37"/>
      <c r="C967" s="37"/>
      <c r="D967" s="37"/>
    </row>
    <row r="968" spans="1:4" x14ac:dyDescent="0.2">
      <c r="A968" s="37"/>
      <c r="B968" s="37"/>
      <c r="C968" s="37"/>
      <c r="D968" s="37"/>
    </row>
    <row r="969" spans="1:4" x14ac:dyDescent="0.2">
      <c r="A969" s="37"/>
      <c r="B969" s="37"/>
      <c r="C969" s="37"/>
      <c r="D969" s="37"/>
    </row>
    <row r="970" spans="1:4" x14ac:dyDescent="0.2">
      <c r="A970" s="37"/>
      <c r="B970" s="37"/>
      <c r="C970" s="37"/>
      <c r="D970" s="37"/>
    </row>
    <row r="971" spans="1:4" x14ac:dyDescent="0.2">
      <c r="A971" s="37"/>
      <c r="B971" s="37"/>
      <c r="C971" s="37"/>
      <c r="D971" s="37"/>
    </row>
    <row r="972" spans="1:4" x14ac:dyDescent="0.2">
      <c r="A972" s="37"/>
      <c r="B972" s="37"/>
      <c r="C972" s="37"/>
      <c r="D972" s="37"/>
    </row>
    <row r="973" spans="1:4" x14ac:dyDescent="0.2">
      <c r="A973" s="37"/>
      <c r="B973" s="37"/>
      <c r="C973" s="37"/>
      <c r="D973" s="37"/>
    </row>
    <row r="974" spans="1:4" x14ac:dyDescent="0.2">
      <c r="A974" s="37"/>
      <c r="B974" s="37"/>
      <c r="C974" s="37"/>
      <c r="D974" s="37"/>
    </row>
    <row r="975" spans="1:4" x14ac:dyDescent="0.2">
      <c r="A975" s="37"/>
      <c r="B975" s="37"/>
      <c r="C975" s="37"/>
      <c r="D975" s="37"/>
    </row>
    <row r="976" spans="1:4" x14ac:dyDescent="0.2">
      <c r="A976" s="37"/>
      <c r="B976" s="37"/>
      <c r="C976" s="37"/>
      <c r="D976" s="37"/>
    </row>
    <row r="977" spans="1:4" x14ac:dyDescent="0.2">
      <c r="A977" s="37"/>
      <c r="B977" s="37"/>
      <c r="C977" s="37"/>
      <c r="D977" s="37"/>
    </row>
    <row r="978" spans="1:4" x14ac:dyDescent="0.2">
      <c r="A978" s="37"/>
      <c r="B978" s="37"/>
      <c r="C978" s="37"/>
      <c r="D978" s="37"/>
    </row>
    <row r="979" spans="1:4" x14ac:dyDescent="0.2">
      <c r="A979" s="37"/>
      <c r="B979" s="37"/>
      <c r="C979" s="37"/>
      <c r="D979" s="37"/>
    </row>
    <row r="980" spans="1:4" x14ac:dyDescent="0.2">
      <c r="A980" s="37"/>
      <c r="B980" s="37"/>
      <c r="C980" s="37"/>
      <c r="D980" s="37"/>
    </row>
    <row r="981" spans="1:4" x14ac:dyDescent="0.2">
      <c r="A981" s="37"/>
      <c r="B981" s="37"/>
      <c r="C981" s="37"/>
      <c r="D981" s="37"/>
    </row>
    <row r="982" spans="1:4" x14ac:dyDescent="0.2">
      <c r="A982" s="37"/>
      <c r="B982" s="37"/>
      <c r="C982" s="37"/>
      <c r="D982" s="37"/>
    </row>
    <row r="983" spans="1:4" x14ac:dyDescent="0.2">
      <c r="A983" s="37"/>
      <c r="B983" s="37"/>
      <c r="C983" s="37"/>
      <c r="D983" s="37"/>
    </row>
    <row r="984" spans="1:4" x14ac:dyDescent="0.2">
      <c r="A984" s="37"/>
      <c r="B984" s="37"/>
      <c r="C984" s="37"/>
      <c r="D984" s="37"/>
    </row>
    <row r="985" spans="1:4" x14ac:dyDescent="0.2">
      <c r="A985" s="37"/>
      <c r="B985" s="37"/>
      <c r="C985" s="37"/>
      <c r="D985" s="37"/>
    </row>
    <row r="986" spans="1:4" x14ac:dyDescent="0.2">
      <c r="A986" s="37"/>
      <c r="B986" s="37"/>
      <c r="C986" s="37"/>
      <c r="D986" s="37"/>
    </row>
    <row r="987" spans="1:4" x14ac:dyDescent="0.2">
      <c r="A987" s="37"/>
      <c r="B987" s="37"/>
      <c r="C987" s="37"/>
      <c r="D987" s="37"/>
    </row>
    <row r="988" spans="1:4" x14ac:dyDescent="0.2">
      <c r="A988" s="37"/>
      <c r="B988" s="37"/>
      <c r="C988" s="37"/>
      <c r="D988" s="37"/>
    </row>
    <row r="989" spans="1:4" x14ac:dyDescent="0.2">
      <c r="A989" s="37"/>
      <c r="B989" s="37"/>
      <c r="C989" s="37"/>
      <c r="D989" s="37"/>
    </row>
    <row r="990" spans="1:4" x14ac:dyDescent="0.2">
      <c r="A990" s="37"/>
      <c r="B990" s="37"/>
      <c r="C990" s="37"/>
      <c r="D990" s="37"/>
    </row>
    <row r="991" spans="1:4" x14ac:dyDescent="0.2">
      <c r="A991" s="37"/>
      <c r="B991" s="37"/>
      <c r="C991" s="37"/>
      <c r="D991" s="37"/>
    </row>
    <row r="992" spans="1:4" x14ac:dyDescent="0.2">
      <c r="A992" s="37"/>
      <c r="B992" s="37"/>
      <c r="C992" s="37"/>
      <c r="D992" s="37"/>
    </row>
    <row r="993" spans="1:4" x14ac:dyDescent="0.2">
      <c r="A993" s="37"/>
      <c r="B993" s="37"/>
      <c r="C993" s="37"/>
      <c r="D993" s="37"/>
    </row>
    <row r="994" spans="1:4" x14ac:dyDescent="0.2">
      <c r="A994" s="37"/>
      <c r="B994" s="37"/>
      <c r="C994" s="37"/>
      <c r="D994" s="37"/>
    </row>
    <row r="995" spans="1:4" x14ac:dyDescent="0.2">
      <c r="A995" s="37"/>
      <c r="B995" s="37"/>
      <c r="C995" s="37"/>
      <c r="D995" s="37"/>
    </row>
    <row r="996" spans="1:4" x14ac:dyDescent="0.2">
      <c r="A996" s="37"/>
      <c r="B996" s="37"/>
      <c r="C996" s="37"/>
      <c r="D996" s="37"/>
    </row>
    <row r="997" spans="1:4" x14ac:dyDescent="0.2">
      <c r="A997" s="37"/>
      <c r="B997" s="37"/>
      <c r="C997" s="37"/>
      <c r="D997" s="37"/>
    </row>
    <row r="998" spans="1:4" x14ac:dyDescent="0.2">
      <c r="A998" s="37"/>
      <c r="B998" s="37"/>
      <c r="C998" s="37"/>
      <c r="D998" s="37"/>
    </row>
    <row r="999" spans="1:4" x14ac:dyDescent="0.2">
      <c r="A999" s="37"/>
      <c r="B999" s="37"/>
      <c r="C999" s="37"/>
      <c r="D999" s="37"/>
    </row>
    <row r="1000" spans="1:4" x14ac:dyDescent="0.2">
      <c r="A1000" s="37"/>
      <c r="B1000" s="37"/>
      <c r="C1000" s="37"/>
      <c r="D1000" s="37"/>
    </row>
    <row r="1001" spans="1:4" x14ac:dyDescent="0.2">
      <c r="A1001" s="37"/>
      <c r="B1001" s="37"/>
      <c r="C1001" s="37"/>
      <c r="D1001" s="37"/>
    </row>
    <row r="1002" spans="1:4" x14ac:dyDescent="0.2">
      <c r="A1002" s="37"/>
      <c r="B1002" s="37"/>
      <c r="C1002" s="37"/>
      <c r="D1002" s="37"/>
    </row>
    <row r="1003" spans="1:4" x14ac:dyDescent="0.2">
      <c r="A1003" s="37"/>
      <c r="B1003" s="37"/>
      <c r="C1003" s="37"/>
      <c r="D1003" s="37"/>
    </row>
    <row r="1004" spans="1:4" x14ac:dyDescent="0.2">
      <c r="A1004" s="37"/>
      <c r="B1004" s="37"/>
      <c r="C1004" s="37"/>
      <c r="D1004" s="37"/>
    </row>
    <row r="1005" spans="1:4" x14ac:dyDescent="0.2">
      <c r="A1005" s="37"/>
      <c r="B1005" s="37"/>
      <c r="C1005" s="37"/>
      <c r="D1005" s="37"/>
    </row>
    <row r="1006" spans="1:4" x14ac:dyDescent="0.2">
      <c r="A1006" s="37"/>
      <c r="B1006" s="37"/>
      <c r="C1006" s="37"/>
      <c r="D1006" s="37"/>
    </row>
    <row r="1007" spans="1:4" x14ac:dyDescent="0.2">
      <c r="A1007" s="37"/>
      <c r="B1007" s="37"/>
      <c r="C1007" s="37"/>
      <c r="D1007" s="37"/>
    </row>
    <row r="1008" spans="1:4" x14ac:dyDescent="0.2">
      <c r="A1008" s="37"/>
      <c r="B1008" s="37"/>
      <c r="C1008" s="37"/>
      <c r="D1008" s="37"/>
    </row>
    <row r="1009" spans="1:4" x14ac:dyDescent="0.2">
      <c r="A1009" s="37"/>
      <c r="B1009" s="37"/>
      <c r="C1009" s="37"/>
      <c r="D1009" s="37"/>
    </row>
    <row r="1010" spans="1:4" x14ac:dyDescent="0.2">
      <c r="A1010" s="37"/>
      <c r="B1010" s="37"/>
      <c r="C1010" s="37"/>
      <c r="D1010" s="37"/>
    </row>
    <row r="1011" spans="1:4" x14ac:dyDescent="0.2">
      <c r="A1011" s="37"/>
      <c r="B1011" s="37"/>
      <c r="C1011" s="37"/>
      <c r="D1011" s="37"/>
    </row>
    <row r="1012" spans="1:4" x14ac:dyDescent="0.2">
      <c r="A1012" s="37"/>
      <c r="B1012" s="37"/>
      <c r="C1012" s="37"/>
      <c r="D1012" s="37"/>
    </row>
    <row r="1013" spans="1:4" x14ac:dyDescent="0.2">
      <c r="A1013" s="37"/>
      <c r="B1013" s="37"/>
      <c r="C1013" s="37"/>
      <c r="D1013" s="37"/>
    </row>
    <row r="1014" spans="1:4" x14ac:dyDescent="0.2">
      <c r="A1014" s="37"/>
      <c r="B1014" s="37"/>
      <c r="C1014" s="37"/>
      <c r="D1014" s="37"/>
    </row>
    <row r="1015" spans="1:4" x14ac:dyDescent="0.2">
      <c r="A1015" s="37"/>
      <c r="B1015" s="37"/>
      <c r="C1015" s="37"/>
      <c r="D1015" s="37"/>
    </row>
    <row r="1016" spans="1:4" x14ac:dyDescent="0.2">
      <c r="A1016" s="37"/>
      <c r="B1016" s="37"/>
      <c r="C1016" s="37"/>
      <c r="D1016" s="37"/>
    </row>
    <row r="1017" spans="1:4" x14ac:dyDescent="0.2">
      <c r="A1017" s="37"/>
      <c r="B1017" s="37"/>
      <c r="C1017" s="37"/>
      <c r="D1017" s="37"/>
    </row>
    <row r="1018" spans="1:4" x14ac:dyDescent="0.2">
      <c r="A1018" s="37"/>
      <c r="B1018" s="37"/>
      <c r="C1018" s="37"/>
      <c r="D1018" s="37"/>
    </row>
    <row r="1019" spans="1:4" x14ac:dyDescent="0.2">
      <c r="A1019" s="37"/>
      <c r="B1019" s="37"/>
      <c r="C1019" s="37"/>
      <c r="D1019" s="37"/>
    </row>
    <row r="1020" spans="1:4" x14ac:dyDescent="0.2">
      <c r="A1020" s="37"/>
      <c r="B1020" s="37"/>
      <c r="C1020" s="37"/>
      <c r="D1020" s="37"/>
    </row>
    <row r="1021" spans="1:4" x14ac:dyDescent="0.2">
      <c r="A1021" s="37"/>
      <c r="B1021" s="37"/>
      <c r="C1021" s="37"/>
      <c r="D1021" s="37"/>
    </row>
    <row r="1022" spans="1:4" x14ac:dyDescent="0.2">
      <c r="A1022" s="37"/>
      <c r="B1022" s="37"/>
      <c r="C1022" s="37"/>
      <c r="D1022" s="37"/>
    </row>
    <row r="1023" spans="1:4" x14ac:dyDescent="0.2">
      <c r="A1023" s="37"/>
      <c r="B1023" s="37"/>
      <c r="C1023" s="37"/>
      <c r="D1023" s="37"/>
    </row>
    <row r="1024" spans="1:4" x14ac:dyDescent="0.2">
      <c r="A1024" s="37"/>
      <c r="B1024" s="37"/>
      <c r="C1024" s="37"/>
      <c r="D1024" s="37"/>
    </row>
    <row r="1025" spans="1:4" x14ac:dyDescent="0.2">
      <c r="A1025" s="37"/>
      <c r="B1025" s="37"/>
      <c r="C1025" s="37"/>
      <c r="D1025" s="37"/>
    </row>
    <row r="1026" spans="1:4" x14ac:dyDescent="0.2">
      <c r="A1026" s="37"/>
      <c r="B1026" s="37"/>
      <c r="C1026" s="37"/>
      <c r="D1026" s="37"/>
    </row>
    <row r="1027" spans="1:4" x14ac:dyDescent="0.2">
      <c r="A1027" s="37"/>
      <c r="B1027" s="37"/>
      <c r="C1027" s="37"/>
      <c r="D1027" s="37"/>
    </row>
    <row r="1028" spans="1:4" x14ac:dyDescent="0.2">
      <c r="A1028" s="37"/>
      <c r="B1028" s="37"/>
      <c r="C1028" s="37"/>
      <c r="D1028" s="37"/>
    </row>
    <row r="1029" spans="1:4" x14ac:dyDescent="0.2">
      <c r="A1029" s="37"/>
      <c r="B1029" s="37"/>
      <c r="C1029" s="37"/>
      <c r="D1029" s="37"/>
    </row>
    <row r="1030" spans="1:4" x14ac:dyDescent="0.2">
      <c r="A1030" s="37"/>
      <c r="B1030" s="37"/>
      <c r="C1030" s="37"/>
      <c r="D1030" s="37"/>
    </row>
    <row r="1031" spans="1:4" x14ac:dyDescent="0.2">
      <c r="A1031" s="37"/>
      <c r="B1031" s="37"/>
      <c r="C1031" s="37"/>
      <c r="D1031" s="37"/>
    </row>
    <row r="1032" spans="1:4" x14ac:dyDescent="0.2">
      <c r="A1032" s="37"/>
      <c r="B1032" s="37"/>
      <c r="C1032" s="37"/>
      <c r="D1032" s="37"/>
    </row>
    <row r="1033" spans="1:4" x14ac:dyDescent="0.2">
      <c r="A1033" s="37"/>
      <c r="B1033" s="37"/>
      <c r="C1033" s="37"/>
      <c r="D1033" s="37"/>
    </row>
    <row r="1034" spans="1:4" x14ac:dyDescent="0.2">
      <c r="A1034" s="37"/>
      <c r="B1034" s="37"/>
      <c r="C1034" s="37"/>
      <c r="D1034" s="37"/>
    </row>
    <row r="1035" spans="1:4" x14ac:dyDescent="0.2">
      <c r="A1035" s="37"/>
      <c r="B1035" s="37"/>
      <c r="C1035" s="37"/>
      <c r="D1035" s="37"/>
    </row>
    <row r="1036" spans="1:4" x14ac:dyDescent="0.2">
      <c r="A1036" s="37"/>
      <c r="B1036" s="37"/>
      <c r="C1036" s="37"/>
      <c r="D1036" s="37"/>
    </row>
    <row r="1037" spans="1:4" x14ac:dyDescent="0.2">
      <c r="A1037" s="37"/>
      <c r="B1037" s="37"/>
      <c r="C1037" s="37"/>
      <c r="D1037" s="37"/>
    </row>
    <row r="1038" spans="1:4" x14ac:dyDescent="0.2">
      <c r="A1038" s="37"/>
      <c r="B1038" s="37"/>
      <c r="C1038" s="37"/>
      <c r="D1038" s="37"/>
    </row>
    <row r="1039" spans="1:4" x14ac:dyDescent="0.2">
      <c r="A1039" s="37"/>
      <c r="B1039" s="37"/>
      <c r="C1039" s="37"/>
      <c r="D1039" s="37"/>
    </row>
    <row r="1040" spans="1:4" x14ac:dyDescent="0.2">
      <c r="A1040" s="37"/>
      <c r="B1040" s="37"/>
      <c r="C1040" s="37"/>
      <c r="D1040" s="37"/>
    </row>
    <row r="1041" spans="1:4" x14ac:dyDescent="0.2">
      <c r="A1041" s="37"/>
      <c r="B1041" s="37"/>
      <c r="C1041" s="37"/>
      <c r="D1041" s="37"/>
    </row>
    <row r="1042" spans="1:4" x14ac:dyDescent="0.2">
      <c r="A1042" s="37"/>
      <c r="B1042" s="37"/>
      <c r="C1042" s="37"/>
      <c r="D1042" s="37"/>
    </row>
    <row r="1043" spans="1:4" x14ac:dyDescent="0.2">
      <c r="A1043" s="37"/>
      <c r="B1043" s="37"/>
      <c r="C1043" s="37"/>
      <c r="D1043" s="37"/>
    </row>
    <row r="1044" spans="1:4" x14ac:dyDescent="0.2">
      <c r="A1044" s="37"/>
      <c r="B1044" s="37"/>
      <c r="C1044" s="37"/>
      <c r="D1044" s="37"/>
    </row>
    <row r="1045" spans="1:4" x14ac:dyDescent="0.2">
      <c r="A1045" s="37"/>
      <c r="B1045" s="37"/>
      <c r="C1045" s="37"/>
      <c r="D1045" s="37"/>
    </row>
    <row r="1046" spans="1:4" x14ac:dyDescent="0.2">
      <c r="A1046" s="37"/>
      <c r="B1046" s="37"/>
      <c r="C1046" s="37"/>
      <c r="D1046" s="37"/>
    </row>
    <row r="1047" spans="1:4" x14ac:dyDescent="0.2">
      <c r="A1047" s="37"/>
      <c r="B1047" s="37"/>
      <c r="C1047" s="37"/>
      <c r="D1047" s="37"/>
    </row>
    <row r="1048" spans="1:4" x14ac:dyDescent="0.2">
      <c r="A1048" s="37"/>
      <c r="B1048" s="37"/>
      <c r="C1048" s="37"/>
      <c r="D1048" s="37"/>
    </row>
    <row r="1049" spans="1:4" x14ac:dyDescent="0.2">
      <c r="A1049" s="37"/>
      <c r="B1049" s="37"/>
      <c r="C1049" s="37"/>
      <c r="D1049" s="37"/>
    </row>
    <row r="1050" spans="1:4" x14ac:dyDescent="0.2">
      <c r="A1050" s="37"/>
      <c r="B1050" s="37"/>
      <c r="C1050" s="37"/>
      <c r="D1050" s="3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2024-09-21T07:53:33Z</dcterms:modified>
</cp:coreProperties>
</file>