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8333994-5072-4A1C-9C44-8D1D9AAA303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/>
  <c r="G30" i="1" s="1"/>
  <c r="K30" i="1" s="1"/>
  <c r="E31" i="1"/>
  <c r="F31" i="1"/>
  <c r="G31" i="1"/>
  <c r="K31" i="1" s="1"/>
  <c r="E32" i="1"/>
  <c r="F32" i="1"/>
  <c r="G32" i="1" s="1"/>
  <c r="K32" i="1" s="1"/>
  <c r="E33" i="1"/>
  <c r="F33" i="1"/>
  <c r="G33" i="1"/>
  <c r="K33" i="1" s="1"/>
  <c r="Q30" i="1"/>
  <c r="Q31" i="1"/>
  <c r="Q32" i="1"/>
  <c r="Q33" i="1"/>
  <c r="E26" i="1"/>
  <c r="F26" i="1"/>
  <c r="G26" i="1"/>
  <c r="J26" i="1" s="1"/>
  <c r="E27" i="1"/>
  <c r="F27" i="1"/>
  <c r="G27" i="1" s="1"/>
  <c r="J27" i="1" s="1"/>
  <c r="E28" i="1"/>
  <c r="F28" i="1"/>
  <c r="G28" i="1"/>
  <c r="J28" i="1" s="1"/>
  <c r="E29" i="1"/>
  <c r="F29" i="1"/>
  <c r="G29" i="1" s="1"/>
  <c r="J29" i="1" s="1"/>
  <c r="F11" i="1"/>
  <c r="Q26" i="1"/>
  <c r="Q27" i="1"/>
  <c r="Q28" i="1"/>
  <c r="Q29" i="1"/>
  <c r="E23" i="1"/>
  <c r="F23" i="1" s="1"/>
  <c r="G23" i="1" s="1"/>
  <c r="J23" i="1" s="1"/>
  <c r="E24" i="1"/>
  <c r="F24" i="1"/>
  <c r="G24" i="1" s="1"/>
  <c r="J24" i="1" s="1"/>
  <c r="E25" i="1"/>
  <c r="F25" i="1" s="1"/>
  <c r="G25" i="1" s="1"/>
  <c r="J25" i="1" s="1"/>
  <c r="G11" i="1"/>
  <c r="Q23" i="1"/>
  <c r="Q24" i="1"/>
  <c r="Q25" i="1"/>
  <c r="E22" i="1"/>
  <c r="F22" i="1" s="1"/>
  <c r="G22" i="1" s="1"/>
  <c r="I22" i="1" s="1"/>
  <c r="Q22" i="1"/>
  <c r="C21" i="1"/>
  <c r="E14" i="1"/>
  <c r="E15" i="1" s="1"/>
  <c r="C11" i="1"/>
  <c r="E21" i="1" l="1"/>
  <c r="F21" i="1" s="1"/>
  <c r="G21" i="1" s="1"/>
  <c r="H21" i="1" s="1"/>
  <c r="Q21" i="1"/>
  <c r="C17" i="1"/>
  <c r="C12" i="1"/>
  <c r="C16" i="1" l="1"/>
  <c r="D18" i="1" s="1"/>
  <c r="O25" i="1"/>
  <c r="O21" i="1"/>
  <c r="O32" i="1"/>
  <c r="O29" i="1"/>
  <c r="C15" i="1"/>
  <c r="O33" i="1"/>
  <c r="O31" i="1"/>
  <c r="O24" i="1"/>
  <c r="O27" i="1"/>
  <c r="O30" i="1"/>
  <c r="O22" i="1"/>
  <c r="O26" i="1"/>
  <c r="O28" i="1"/>
  <c r="O23" i="1"/>
  <c r="C18" i="1" l="1"/>
  <c r="E16" i="1"/>
  <c r="E17" i="1" s="1"/>
</calcChain>
</file>

<file path=xl/sharedStrings.xml><?xml version="1.0" encoding="utf-8"?>
<sst xmlns="http://schemas.openxmlformats.org/spreadsheetml/2006/main" count="74" uniqueCount="51">
  <si>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</si>
  <si>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</si>
  <si>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</si>
  <si>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</si>
  <si>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</si>
  <si>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</si>
  <si>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</si>
  <si>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</si>
  <si>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</si>
  <si>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</si>
  <si>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</si>
  <si>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</si>
  <si>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</si>
  <si>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</si>
  <si>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</si>
  <si>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</si>
  <si>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</si>
  <si>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</si>
  <si>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</si>
  <si>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</si>
  <si>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</si>
  <si>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</si>
  <si>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</si>
  <si>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</si>
  <si>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</si>
  <si>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</si>
  <si>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</si>
  <si>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</si>
  <si>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</si>
  <si>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</si>
  <si>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</si>
  <si>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</si>
  <si>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</si>
  <si>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</si>
  <si>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</si>
  <si>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</si>
  <si>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</si>
  <si>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</si>
  <si>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</si>
  <si>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</si>
  <si>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</si>
  <si>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V0698 Cep / GSC 3992-0847</t>
  </si>
  <si>
    <t>EA</t>
  </si>
  <si>
    <t>IBVS 6011</t>
  </si>
  <si>
    <t>I</t>
  </si>
  <si>
    <t>OEJV 0160</t>
  </si>
  <si>
    <t>II</t>
  </si>
  <si>
    <t>OEJV</t>
  </si>
  <si>
    <t>OEJV 0172</t>
  </si>
  <si>
    <t>OEJV 0210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</si>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</sst>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/>
    <xf numFmtId="0" fontId="19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NumberFormat="1" applyFont="1" applyFill="1" applyBorder="1" applyAlignment="1" applyProtection="1">
      <alignment horizontal="left"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172" fontId="15" fillId="0" borderId="0" xfId="0" applyNumberFormat="1" applyFont="1" applyFill="1" applyBorder="1" applyAlignment="1" applyProtection="1">
      <alignment horizontal="left" vertical="top"/>
    </xf>
    <xf numFmtId="0" fontId="17" fillId="0" borderId="0" xfId="7" applyFont="1"/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V0698 Cep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8.0000000000000002E-3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5.0000000000000001E-3</c:v>
                  </c:pt>
                  <c:pt idx="9">
                    <c:v>6.8300000000000001E-4</c:v>
                  </c:pt>
                  <c:pt idx="10">
                    <c:v>6.8300000000000001E-4</c:v>
                  </c:pt>
                  <c:pt idx="11">
                    <c:v>6.8900000000000005E-4</c:v>
                  </c:pt>
                  <c:pt idx="12">
                    <c:v>6.8900000000000005E-4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8.0000000000000002E-3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5.0000000000000001E-3</c:v>
                  </c:pt>
                  <c:pt idx="9">
                    <c:v>6.8300000000000001E-4</c:v>
                  </c:pt>
                  <c:pt idx="10">
                    <c:v>6.8300000000000001E-4</c:v>
                  </c:pt>
                  <c:pt idx="11">
                    <c:v>6.8900000000000005E-4</c:v>
                  </c:pt>
                  <c:pt idx="12">
                    <c:v>6.8900000000000005E-4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820.5</c:v>
                </c:pt>
                <c:pt idx="3">
                  <c:v>854.5</c:v>
                </c:pt>
                <c:pt idx="4">
                  <c:v>924</c:v>
                </c:pt>
                <c:pt idx="5">
                  <c:v>996</c:v>
                </c:pt>
                <c:pt idx="6">
                  <c:v>996</c:v>
                </c:pt>
                <c:pt idx="7">
                  <c:v>996.5</c:v>
                </c:pt>
                <c:pt idx="8">
                  <c:v>996.5</c:v>
                </c:pt>
                <c:pt idx="9">
                  <c:v>1313</c:v>
                </c:pt>
                <c:pt idx="10">
                  <c:v>1313</c:v>
                </c:pt>
                <c:pt idx="11">
                  <c:v>1313</c:v>
                </c:pt>
                <c:pt idx="12">
                  <c:v>1313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47-4B78-B942-41D9DC6FFD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8.0000000000000002E-3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5.0000000000000001E-3</c:v>
                  </c:pt>
                  <c:pt idx="9">
                    <c:v>6.8300000000000001E-4</c:v>
                  </c:pt>
                  <c:pt idx="10">
                    <c:v>6.8300000000000001E-4</c:v>
                  </c:pt>
                  <c:pt idx="11">
                    <c:v>6.8900000000000005E-4</c:v>
                  </c:pt>
                  <c:pt idx="12">
                    <c:v>6.8900000000000005E-4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8.0000000000000002E-3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5.0000000000000001E-3</c:v>
                  </c:pt>
                  <c:pt idx="9">
                    <c:v>6.8300000000000001E-4</c:v>
                  </c:pt>
                  <c:pt idx="10">
                    <c:v>6.8300000000000001E-4</c:v>
                  </c:pt>
                  <c:pt idx="11">
                    <c:v>6.8900000000000005E-4</c:v>
                  </c:pt>
                  <c:pt idx="12">
                    <c:v>6.8900000000000005E-4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820.5</c:v>
                </c:pt>
                <c:pt idx="3">
                  <c:v>854.5</c:v>
                </c:pt>
                <c:pt idx="4">
                  <c:v>924</c:v>
                </c:pt>
                <c:pt idx="5">
                  <c:v>996</c:v>
                </c:pt>
                <c:pt idx="6">
                  <c:v>996</c:v>
                </c:pt>
                <c:pt idx="7">
                  <c:v>996.5</c:v>
                </c:pt>
                <c:pt idx="8">
                  <c:v>996.5</c:v>
                </c:pt>
                <c:pt idx="9">
                  <c:v>1313</c:v>
                </c:pt>
                <c:pt idx="10">
                  <c:v>1313</c:v>
                </c:pt>
                <c:pt idx="11">
                  <c:v>1313</c:v>
                </c:pt>
                <c:pt idx="12">
                  <c:v>1313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4.8799999996845145E-2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47-4B78-B942-41D9DC6FFD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8.0000000000000002E-3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5.0000000000000001E-3</c:v>
                  </c:pt>
                  <c:pt idx="9">
                    <c:v>6.8300000000000001E-4</c:v>
                  </c:pt>
                  <c:pt idx="10">
                    <c:v>6.8300000000000001E-4</c:v>
                  </c:pt>
                  <c:pt idx="11">
                    <c:v>6.8900000000000005E-4</c:v>
                  </c:pt>
                  <c:pt idx="12">
                    <c:v>6.8900000000000005E-4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8.0000000000000002E-3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5.0000000000000001E-3</c:v>
                  </c:pt>
                  <c:pt idx="9">
                    <c:v>6.8300000000000001E-4</c:v>
                  </c:pt>
                  <c:pt idx="10">
                    <c:v>6.8300000000000001E-4</c:v>
                  </c:pt>
                  <c:pt idx="11">
                    <c:v>6.8900000000000005E-4</c:v>
                  </c:pt>
                  <c:pt idx="12">
                    <c:v>6.8900000000000005E-4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820.5</c:v>
                </c:pt>
                <c:pt idx="3">
                  <c:v>854.5</c:v>
                </c:pt>
                <c:pt idx="4">
                  <c:v>924</c:v>
                </c:pt>
                <c:pt idx="5">
                  <c:v>996</c:v>
                </c:pt>
                <c:pt idx="6">
                  <c:v>996</c:v>
                </c:pt>
                <c:pt idx="7">
                  <c:v>996.5</c:v>
                </c:pt>
                <c:pt idx="8">
                  <c:v>996.5</c:v>
                </c:pt>
                <c:pt idx="9">
                  <c:v>1313</c:v>
                </c:pt>
                <c:pt idx="10">
                  <c:v>1313</c:v>
                </c:pt>
                <c:pt idx="11">
                  <c:v>1313</c:v>
                </c:pt>
                <c:pt idx="12">
                  <c:v>1313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-0.45332999999664025</c:v>
                </c:pt>
                <c:pt idx="3">
                  <c:v>-0.45305999999982305</c:v>
                </c:pt>
                <c:pt idx="4">
                  <c:v>-1.4659899999969639</c:v>
                </c:pt>
                <c:pt idx="5">
                  <c:v>5.1660000004631002E-2</c:v>
                </c:pt>
                <c:pt idx="6">
                  <c:v>5.266000000119675E-2</c:v>
                </c:pt>
                <c:pt idx="7">
                  <c:v>-0.44655999999667984</c:v>
                </c:pt>
                <c:pt idx="8">
                  <c:v>-0.44155999999202322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47-4B78-B942-41D9DC6FFD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8.0000000000000002E-3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5.0000000000000001E-3</c:v>
                  </c:pt>
                  <c:pt idx="9">
                    <c:v>6.8300000000000001E-4</c:v>
                  </c:pt>
                  <c:pt idx="10">
                    <c:v>6.8300000000000001E-4</c:v>
                  </c:pt>
                  <c:pt idx="11">
                    <c:v>6.8900000000000005E-4</c:v>
                  </c:pt>
                  <c:pt idx="12">
                    <c:v>6.8900000000000005E-4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8.0000000000000002E-3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5.0000000000000001E-3</c:v>
                  </c:pt>
                  <c:pt idx="9">
                    <c:v>6.8300000000000001E-4</c:v>
                  </c:pt>
                  <c:pt idx="10">
                    <c:v>6.8300000000000001E-4</c:v>
                  </c:pt>
                  <c:pt idx="11">
                    <c:v>6.8900000000000005E-4</c:v>
                  </c:pt>
                  <c:pt idx="12">
                    <c:v>6.8900000000000005E-4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820.5</c:v>
                </c:pt>
                <c:pt idx="3">
                  <c:v>854.5</c:v>
                </c:pt>
                <c:pt idx="4">
                  <c:v>924</c:v>
                </c:pt>
                <c:pt idx="5">
                  <c:v>996</c:v>
                </c:pt>
                <c:pt idx="6">
                  <c:v>996</c:v>
                </c:pt>
                <c:pt idx="7">
                  <c:v>996.5</c:v>
                </c:pt>
                <c:pt idx="8">
                  <c:v>996.5</c:v>
                </c:pt>
                <c:pt idx="9">
                  <c:v>1313</c:v>
                </c:pt>
                <c:pt idx="10">
                  <c:v>1313</c:v>
                </c:pt>
                <c:pt idx="11">
                  <c:v>1313</c:v>
                </c:pt>
                <c:pt idx="12">
                  <c:v>1313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9">
                  <c:v>7.8717999866057653E-2</c:v>
                </c:pt>
                <c:pt idx="10">
                  <c:v>7.8717999866057653E-2</c:v>
                </c:pt>
                <c:pt idx="11">
                  <c:v>7.8855000210751314E-2</c:v>
                </c:pt>
                <c:pt idx="12">
                  <c:v>7.8855000210751314E-2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47-4B78-B942-41D9DC6FFD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8.0000000000000002E-3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5.0000000000000001E-3</c:v>
                  </c:pt>
                  <c:pt idx="9">
                    <c:v>6.8300000000000001E-4</c:v>
                  </c:pt>
                  <c:pt idx="10">
                    <c:v>6.8300000000000001E-4</c:v>
                  </c:pt>
                  <c:pt idx="11">
                    <c:v>6.8900000000000005E-4</c:v>
                  </c:pt>
                  <c:pt idx="12">
                    <c:v>6.8900000000000005E-4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8.0000000000000002E-3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5.0000000000000001E-3</c:v>
                  </c:pt>
                  <c:pt idx="9">
                    <c:v>6.8300000000000001E-4</c:v>
                  </c:pt>
                  <c:pt idx="10">
                    <c:v>6.8300000000000001E-4</c:v>
                  </c:pt>
                  <c:pt idx="11">
                    <c:v>6.8900000000000005E-4</c:v>
                  </c:pt>
                  <c:pt idx="12">
                    <c:v>6.8900000000000005E-4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820.5</c:v>
                </c:pt>
                <c:pt idx="3">
                  <c:v>854.5</c:v>
                </c:pt>
                <c:pt idx="4">
                  <c:v>924</c:v>
                </c:pt>
                <c:pt idx="5">
                  <c:v>996</c:v>
                </c:pt>
                <c:pt idx="6">
                  <c:v>996</c:v>
                </c:pt>
                <c:pt idx="7">
                  <c:v>996.5</c:v>
                </c:pt>
                <c:pt idx="8">
                  <c:v>996.5</c:v>
                </c:pt>
                <c:pt idx="9">
                  <c:v>1313</c:v>
                </c:pt>
                <c:pt idx="10">
                  <c:v>1313</c:v>
                </c:pt>
                <c:pt idx="11">
                  <c:v>1313</c:v>
                </c:pt>
                <c:pt idx="12">
                  <c:v>1313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47-4B78-B942-41D9DC6FFD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8.0000000000000002E-3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5.0000000000000001E-3</c:v>
                  </c:pt>
                  <c:pt idx="9">
                    <c:v>6.8300000000000001E-4</c:v>
                  </c:pt>
                  <c:pt idx="10">
                    <c:v>6.8300000000000001E-4</c:v>
                  </c:pt>
                  <c:pt idx="11">
                    <c:v>6.8900000000000005E-4</c:v>
                  </c:pt>
                  <c:pt idx="12">
                    <c:v>6.8900000000000005E-4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8.0000000000000002E-3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5.0000000000000001E-3</c:v>
                  </c:pt>
                  <c:pt idx="9">
                    <c:v>6.8300000000000001E-4</c:v>
                  </c:pt>
                  <c:pt idx="10">
                    <c:v>6.8300000000000001E-4</c:v>
                  </c:pt>
                  <c:pt idx="11">
                    <c:v>6.8900000000000005E-4</c:v>
                  </c:pt>
                  <c:pt idx="12">
                    <c:v>6.8900000000000005E-4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820.5</c:v>
                </c:pt>
                <c:pt idx="3">
                  <c:v>854.5</c:v>
                </c:pt>
                <c:pt idx="4">
                  <c:v>924</c:v>
                </c:pt>
                <c:pt idx="5">
                  <c:v>996</c:v>
                </c:pt>
                <c:pt idx="6">
                  <c:v>996</c:v>
                </c:pt>
                <c:pt idx="7">
                  <c:v>996.5</c:v>
                </c:pt>
                <c:pt idx="8">
                  <c:v>996.5</c:v>
                </c:pt>
                <c:pt idx="9">
                  <c:v>1313</c:v>
                </c:pt>
                <c:pt idx="10">
                  <c:v>1313</c:v>
                </c:pt>
                <c:pt idx="11">
                  <c:v>1313</c:v>
                </c:pt>
                <c:pt idx="12">
                  <c:v>1313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47-4B78-B942-41D9DC6FFD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8.0000000000000002E-3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5.0000000000000001E-3</c:v>
                  </c:pt>
                  <c:pt idx="9">
                    <c:v>6.8300000000000001E-4</c:v>
                  </c:pt>
                  <c:pt idx="10">
                    <c:v>6.8300000000000001E-4</c:v>
                  </c:pt>
                  <c:pt idx="11">
                    <c:v>6.8900000000000005E-4</c:v>
                  </c:pt>
                  <c:pt idx="12">
                    <c:v>6.8900000000000005E-4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8.0000000000000002E-3</c:v>
                  </c:pt>
                  <c:pt idx="6">
                    <c:v>0.01</c:v>
                  </c:pt>
                  <c:pt idx="7">
                    <c:v>0.01</c:v>
                  </c:pt>
                  <c:pt idx="8">
                    <c:v>5.0000000000000001E-3</c:v>
                  </c:pt>
                  <c:pt idx="9">
                    <c:v>6.8300000000000001E-4</c:v>
                  </c:pt>
                  <c:pt idx="10">
                    <c:v>6.8300000000000001E-4</c:v>
                  </c:pt>
                  <c:pt idx="11">
                    <c:v>6.8900000000000005E-4</c:v>
                  </c:pt>
                  <c:pt idx="12">
                    <c:v>6.8900000000000005E-4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820.5</c:v>
                </c:pt>
                <c:pt idx="3">
                  <c:v>854.5</c:v>
                </c:pt>
                <c:pt idx="4">
                  <c:v>924</c:v>
                </c:pt>
                <c:pt idx="5">
                  <c:v>996</c:v>
                </c:pt>
                <c:pt idx="6">
                  <c:v>996</c:v>
                </c:pt>
                <c:pt idx="7">
                  <c:v>996.5</c:v>
                </c:pt>
                <c:pt idx="8">
                  <c:v>996.5</c:v>
                </c:pt>
                <c:pt idx="9">
                  <c:v>1313</c:v>
                </c:pt>
                <c:pt idx="10">
                  <c:v>1313</c:v>
                </c:pt>
                <c:pt idx="11">
                  <c:v>1313</c:v>
                </c:pt>
                <c:pt idx="12">
                  <c:v>1313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47-4B78-B942-41D9DC6FFD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820.5</c:v>
                </c:pt>
                <c:pt idx="3">
                  <c:v>854.5</c:v>
                </c:pt>
                <c:pt idx="4">
                  <c:v>924</c:v>
                </c:pt>
                <c:pt idx="5">
                  <c:v>996</c:v>
                </c:pt>
                <c:pt idx="6">
                  <c:v>996</c:v>
                </c:pt>
                <c:pt idx="7">
                  <c:v>996.5</c:v>
                </c:pt>
                <c:pt idx="8">
                  <c:v>996.5</c:v>
                </c:pt>
                <c:pt idx="9">
                  <c:v>1313</c:v>
                </c:pt>
                <c:pt idx="10">
                  <c:v>1313</c:v>
                </c:pt>
                <c:pt idx="11">
                  <c:v>1313</c:v>
                </c:pt>
                <c:pt idx="12">
                  <c:v>1313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-1.4299079376484909</c:v>
                </c:pt>
                <c:pt idx="1">
                  <c:v>-0.49376580567915651</c:v>
                </c:pt>
                <c:pt idx="2">
                  <c:v>-0.49887203548989834</c:v>
                </c:pt>
                <c:pt idx="3">
                  <c:v>-0.4602916324754045</c:v>
                </c:pt>
                <c:pt idx="4">
                  <c:v>-0.38142874984283637</c:v>
                </c:pt>
                <c:pt idx="5">
                  <c:v>-0.29972907287096717</c:v>
                </c:pt>
                <c:pt idx="6">
                  <c:v>-0.29972907287096717</c:v>
                </c:pt>
                <c:pt idx="7">
                  <c:v>-0.29916171400310709</c:v>
                </c:pt>
                <c:pt idx="8">
                  <c:v>-0.29916171400310709</c:v>
                </c:pt>
                <c:pt idx="9">
                  <c:v>5.9976449352401318E-2</c:v>
                </c:pt>
                <c:pt idx="10">
                  <c:v>5.9976449352401318E-2</c:v>
                </c:pt>
                <c:pt idx="11">
                  <c:v>5.9976449352401318E-2</c:v>
                </c:pt>
                <c:pt idx="12">
                  <c:v>5.9976449352401318E-2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47-4B78-B942-41D9DC6FFDB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820.5</c:v>
                </c:pt>
                <c:pt idx="3">
                  <c:v>854.5</c:v>
                </c:pt>
                <c:pt idx="4">
                  <c:v>924</c:v>
                </c:pt>
                <c:pt idx="5">
                  <c:v>996</c:v>
                </c:pt>
                <c:pt idx="6">
                  <c:v>996</c:v>
                </c:pt>
                <c:pt idx="7">
                  <c:v>996.5</c:v>
                </c:pt>
                <c:pt idx="8">
                  <c:v>996.5</c:v>
                </c:pt>
                <c:pt idx="9">
                  <c:v>1313</c:v>
                </c:pt>
                <c:pt idx="10">
                  <c:v>1313</c:v>
                </c:pt>
                <c:pt idx="11">
                  <c:v>1313</c:v>
                </c:pt>
                <c:pt idx="12">
                  <c:v>1313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147-4B78-B942-41D9DC6FF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58072"/>
        <c:axId val="1"/>
      </c:scatterChart>
      <c:valAx>
        <c:axId val="914858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58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47368421052632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A0D4E7-6F67-053E-B014-6D7DCC645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42">
        <v>50421.441099999996</v>
      </c>
      <c r="D7" s="30" t="s">
        <v>40</v>
      </c>
    </row>
    <row r="8" spans="1:7" x14ac:dyDescent="0.2">
      <c r="A8" t="s">
        <v>3</v>
      </c>
      <c r="C8" s="42">
        <v>6.6184399999999997</v>
      </c>
      <c r="D8" s="30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-1.4299079376484909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1.1347177357204053E-3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60332.730064930554</v>
      </c>
    </row>
    <row r="15" spans="1:7" x14ac:dyDescent="0.2">
      <c r="A15" s="12" t="s">
        <v>17</v>
      </c>
      <c r="B15" s="10"/>
      <c r="C15" s="13">
        <f ca="1">(C7+C11)+(C8+C12)*INT(MAX(F21:F3533))</f>
        <v>59111.512796449344</v>
      </c>
      <c r="D15" s="14" t="s">
        <v>37</v>
      </c>
      <c r="E15" s="15">
        <f ca="1">ROUND(2*(E14-$C$7)/$C$8,0)/2+E13</f>
        <v>1498.5</v>
      </c>
    </row>
    <row r="16" spans="1:7" x14ac:dyDescent="0.2">
      <c r="A16" s="16" t="s">
        <v>4</v>
      </c>
      <c r="B16" s="10"/>
      <c r="C16" s="17">
        <f ca="1">+C8+C12</f>
        <v>6.6195747177357198</v>
      </c>
      <c r="D16" s="14" t="s">
        <v>38</v>
      </c>
      <c r="E16" s="24">
        <f ca="1">ROUND(2*(E14-$C$15)/$C$16,0)/2+E13</f>
        <v>185.5</v>
      </c>
    </row>
    <row r="17" spans="1:18" ht="13.5" thickBot="1" x14ac:dyDescent="0.25">
      <c r="A17" s="14" t="s">
        <v>28</v>
      </c>
      <c r="B17" s="10"/>
      <c r="C17" s="10">
        <f>COUNT(C21:C2191)</f>
        <v>13</v>
      </c>
      <c r="D17" s="14" t="s">
        <v>32</v>
      </c>
      <c r="E17" s="18">
        <f ca="1">+$C$15+$C$16*E16-15018.5-$C$9/24</f>
        <v>45321.339739922652</v>
      </c>
    </row>
    <row r="18" spans="1:18" ht="14.25" thickTop="1" thickBot="1" x14ac:dyDescent="0.25">
      <c r="A18" s="16" t="s">
        <v>5</v>
      </c>
      <c r="B18" s="10"/>
      <c r="C18" s="19">
        <f ca="1">+C15</f>
        <v>59111.512796449344</v>
      </c>
      <c r="D18" s="20">
        <f ca="1">+C16</f>
        <v>6.6195747177357198</v>
      </c>
      <c r="E18" s="21" t="s">
        <v>33</v>
      </c>
    </row>
    <row r="19" spans="1:18" ht="13.5" thickTop="1" x14ac:dyDescent="0.2">
      <c r="A19" s="25" t="s">
        <v>34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27</v>
      </c>
      <c r="J20" s="7" t="s">
        <v>47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">
        <v>40</v>
      </c>
      <c r="C21" s="8">
        <f>C7</f>
        <v>50421.441099999996</v>
      </c>
      <c r="D21" s="8" t="s">
        <v>13</v>
      </c>
      <c r="E21">
        <f t="shared" ref="E21:E29" si="0">+(C21-C$7)/C$8</f>
        <v>0</v>
      </c>
      <c r="F21">
        <f t="shared" ref="F21:F33" si="1">ROUND(2*E21,0)/2</f>
        <v>0</v>
      </c>
      <c r="G21">
        <f t="shared" ref="G21:G29" si="2">+C21-(C$7+F21*C$8)</f>
        <v>0</v>
      </c>
      <c r="H21">
        <f>+G21</f>
        <v>0</v>
      </c>
      <c r="O21">
        <f t="shared" ref="O21:O29" ca="1" si="3">+C$11+C$12*$F21</f>
        <v>-1.4299079376484909</v>
      </c>
      <c r="Q21" s="2">
        <f t="shared" ref="Q21:Q29" si="4">+C21-15018.5</f>
        <v>35402.941099999996</v>
      </c>
    </row>
    <row r="22" spans="1:18" x14ac:dyDescent="0.2">
      <c r="A22" s="31" t="s">
        <v>43</v>
      </c>
      <c r="B22" s="32" t="s">
        <v>44</v>
      </c>
      <c r="C22" s="31">
        <v>55881.702899999997</v>
      </c>
      <c r="D22" s="31">
        <v>2.9999999999999997E-4</v>
      </c>
      <c r="E22">
        <f t="shared" si="0"/>
        <v>825.00737333873246</v>
      </c>
      <c r="F22">
        <f t="shared" si="1"/>
        <v>825</v>
      </c>
      <c r="G22">
        <f t="shared" si="2"/>
        <v>4.8799999996845145E-2</v>
      </c>
      <c r="I22">
        <f>+G22</f>
        <v>4.8799999996845145E-2</v>
      </c>
      <c r="O22">
        <f t="shared" ca="1" si="3"/>
        <v>-0.49376580567915651</v>
      </c>
      <c r="Q22" s="2">
        <f t="shared" si="4"/>
        <v>40863.202899999997</v>
      </c>
    </row>
    <row r="23" spans="1:18" x14ac:dyDescent="0.2">
      <c r="A23" s="33" t="s">
        <v>45</v>
      </c>
      <c r="B23" s="34" t="s">
        <v>46</v>
      </c>
      <c r="C23" s="35">
        <v>55851.41779</v>
      </c>
      <c r="D23" s="35">
        <v>2.9999999999999997E-4</v>
      </c>
      <c r="E23">
        <f t="shared" si="0"/>
        <v>820.43150500722277</v>
      </c>
      <c r="F23">
        <f t="shared" si="1"/>
        <v>820.5</v>
      </c>
      <c r="G23">
        <f t="shared" si="2"/>
        <v>-0.45332999999664025</v>
      </c>
      <c r="J23">
        <f t="shared" ref="J23:J29" si="5">+G23</f>
        <v>-0.45332999999664025</v>
      </c>
      <c r="O23">
        <f t="shared" ca="1" si="3"/>
        <v>-0.49887203548989834</v>
      </c>
      <c r="Q23" s="2">
        <f t="shared" si="4"/>
        <v>40832.91779</v>
      </c>
    </row>
    <row r="24" spans="1:18" x14ac:dyDescent="0.2">
      <c r="A24" s="33" t="s">
        <v>45</v>
      </c>
      <c r="B24" s="34" t="s">
        <v>46</v>
      </c>
      <c r="C24" s="35">
        <v>56076.445019999999</v>
      </c>
      <c r="D24" s="35">
        <v>5.9999999999999995E-4</v>
      </c>
      <c r="E24">
        <f t="shared" si="0"/>
        <v>854.43154580233454</v>
      </c>
      <c r="F24">
        <f t="shared" si="1"/>
        <v>854.5</v>
      </c>
      <c r="G24">
        <f t="shared" si="2"/>
        <v>-0.45305999999982305</v>
      </c>
      <c r="J24">
        <f t="shared" si="5"/>
        <v>-0.45305999999982305</v>
      </c>
      <c r="O24">
        <f t="shared" ca="1" si="3"/>
        <v>-0.4602916324754045</v>
      </c>
      <c r="Q24" s="2">
        <f t="shared" si="4"/>
        <v>41057.945019999999</v>
      </c>
    </row>
    <row r="25" spans="1:18" x14ac:dyDescent="0.2">
      <c r="A25" s="33" t="s">
        <v>45</v>
      </c>
      <c r="B25" s="34" t="s">
        <v>44</v>
      </c>
      <c r="C25" s="35">
        <v>56535.413670000002</v>
      </c>
      <c r="D25" s="35">
        <v>6.9999999999999999E-4</v>
      </c>
      <c r="E25">
        <f t="shared" si="0"/>
        <v>923.77849916294565</v>
      </c>
      <c r="F25">
        <f t="shared" si="1"/>
        <v>924</v>
      </c>
      <c r="G25">
        <f t="shared" si="2"/>
        <v>-1.4659899999969639</v>
      </c>
      <c r="J25">
        <f t="shared" si="5"/>
        <v>-1.4659899999969639</v>
      </c>
      <c r="O25">
        <f t="shared" ca="1" si="3"/>
        <v>-0.38142874984283637</v>
      </c>
      <c r="Q25" s="2">
        <f t="shared" si="4"/>
        <v>41516.913670000002</v>
      </c>
    </row>
    <row r="26" spans="1:18" x14ac:dyDescent="0.2">
      <c r="A26" s="36" t="s">
        <v>48</v>
      </c>
      <c r="B26" s="37" t="s">
        <v>44</v>
      </c>
      <c r="C26" s="38">
        <v>57013.459000000003</v>
      </c>
      <c r="D26" s="38">
        <v>8.0000000000000002E-3</v>
      </c>
      <c r="E26">
        <f t="shared" si="0"/>
        <v>996.00780546473288</v>
      </c>
      <c r="F26">
        <f t="shared" si="1"/>
        <v>996</v>
      </c>
      <c r="G26">
        <f t="shared" si="2"/>
        <v>5.1660000004631002E-2</v>
      </c>
      <c r="J26">
        <f t="shared" si="5"/>
        <v>5.1660000004631002E-2</v>
      </c>
      <c r="O26">
        <f t="shared" ca="1" si="3"/>
        <v>-0.29972907287096717</v>
      </c>
      <c r="Q26" s="2">
        <f t="shared" si="4"/>
        <v>41994.959000000003</v>
      </c>
    </row>
    <row r="27" spans="1:18" x14ac:dyDescent="0.2">
      <c r="A27" s="36" t="s">
        <v>48</v>
      </c>
      <c r="B27" s="37" t="s">
        <v>44</v>
      </c>
      <c r="C27" s="38">
        <v>57013.46</v>
      </c>
      <c r="D27" s="38">
        <v>0.01</v>
      </c>
      <c r="E27">
        <f t="shared" si="0"/>
        <v>996.00795655773913</v>
      </c>
      <c r="F27">
        <f t="shared" si="1"/>
        <v>996</v>
      </c>
      <c r="G27">
        <f t="shared" si="2"/>
        <v>5.266000000119675E-2</v>
      </c>
      <c r="J27">
        <f t="shared" si="5"/>
        <v>5.266000000119675E-2</v>
      </c>
      <c r="O27">
        <f t="shared" ca="1" si="3"/>
        <v>-0.29972907287096717</v>
      </c>
      <c r="Q27" s="2">
        <f t="shared" si="4"/>
        <v>41994.96</v>
      </c>
    </row>
    <row r="28" spans="1:18" x14ac:dyDescent="0.2">
      <c r="A28" s="36" t="s">
        <v>48</v>
      </c>
      <c r="B28" s="37" t="s">
        <v>46</v>
      </c>
      <c r="C28" s="38">
        <v>57016.27</v>
      </c>
      <c r="D28" s="38">
        <v>0.01</v>
      </c>
      <c r="E28">
        <f t="shared" si="0"/>
        <v>996.43252790687848</v>
      </c>
      <c r="F28">
        <f t="shared" si="1"/>
        <v>996.5</v>
      </c>
      <c r="G28">
        <f t="shared" si="2"/>
        <v>-0.44655999999667984</v>
      </c>
      <c r="J28">
        <f t="shared" si="5"/>
        <v>-0.44655999999667984</v>
      </c>
      <c r="O28">
        <f t="shared" ca="1" si="3"/>
        <v>-0.29916171400310709</v>
      </c>
      <c r="Q28" s="2">
        <f t="shared" si="4"/>
        <v>41997.77</v>
      </c>
    </row>
    <row r="29" spans="1:18" x14ac:dyDescent="0.2">
      <c r="A29" s="36" t="s">
        <v>48</v>
      </c>
      <c r="B29" s="37" t="s">
        <v>46</v>
      </c>
      <c r="C29" s="38">
        <v>57016.275000000001</v>
      </c>
      <c r="D29" s="38">
        <v>5.0000000000000001E-3</v>
      </c>
      <c r="E29">
        <f t="shared" si="0"/>
        <v>996.43328337191326</v>
      </c>
      <c r="F29">
        <f t="shared" si="1"/>
        <v>996.5</v>
      </c>
      <c r="G29">
        <f t="shared" si="2"/>
        <v>-0.44155999999202322</v>
      </c>
      <c r="J29">
        <f t="shared" si="5"/>
        <v>-0.44155999999202322</v>
      </c>
      <c r="O29">
        <f t="shared" ca="1" si="3"/>
        <v>-0.29916171400310709</v>
      </c>
      <c r="Q29" s="2">
        <f t="shared" si="4"/>
        <v>41997.775000000001</v>
      </c>
    </row>
    <row r="30" spans="1:18" x14ac:dyDescent="0.2">
      <c r="A30" s="39" t="s">
        <v>49</v>
      </c>
      <c r="B30" s="40" t="s">
        <v>44</v>
      </c>
      <c r="C30" s="41">
        <v>59111.531537999865</v>
      </c>
      <c r="D30" s="41">
        <v>6.8300000000000001E-4</v>
      </c>
      <c r="E30">
        <f>+(C30-C$7)/C$8</f>
        <v>1313.0118937392904</v>
      </c>
      <c r="F30">
        <f t="shared" si="1"/>
        <v>1313</v>
      </c>
      <c r="G30">
        <f>+C30-(C$7+F30*C$8)</f>
        <v>7.8717999866057653E-2</v>
      </c>
      <c r="K30">
        <f>+G30</f>
        <v>7.8717999866057653E-2</v>
      </c>
      <c r="O30">
        <f ca="1">+C$11+C$12*$F30</f>
        <v>5.9976449352401318E-2</v>
      </c>
      <c r="Q30" s="2">
        <f>+C30-15018.5</f>
        <v>44093.031537999865</v>
      </c>
    </row>
    <row r="31" spans="1:18" x14ac:dyDescent="0.2">
      <c r="A31" s="39" t="s">
        <v>49</v>
      </c>
      <c r="B31" s="40" t="s">
        <v>44</v>
      </c>
      <c r="C31" s="41">
        <v>59111.531537999865</v>
      </c>
      <c r="D31" s="41">
        <v>6.8300000000000001E-4</v>
      </c>
      <c r="E31">
        <f>+(C31-C$7)/C$8</f>
        <v>1313.0118937392904</v>
      </c>
      <c r="F31">
        <f t="shared" si="1"/>
        <v>1313</v>
      </c>
      <c r="G31">
        <f>+C31-(C$7+F31*C$8)</f>
        <v>7.8717999866057653E-2</v>
      </c>
      <c r="K31">
        <f>+G31</f>
        <v>7.8717999866057653E-2</v>
      </c>
      <c r="O31">
        <f ca="1">+C$11+C$12*$F31</f>
        <v>5.9976449352401318E-2</v>
      </c>
      <c r="Q31" s="2">
        <f>+C31-15018.5</f>
        <v>44093.031537999865</v>
      </c>
    </row>
    <row r="32" spans="1:18" x14ac:dyDescent="0.2">
      <c r="A32" s="39" t="s">
        <v>49</v>
      </c>
      <c r="B32" s="40" t="s">
        <v>44</v>
      </c>
      <c r="C32" s="41">
        <v>59111.531675000209</v>
      </c>
      <c r="D32" s="41">
        <v>6.8900000000000005E-4</v>
      </c>
      <c r="E32">
        <f>+(C32-C$7)/C$8</f>
        <v>1313.0119144390844</v>
      </c>
      <c r="F32">
        <f t="shared" si="1"/>
        <v>1313</v>
      </c>
      <c r="G32">
        <f>+C32-(C$7+F32*C$8)</f>
        <v>7.8855000210751314E-2</v>
      </c>
      <c r="K32">
        <f>+G32</f>
        <v>7.8855000210751314E-2</v>
      </c>
      <c r="O32">
        <f ca="1">+C$11+C$12*$F32</f>
        <v>5.9976449352401318E-2</v>
      </c>
      <c r="Q32" s="2">
        <f>+C32-15018.5</f>
        <v>44093.031675000209</v>
      </c>
    </row>
    <row r="33" spans="1:17" x14ac:dyDescent="0.2">
      <c r="A33" s="39" t="s">
        <v>49</v>
      </c>
      <c r="B33" s="40" t="s">
        <v>44</v>
      </c>
      <c r="C33" s="41">
        <v>59111.531675000209</v>
      </c>
      <c r="D33" s="41">
        <v>6.8900000000000005E-4</v>
      </c>
      <c r="E33">
        <f>+(C33-C$7)/C$8</f>
        <v>1313.0119144390844</v>
      </c>
      <c r="F33">
        <f t="shared" si="1"/>
        <v>1313</v>
      </c>
      <c r="G33">
        <f>+C33-(C$7+F33*C$8)</f>
        <v>7.8855000210751314E-2</v>
      </c>
      <c r="K33">
        <f>+G33</f>
        <v>7.8855000210751314E-2</v>
      </c>
      <c r="O33">
        <f ca="1">+C$11+C$12*$F33</f>
        <v>5.9976449352401318E-2</v>
      </c>
      <c r="Q33" s="2">
        <f>+C33-15018.5</f>
        <v>44093.031675000209</v>
      </c>
    </row>
    <row r="34" spans="1:17" x14ac:dyDescent="0.2">
      <c r="C34" s="8"/>
      <c r="D34" s="8"/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30:D33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2024-01-23T04:31:17Z</dcterms:modified>
</cp:coreProperties>
</file>