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5B25A68-3203-46ED-9D5B-59027B34D22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E23" i="1"/>
  <c r="F23" i="1"/>
  <c r="G23" i="1"/>
  <c r="K23" i="1"/>
  <c r="E27" i="1"/>
  <c r="F27" i="1"/>
  <c r="G27" i="1"/>
  <c r="K27" i="1"/>
  <c r="Q22" i="1"/>
  <c r="Q23" i="1"/>
  <c r="Q24" i="1"/>
  <c r="Q25" i="1"/>
  <c r="Q26" i="1"/>
  <c r="Q27" i="1"/>
  <c r="Q28" i="1"/>
  <c r="Q29" i="1"/>
  <c r="C8" i="1"/>
  <c r="E25" i="1"/>
  <c r="F25" i="1"/>
  <c r="G25" i="1"/>
  <c r="K25" i="1"/>
  <c r="C9" i="1"/>
  <c r="E21" i="1"/>
  <c r="F21" i="1"/>
  <c r="G21" i="1"/>
  <c r="I21" i="1"/>
  <c r="D9" i="1"/>
  <c r="D8" i="1"/>
  <c r="F16" i="1"/>
  <c r="F17" i="1" s="1"/>
  <c r="C17" i="1"/>
  <c r="Q21" i="1"/>
  <c r="E24" i="1"/>
  <c r="F24" i="1"/>
  <c r="G24" i="1"/>
  <c r="E29" i="1"/>
  <c r="F29" i="1"/>
  <c r="G29" i="1"/>
  <c r="K29" i="1"/>
  <c r="E26" i="1"/>
  <c r="F26" i="1"/>
  <c r="G26" i="1"/>
  <c r="K26" i="1"/>
  <c r="E28" i="1"/>
  <c r="F28" i="1"/>
  <c r="G28" i="1"/>
  <c r="K28" i="1"/>
  <c r="K24" i="1"/>
  <c r="C11" i="1"/>
  <c r="C12" i="1"/>
  <c r="C16" i="1" l="1"/>
  <c r="D18" i="1" s="1"/>
  <c r="O25" i="1"/>
  <c r="O29" i="1"/>
  <c r="O22" i="1"/>
  <c r="C15" i="1"/>
  <c r="O28" i="1"/>
  <c r="O27" i="1"/>
  <c r="O23" i="1"/>
  <c r="O26" i="1"/>
  <c r="O21" i="1"/>
  <c r="O24" i="1"/>
  <c r="C18" i="1" l="1"/>
  <c r="F18" i="1"/>
  <c r="F19" i="1" s="1"/>
</calcChain>
</file>

<file path=xl/sharedStrings.xml><?xml version="1.0" encoding="utf-8"?>
<sst xmlns="http://schemas.openxmlformats.org/spreadsheetml/2006/main" count="68" uniqueCount="51">
  <si>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</si>
  <si>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</si>
  <si>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</si>
  <si>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</si>
  <si>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</si>
  <si>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</si>
  <si>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</si>
  <si>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</si>
  <si>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</si>
  <si>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</si>
  <si>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</si>
  <si>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</si>
  <si>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</si>
  <si>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</si>
  <si>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</si>
  <si>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</si>
  <si>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</si>
  <si>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</si>
  <si>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</si>
  <si>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</si>
  <si>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</si>
  <si>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</si>
  <si>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</si>
  <si>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</si>
  <si>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</si>
  <si>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</si>
  <si>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</si>
  <si>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</si>
  <si>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</si>
  <si>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</si>
  <si>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</si>
  <si>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</si>
  <si>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</si>
  <si>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</si>
  <si>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</si>
  <si>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</si>
  <si>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</si>
  <si>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</si>
  <si>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</si>
  <si>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</si>
  <si>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</si>
  <si>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V0811 Cep</t>
  </si>
  <si>
    <t>2017K</t>
  </si>
  <si>
    <t>G4232-2515</t>
  </si>
  <si>
    <t>EW</t>
  </si>
  <si>
    <t>pr_0</t>
  </si>
  <si>
    <t>V0811 Cep / GSC 4232-2515</t>
  </si>
  <si>
    <t>GCVS</t>
  </si>
  <si>
    <t>I</t>
  </si>
  <si>
    <t>OEJV 0179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</si>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</sst>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6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V0811 Cep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21408.5</c:v>
                </c:pt>
                <c:pt idx="2">
                  <c:v>21409</c:v>
                </c:pt>
                <c:pt idx="3">
                  <c:v>21409.5</c:v>
                </c:pt>
                <c:pt idx="4">
                  <c:v>22449.5</c:v>
                </c:pt>
                <c:pt idx="5">
                  <c:v>22450</c:v>
                </c:pt>
                <c:pt idx="6">
                  <c:v>22693</c:v>
                </c:pt>
                <c:pt idx="7">
                  <c:v>22772.5</c:v>
                </c:pt>
                <c:pt idx="8">
                  <c:v>22773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41-4174-96CA-FD1D1B95407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21408.5</c:v>
                </c:pt>
                <c:pt idx="2">
                  <c:v>21409</c:v>
                </c:pt>
                <c:pt idx="3">
                  <c:v>21409.5</c:v>
                </c:pt>
                <c:pt idx="4">
                  <c:v>22449.5</c:v>
                </c:pt>
                <c:pt idx="5">
                  <c:v>22450</c:v>
                </c:pt>
                <c:pt idx="6">
                  <c:v>22693</c:v>
                </c:pt>
                <c:pt idx="7">
                  <c:v>22772.5</c:v>
                </c:pt>
                <c:pt idx="8">
                  <c:v>22773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41-4174-96CA-FD1D1B95407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21408.5</c:v>
                </c:pt>
                <c:pt idx="2">
                  <c:v>21409</c:v>
                </c:pt>
                <c:pt idx="3">
                  <c:v>21409.5</c:v>
                </c:pt>
                <c:pt idx="4">
                  <c:v>22449.5</c:v>
                </c:pt>
                <c:pt idx="5">
                  <c:v>22450</c:v>
                </c:pt>
                <c:pt idx="6">
                  <c:v>22693</c:v>
                </c:pt>
                <c:pt idx="7">
                  <c:v>22772.5</c:v>
                </c:pt>
                <c:pt idx="8">
                  <c:v>22773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41-4174-96CA-FD1D1B95407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21408.5</c:v>
                </c:pt>
                <c:pt idx="2">
                  <c:v>21409</c:v>
                </c:pt>
                <c:pt idx="3">
                  <c:v>21409.5</c:v>
                </c:pt>
                <c:pt idx="4">
                  <c:v>22449.5</c:v>
                </c:pt>
                <c:pt idx="5">
                  <c:v>22450</c:v>
                </c:pt>
                <c:pt idx="6">
                  <c:v>22693</c:v>
                </c:pt>
                <c:pt idx="7">
                  <c:v>22772.5</c:v>
                </c:pt>
                <c:pt idx="8">
                  <c:v>22773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4.6762999998463783E-2</c:v>
                </c:pt>
                <c:pt idx="2">
                  <c:v>4.7302000006311573E-2</c:v>
                </c:pt>
                <c:pt idx="3">
                  <c:v>4.6161000005668029E-2</c:v>
                </c:pt>
                <c:pt idx="4">
                  <c:v>4.789100000198232E-2</c:v>
                </c:pt>
                <c:pt idx="5">
                  <c:v>4.8730000002251472E-2</c:v>
                </c:pt>
                <c:pt idx="6">
                  <c:v>4.8843999997188803E-2</c:v>
                </c:pt>
                <c:pt idx="7">
                  <c:v>4.8735000003944151E-2</c:v>
                </c:pt>
                <c:pt idx="8">
                  <c:v>4.884400000446476E-2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41-4174-96CA-FD1D1B95407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21408.5</c:v>
                </c:pt>
                <c:pt idx="2">
                  <c:v>21409</c:v>
                </c:pt>
                <c:pt idx="3">
                  <c:v>21409.5</c:v>
                </c:pt>
                <c:pt idx="4">
                  <c:v>22449.5</c:v>
                </c:pt>
                <c:pt idx="5">
                  <c:v>22450</c:v>
                </c:pt>
                <c:pt idx="6">
                  <c:v>22693</c:v>
                </c:pt>
                <c:pt idx="7">
                  <c:v>22772.5</c:v>
                </c:pt>
                <c:pt idx="8">
                  <c:v>22773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441-4174-96CA-FD1D1B95407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21408.5</c:v>
                </c:pt>
                <c:pt idx="2">
                  <c:v>21409</c:v>
                </c:pt>
                <c:pt idx="3">
                  <c:v>21409.5</c:v>
                </c:pt>
                <c:pt idx="4">
                  <c:v>22449.5</c:v>
                </c:pt>
                <c:pt idx="5">
                  <c:v>22450</c:v>
                </c:pt>
                <c:pt idx="6">
                  <c:v>22693</c:v>
                </c:pt>
                <c:pt idx="7">
                  <c:v>22772.5</c:v>
                </c:pt>
                <c:pt idx="8">
                  <c:v>22773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441-4174-96CA-FD1D1B95407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21408.5</c:v>
                </c:pt>
                <c:pt idx="2">
                  <c:v>21409</c:v>
                </c:pt>
                <c:pt idx="3">
                  <c:v>21409.5</c:v>
                </c:pt>
                <c:pt idx="4">
                  <c:v>22449.5</c:v>
                </c:pt>
                <c:pt idx="5">
                  <c:v>22450</c:v>
                </c:pt>
                <c:pt idx="6">
                  <c:v>22693</c:v>
                </c:pt>
                <c:pt idx="7">
                  <c:v>22772.5</c:v>
                </c:pt>
                <c:pt idx="8">
                  <c:v>22773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441-4174-96CA-FD1D1B95407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21408.5</c:v>
                </c:pt>
                <c:pt idx="2">
                  <c:v>21409</c:v>
                </c:pt>
                <c:pt idx="3">
                  <c:v>21409.5</c:v>
                </c:pt>
                <c:pt idx="4">
                  <c:v>22449.5</c:v>
                </c:pt>
                <c:pt idx="5">
                  <c:v>22450</c:v>
                </c:pt>
                <c:pt idx="6">
                  <c:v>22693</c:v>
                </c:pt>
                <c:pt idx="7">
                  <c:v>22772.5</c:v>
                </c:pt>
                <c:pt idx="8">
                  <c:v>22773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8.1301544857900754E-5</c:v>
                </c:pt>
                <c:pt idx="1">
                  <c:v>4.6254847048910232E-2</c:v>
                </c:pt>
                <c:pt idx="2">
                  <c:v>4.6255925441733271E-2</c:v>
                </c:pt>
                <c:pt idx="3">
                  <c:v>4.6257003834556311E-2</c:v>
                </c:pt>
                <c:pt idx="4">
                  <c:v>4.8500060906477016E-2</c:v>
                </c:pt>
                <c:pt idx="5">
                  <c:v>4.8501139299300056E-2</c:v>
                </c:pt>
                <c:pt idx="6">
                  <c:v>4.9025238211296909E-2</c:v>
                </c:pt>
                <c:pt idx="7">
                  <c:v>4.9196702670160082E-2</c:v>
                </c:pt>
                <c:pt idx="8">
                  <c:v>4.9197781062983115E-2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441-4174-96CA-FD1D1B95407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21408.5</c:v>
                </c:pt>
                <c:pt idx="2">
                  <c:v>21409</c:v>
                </c:pt>
                <c:pt idx="3">
                  <c:v>21409.5</c:v>
                </c:pt>
                <c:pt idx="4">
                  <c:v>22449.5</c:v>
                </c:pt>
                <c:pt idx="5">
                  <c:v>22450</c:v>
                </c:pt>
                <c:pt idx="6">
                  <c:v>22693</c:v>
                </c:pt>
                <c:pt idx="7">
                  <c:v>22772.5</c:v>
                </c:pt>
                <c:pt idx="8">
                  <c:v>22773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441-4174-96CA-FD1D1B954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6464864"/>
        <c:axId val="1"/>
      </c:scatterChart>
      <c:valAx>
        <c:axId val="716464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4648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9EF5C2D-989B-23ED-5032-F82A89C60B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20.041599999999999</v>
      </c>
      <c r="L1" s="32">
        <v>61.053199999999997</v>
      </c>
      <c r="M1" s="33">
        <v>51550.874499999998</v>
      </c>
      <c r="N1" s="33">
        <v>0.25076199999999998</v>
      </c>
      <c r="O1" s="31" t="s">
        <v>44</v>
      </c>
      <c r="P1" s="42">
        <v>14.2</v>
      </c>
      <c r="Q1" s="42">
        <v>14.9</v>
      </c>
      <c r="R1" s="43" t="s">
        <v>45</v>
      </c>
      <c r="S1" s="31"/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51550.874499999998</v>
      </c>
      <c r="D4" s="27">
        <v>0.25076199999999998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7">
        <v>51550.874499999998</v>
      </c>
      <c r="D7" s="28" t="s">
        <v>47</v>
      </c>
    </row>
    <row r="8" spans="1:19" x14ac:dyDescent="0.2">
      <c r="A8" t="s">
        <v>3</v>
      </c>
      <c r="C8" s="47">
        <f>N1</f>
        <v>0.25076199999999998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8.1301544857900754E-5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2.1567856460776014E-6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57261.526723781062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0.25076415678564606</v>
      </c>
      <c r="E16" s="14" t="s">
        <v>30</v>
      </c>
      <c r="F16" s="35">
        <f ca="1">NOW()+15018.5+$C$5/24</f>
        <v>60332.748867476846</v>
      </c>
    </row>
    <row r="17" spans="1:21" ht="13.5" thickBot="1" x14ac:dyDescent="0.25">
      <c r="A17" s="14" t="s">
        <v>27</v>
      </c>
      <c r="B17" s="10"/>
      <c r="C17" s="10">
        <f>COUNT(C21:C2191)</f>
        <v>9</v>
      </c>
      <c r="E17" s="14" t="s">
        <v>35</v>
      </c>
      <c r="F17" s="15">
        <f ca="1">ROUND(2*(F16-$C$7)/$C$8,0)/2+F15</f>
        <v>35022</v>
      </c>
    </row>
    <row r="18" spans="1:21" ht="14.25" thickTop="1" thickBot="1" x14ac:dyDescent="0.25">
      <c r="A18" s="16" t="s">
        <v>5</v>
      </c>
      <c r="B18" s="10"/>
      <c r="C18" s="19">
        <f ca="1">+C15</f>
        <v>57261.526723781062</v>
      </c>
      <c r="D18" s="20">
        <f ca="1">+C16</f>
        <v>0.25076415678564606</v>
      </c>
      <c r="E18" s="14" t="s">
        <v>36</v>
      </c>
      <c r="F18" s="23">
        <f ca="1">ROUND(2*(F16-$C$15)/$C$16,0)/2+F15</f>
        <v>12248.5</v>
      </c>
    </row>
    <row r="19" spans="1:21" ht="13.5" thickTop="1" x14ac:dyDescent="0.2">
      <c r="E19" s="14" t="s">
        <v>31</v>
      </c>
      <c r="F19" s="18">
        <f ca="1">+$C$15+$C$16*F18-15018.5-$C$5/24</f>
        <v>45314.907331503382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47</v>
      </c>
      <c r="C21" s="8">
        <v>51550.874499999998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8.1301544857900754E-5</v>
      </c>
      <c r="Q21" s="2">
        <f>+C21-15018.5</f>
        <v>36532.374499999998</v>
      </c>
    </row>
    <row r="22" spans="1:21" x14ac:dyDescent="0.2">
      <c r="A22" s="44" t="s">
        <v>49</v>
      </c>
      <c r="B22" s="45" t="s">
        <v>50</v>
      </c>
      <c r="C22" s="46">
        <v>56919.359539999998</v>
      </c>
      <c r="D22" s="46">
        <v>2.9999999999999997E-4</v>
      </c>
      <c r="E22">
        <f t="shared" ref="E22:E29" si="0">+(C22-C$7)/C$8</f>
        <v>21408.686483597994</v>
      </c>
      <c r="F22">
        <f t="shared" ref="F22:F29" si="1">ROUND(2*E22,0)/2</f>
        <v>21408.5</v>
      </c>
      <c r="G22">
        <f t="shared" ref="G22:G29" si="2">+C22-(C$7+F22*C$8)</f>
        <v>4.6762999998463783E-2</v>
      </c>
      <c r="K22">
        <f t="shared" ref="K22:K29" si="3">+G22</f>
        <v>4.6762999998463783E-2</v>
      </c>
      <c r="O22">
        <f t="shared" ref="O22:O29" ca="1" si="4">+C$11+C$12*$F22</f>
        <v>4.6254847048910232E-2</v>
      </c>
      <c r="Q22" s="2">
        <f t="shared" ref="Q22:Q29" si="5">+C22-15018.5</f>
        <v>41900.859539999998</v>
      </c>
    </row>
    <row r="23" spans="1:21" x14ac:dyDescent="0.2">
      <c r="A23" s="44" t="s">
        <v>49</v>
      </c>
      <c r="B23" s="45" t="s">
        <v>48</v>
      </c>
      <c r="C23" s="46">
        <v>56919.485460000004</v>
      </c>
      <c r="D23" s="46">
        <v>4.0000000000000002E-4</v>
      </c>
      <c r="E23">
        <f t="shared" si="0"/>
        <v>21409.188633046499</v>
      </c>
      <c r="F23">
        <f t="shared" si="1"/>
        <v>21409</v>
      </c>
      <c r="G23">
        <f t="shared" si="2"/>
        <v>4.7302000006311573E-2</v>
      </c>
      <c r="K23">
        <f t="shared" si="3"/>
        <v>4.7302000006311573E-2</v>
      </c>
      <c r="O23">
        <f t="shared" ca="1" si="4"/>
        <v>4.6255925441733271E-2</v>
      </c>
      <c r="Q23" s="2">
        <f t="shared" si="5"/>
        <v>41900.985460000004</v>
      </c>
    </row>
    <row r="24" spans="1:21" x14ac:dyDescent="0.2">
      <c r="A24" s="44" t="s">
        <v>49</v>
      </c>
      <c r="B24" s="45" t="s">
        <v>50</v>
      </c>
      <c r="C24" s="46">
        <v>56919.609700000001</v>
      </c>
      <c r="D24" s="46">
        <v>5.0000000000000001E-4</v>
      </c>
      <c r="E24">
        <f t="shared" si="0"/>
        <v>21409.684082915286</v>
      </c>
      <c r="F24">
        <f t="shared" si="1"/>
        <v>21409.5</v>
      </c>
      <c r="G24">
        <f t="shared" si="2"/>
        <v>4.6161000005668029E-2</v>
      </c>
      <c r="K24">
        <f t="shared" si="3"/>
        <v>4.6161000005668029E-2</v>
      </c>
      <c r="O24">
        <f t="shared" ca="1" si="4"/>
        <v>4.6257003834556311E-2</v>
      </c>
      <c r="Q24" s="2">
        <f t="shared" si="5"/>
        <v>41901.109700000001</v>
      </c>
    </row>
    <row r="25" spans="1:21" x14ac:dyDescent="0.2">
      <c r="A25" s="44" t="s">
        <v>49</v>
      </c>
      <c r="B25" s="45" t="s">
        <v>48</v>
      </c>
      <c r="C25" s="46">
        <v>57180.403910000001</v>
      </c>
      <c r="D25" s="46">
        <v>2.9999999999999997E-4</v>
      </c>
      <c r="E25">
        <f t="shared" si="0"/>
        <v>22449.690981887219</v>
      </c>
      <c r="F25">
        <f t="shared" si="1"/>
        <v>22449.5</v>
      </c>
      <c r="G25">
        <f t="shared" si="2"/>
        <v>4.789100000198232E-2</v>
      </c>
      <c r="K25">
        <f t="shared" si="3"/>
        <v>4.789100000198232E-2</v>
      </c>
      <c r="O25">
        <f t="shared" ca="1" si="4"/>
        <v>4.8500060906477016E-2</v>
      </c>
      <c r="Q25" s="2">
        <f t="shared" si="5"/>
        <v>42161.903910000001</v>
      </c>
    </row>
    <row r="26" spans="1:21" x14ac:dyDescent="0.2">
      <c r="A26" s="44" t="s">
        <v>49</v>
      </c>
      <c r="B26" s="45" t="s">
        <v>50</v>
      </c>
      <c r="C26" s="46">
        <v>57180.530129999999</v>
      </c>
      <c r="D26" s="46">
        <v>4.0000000000000002E-4</v>
      </c>
      <c r="E26">
        <f t="shared" si="0"/>
        <v>22450.194327689209</v>
      </c>
      <c r="F26">
        <f t="shared" si="1"/>
        <v>22450</v>
      </c>
      <c r="G26">
        <f t="shared" si="2"/>
        <v>4.8730000002251472E-2</v>
      </c>
      <c r="K26">
        <f t="shared" si="3"/>
        <v>4.8730000002251472E-2</v>
      </c>
      <c r="O26">
        <f t="shared" ca="1" si="4"/>
        <v>4.8501139299300056E-2</v>
      </c>
      <c r="Q26" s="2">
        <f t="shared" si="5"/>
        <v>42162.030129999999</v>
      </c>
    </row>
    <row r="27" spans="1:21" x14ac:dyDescent="0.2">
      <c r="A27" s="44" t="s">
        <v>49</v>
      </c>
      <c r="B27" s="45" t="s">
        <v>50</v>
      </c>
      <c r="C27" s="46">
        <v>57241.465409999997</v>
      </c>
      <c r="D27" s="46">
        <v>4.0000000000000002E-4</v>
      </c>
      <c r="E27">
        <f t="shared" si="0"/>
        <v>22693.194782303537</v>
      </c>
      <c r="F27">
        <f t="shared" si="1"/>
        <v>22693</v>
      </c>
      <c r="G27">
        <f t="shared" si="2"/>
        <v>4.8843999997188803E-2</v>
      </c>
      <c r="K27">
        <f t="shared" si="3"/>
        <v>4.8843999997188803E-2</v>
      </c>
      <c r="O27">
        <f t="shared" ca="1" si="4"/>
        <v>4.9025238211296909E-2</v>
      </c>
      <c r="Q27" s="2">
        <f t="shared" si="5"/>
        <v>42222.965409999997</v>
      </c>
    </row>
    <row r="28" spans="1:21" x14ac:dyDescent="0.2">
      <c r="A28" s="44" t="s">
        <v>49</v>
      </c>
      <c r="B28" s="45" t="s">
        <v>48</v>
      </c>
      <c r="C28" s="46">
        <v>57261.400880000001</v>
      </c>
      <c r="D28" s="46">
        <v>4.0000000000000002E-4</v>
      </c>
      <c r="E28">
        <f t="shared" si="0"/>
        <v>22772.694347628443</v>
      </c>
      <c r="F28">
        <f t="shared" si="1"/>
        <v>22772.5</v>
      </c>
      <c r="G28">
        <f t="shared" si="2"/>
        <v>4.8735000003944151E-2</v>
      </c>
      <c r="K28">
        <f t="shared" si="3"/>
        <v>4.8735000003944151E-2</v>
      </c>
      <c r="O28">
        <f t="shared" ca="1" si="4"/>
        <v>4.9196702670160082E-2</v>
      </c>
      <c r="Q28" s="2">
        <f t="shared" si="5"/>
        <v>42242.900880000001</v>
      </c>
    </row>
    <row r="29" spans="1:21" x14ac:dyDescent="0.2">
      <c r="A29" s="44" t="s">
        <v>49</v>
      </c>
      <c r="B29" s="45" t="s">
        <v>50</v>
      </c>
      <c r="C29" s="46">
        <v>57261.52637</v>
      </c>
      <c r="D29" s="46">
        <v>2.0000000000000001E-4</v>
      </c>
      <c r="E29">
        <f t="shared" si="0"/>
        <v>22773.194782303548</v>
      </c>
      <c r="F29">
        <f t="shared" si="1"/>
        <v>22773</v>
      </c>
      <c r="G29">
        <f t="shared" si="2"/>
        <v>4.884400000446476E-2</v>
      </c>
      <c r="K29">
        <f t="shared" si="3"/>
        <v>4.884400000446476E-2</v>
      </c>
      <c r="O29">
        <f t="shared" ca="1" si="4"/>
        <v>4.9197781062983115E-2</v>
      </c>
      <c r="Q29" s="2">
        <f t="shared" si="5"/>
        <v>42243.02637</v>
      </c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2024-01-23T04:58:22Z</dcterms:modified>
</cp:coreProperties>
</file>