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B0C546-18E2-49DA-A1AE-46E2C37AF4D1}" xr6:coauthVersionLast="47" xr6:coauthVersionMax="47" xr10:uidLastSave="{00000000-0000-0000-0000-000000000000}"/>
  <bookViews>
    <workbookView xWindow="-120" yWindow="-120" windowWidth="29040" windowHeight="15840"/>
  </bookViews>
  <sheets>
    <sheet name="Active`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D9" i="1"/>
  <c r="D8" i="1"/>
  <c r="F16" i="1"/>
  <c r="C17" i="1"/>
  <c r="Q21" i="1"/>
  <c r="E21" i="1"/>
  <c r="F21" i="1"/>
  <c r="G21" i="1"/>
  <c r="I21" i="1"/>
  <c r="C12" i="1"/>
  <c r="C11" i="1"/>
  <c r="O21" i="1" l="1"/>
  <c r="C15" i="1"/>
  <c r="F18" i="1" s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<sst xmlns="http://schemas.openxmlformats.org/spreadsheetml/2006/main" count="55" uniqueCount="51">
  <si>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</si>
  <si>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</si>
  <si>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</si>
  <si>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</si>
  <si>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</si>
  <si>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</si>
  <si>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</si>
  <si>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</si>
  <si>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</si>
  <si>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</si>
  <si>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</si>
  <si>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</si>
  <si>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</si>
  <si>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</si>
  <si>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</si>
  <si>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</si>
  <si>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</si>
  <si>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</si>
  <si>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</si>
  <si>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</si>
  <si>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</si>
  <si>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</si>
  <si>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</si>
  <si>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</si>
  <si>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</si>
  <si>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</si>
  <si>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</si>
  <si>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</si>
  <si>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</si>
  <si>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</si>
  <si>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</si>
  <si>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</si>
  <si>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</si>
  <si>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</si>
  <si>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</si>
  <si>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</si>
  <si>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</si>
  <si>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</si>
  <si>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</si>
  <si>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</si>
  <si>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</si>
  <si>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V0853 Cep  </t>
  </si>
  <si>
    <t>2017K</t>
  </si>
  <si>
    <t>G4465-0277</t>
  </si>
  <si>
    <t xml:space="preserve">EW        </t>
  </si>
  <si>
    <t>pr_6</t>
  </si>
  <si>
    <t xml:space="preserve">           </t>
  </si>
  <si>
    <t>V0853 Cep   / GSC 4465-0277</t>
  </si>
  <si>
    <t>I</t>
  </si>
  <si>
    <t>OEJV 0179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</si>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</sst>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V0853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'Active`'!$H$20:$H$20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9-44E2-ACAF-D0EE882880F6}"/>
            </c:ext>
          </c:extLst>
        </c:ser>
        <c:ser>
          <c:idx val="1"/>
          <c:order val="1"/>
          <c:tx>
            <c:strRef>
              <c:f>'Active`'!$I$20:$I$20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09-44E2-ACAF-D0EE882880F6}"/>
            </c:ext>
          </c:extLst>
        </c:ser>
        <c:ser>
          <c:idx val="3"/>
          <c:order val="2"/>
          <c:tx>
            <c:strRef>
              <c:f>'Active`'!$J$20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09-44E2-ACAF-D0EE882880F6}"/>
            </c:ext>
          </c:extLst>
        </c:ser>
        <c:ser>
          <c:idx val="4"/>
          <c:order val="3"/>
          <c:tx>
            <c:strRef>
              <c:f>'Active`'!$K$20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'Active`'!$K$21:$K$999</c:f>
              <c:numCache>
                <c:formatCode>General</c:formatCode>
                <c:ptCount val="979"/>
                <c:pt idx="1">
                  <c:v>-7.2879999999713618E-2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09-44E2-ACAF-D0EE882880F6}"/>
            </c:ext>
          </c:extLst>
        </c:ser>
        <c:ser>
          <c:idx val="2"/>
          <c:order val="4"/>
          <c:tx>
            <c:strRef>
              <c:f>'Active`'!$L$20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09-44E2-ACAF-D0EE882880F6}"/>
            </c:ext>
          </c:extLst>
        </c:ser>
        <c:ser>
          <c:idx val="5"/>
          <c:order val="5"/>
          <c:tx>
            <c:strRef>
              <c:f>'Active`'!$M$20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09-44E2-ACAF-D0EE882880F6}"/>
            </c:ext>
          </c:extLst>
        </c:ser>
        <c:ser>
          <c:idx val="6"/>
          <c:order val="6"/>
          <c:tx>
            <c:strRef>
              <c:f>'Active`'!$N$20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'Active`'!$D$21:$D$999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09-44E2-ACAF-D0EE882880F6}"/>
            </c:ext>
          </c:extLst>
        </c:ser>
        <c:ser>
          <c:idx val="7"/>
          <c:order val="7"/>
          <c:tx>
            <c:strRef>
              <c:f>'Active`'!$O$20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-7.2879999999713618E-2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09-44E2-ACAF-D0EE882880F6}"/>
            </c:ext>
          </c:extLst>
        </c:ser>
        <c:ser>
          <c:idx val="8"/>
          <c:order val="8"/>
          <c:tx>
            <c:strRef>
              <c:f>'Active`'!$U$20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'Active`'!$F$21:$F$999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8870</c:v>
                </c:pt>
              </c:numCache>
            </c:numRef>
          </c:xVal>
          <c:yVal>
            <c:numRef>
              <c:f>'Active`'!$U$21:$U$999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09-44E2-ACAF-D0EE88288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306680"/>
        <c:axId val="1"/>
      </c:scatterChart>
      <c:valAx>
        <c:axId val="70830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306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40425F-CA2A-9A13-EA65-0A2EE6A59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21.331700000000001</v>
      </c>
      <c r="L1" s="32">
        <v>70.185609999999997</v>
      </c>
      <c r="M1" s="33">
        <v>51459.705999999998</v>
      </c>
      <c r="N1" s="33">
        <v>0.61543000000000003</v>
      </c>
      <c r="O1" s="31" t="s">
        <v>44</v>
      </c>
      <c r="P1" s="42">
        <v>13.7</v>
      </c>
      <c r="Q1" s="42">
        <v>14.2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51459.705999999998</v>
      </c>
      <c r="D4" s="27">
        <v>0.61543000000000003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51459.705999999998</v>
      </c>
      <c r="D7" s="28" t="s">
        <v>50</v>
      </c>
    </row>
    <row r="8" spans="1:19" x14ac:dyDescent="0.2">
      <c r="A8" t="s">
        <v>3</v>
      </c>
      <c r="C8" s="47">
        <f>N1</f>
        <v>0.61543000000000003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-8.2164599774197997E-6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56918.497219999997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0.61542178354002264</v>
      </c>
      <c r="E16" s="14" t="s">
        <v>30</v>
      </c>
      <c r="F16" s="35">
        <f ca="1">NOW()+15018.5+$C$5/24</f>
        <v>60332.759804629626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14418.5</v>
      </c>
    </row>
    <row r="18" spans="1:21" ht="14.25" thickTop="1" thickBot="1" x14ac:dyDescent="0.25">
      <c r="A18" s="16" t="s">
        <v>5</v>
      </c>
      <c r="B18" s="10"/>
      <c r="C18" s="19">
        <f ca="1">+C15</f>
        <v>56918.497219999997</v>
      </c>
      <c r="D18" s="20">
        <f ca="1">+C16</f>
        <v>0.61542178354002264</v>
      </c>
      <c r="E18" s="14" t="s">
        <v>36</v>
      </c>
      <c r="F18" s="23">
        <f ca="1">ROUND(2*(F16-$C$15)/$C$16,0)/2+F15</f>
        <v>5549</v>
      </c>
    </row>
    <row r="19" spans="1:21" ht="13.5" thickTop="1" x14ac:dyDescent="0.2">
      <c r="E19" s="14" t="s">
        <v>31</v>
      </c>
      <c r="F19" s="18">
        <f ca="1">+$C$15+$C$16*F18-15018.5-$C$5/24</f>
        <v>45315.368530196916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50</v>
      </c>
      <c r="C21" s="8">
        <v>51459.705999999998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36441.205999999998</v>
      </c>
    </row>
    <row r="22" spans="1:21" x14ac:dyDescent="0.2">
      <c r="A22" s="44" t="s">
        <v>49</v>
      </c>
      <c r="B22" s="45" t="s">
        <v>48</v>
      </c>
      <c r="C22" s="46">
        <v>56918.497219999997</v>
      </c>
      <c r="D22" s="46">
        <v>5.0000000000000001E-4</v>
      </c>
      <c r="E22">
        <f>+(C22-C$7)/C$8</f>
        <v>8869.8815787335661</v>
      </c>
      <c r="F22">
        <f>ROUND(2*E22,0)/2</f>
        <v>8870</v>
      </c>
      <c r="G22">
        <f>+C22-(C$7+F22*C$8)</f>
        <v>-7.2879999999713618E-2</v>
      </c>
      <c r="K22">
        <f>+G22</f>
        <v>-7.2879999999713618E-2</v>
      </c>
      <c r="O22">
        <f ca="1">+C$11+C$12*$F22</f>
        <v>-7.2879999999713618E-2</v>
      </c>
      <c r="Q22" s="2">
        <f>+C22-15018.5</f>
        <v>41899.997219999997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Active`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2024-01-23T05:14:07Z</dcterms:modified>
</cp:coreProperties>
</file>