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1941CFC-04D0-49E9-871B-3F0D37EA3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1" i="1"/>
  <c r="F21" i="1" s="1"/>
  <c r="G21" i="1" s="1"/>
  <c r="I21" i="1" s="1"/>
  <c r="Q21" i="1"/>
  <c r="F15" i="1"/>
  <c r="F16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<sst xmlns="http://schemas.openxmlformats.org/spreadsheetml/2006/main" count="54" uniqueCount="51">
  <si>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</si>
  <si>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</si>
  <si>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</si>
  <si>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</si>
  <si>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</si>
  <si>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</si>
  <si>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</si>
  <si>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</si>
  <si>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</si>
  <si>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</si>
  <si>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</si>
  <si>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</si>
  <si>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</si>
  <si>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</si>
  <si>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</si>
  <si>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</si>
  <si>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</si>
  <si>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</si>
  <si>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</si>
  <si>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</si>
  <si>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</si>
  <si>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</si>
  <si>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</si>
  <si>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</si>
  <si>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</si>
  <si>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</si>
  <si>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</si>
  <si>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</si>
  <si>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</si>
  <si>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</si>
  <si>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</si>
  <si>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</si>
  <si>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</si>
  <si>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</si>
  <si>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</si>
  <si>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</si>
  <si>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</si>
  <si>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</si>
  <si>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</si>
  <si>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</si>
  <si>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</si>
  <si>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</si>
  <si>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</si>
  <si>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V0877 Cep</t>
  </si>
  <si>
    <t>G4600-1820</t>
  </si>
  <si>
    <t xml:space="preserve"> V0877 Cep </t>
  </si>
  <si>
    <t>EA</t>
  </si>
  <si>
    <t>F21</t>
  </si>
  <si>
    <t>G21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</si>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</sst>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V0877</a:t>
            </a:r>
            <a:r>
              <a:rPr lang="en-AU" baseline="0"/>
              <a:t> Cep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7.9515000121318735E-2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7.9515000121318735E-2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0" t="s">
        <v>43</v>
      </c>
      <c r="G1" s="34">
        <v>0</v>
      </c>
      <c r="H1" s="41"/>
      <c r="I1" s="42" t="s">
        <v>44</v>
      </c>
      <c r="J1" s="43" t="s">
        <v>45</v>
      </c>
      <c r="K1" s="33">
        <v>22.134577</v>
      </c>
      <c r="L1" s="35">
        <v>75.43480000000001</v>
      </c>
      <c r="M1" s="36">
        <v>51421.717999999877</v>
      </c>
      <c r="N1" s="36">
        <v>6.0192699999999997</v>
      </c>
      <c r="O1" s="37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51421.717999999877</v>
      </c>
      <c r="D7" s="29"/>
    </row>
    <row r="8" spans="1:15" x14ac:dyDescent="0.2">
      <c r="A8" t="s">
        <v>3</v>
      </c>
      <c r="C8" s="47">
        <v>6.0192699999999997</v>
      </c>
      <c r="D8" s="29"/>
    </row>
    <row r="9" spans="1:15" x14ac:dyDescent="0.2">
      <c r="A9" s="24" t="s">
        <v>32</v>
      </c>
      <c r="B9" s="25">
        <v>21</v>
      </c>
      <c r="C9" s="22" t="s">
        <v>47</v>
      </c>
      <c r="D9" s="23" t="s">
        <v>48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5.9539498406079171E-5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59457.522935230249</v>
      </c>
      <c r="E15" s="14" t="s">
        <v>30</v>
      </c>
      <c r="F15" s="32">
        <f ca="1">NOW()+15018.5+$C$5/24</f>
        <v>60334.757835416662</v>
      </c>
    </row>
    <row r="16" spans="1:15" x14ac:dyDescent="0.2">
      <c r="A16" s="16" t="s">
        <v>4</v>
      </c>
      <c r="B16" s="10"/>
      <c r="C16" s="17">
        <f ca="1">+C8+C12</f>
        <v>6.0193295394984059</v>
      </c>
      <c r="E16" s="14" t="s">
        <v>35</v>
      </c>
      <c r="F16" s="15">
        <f ca="1">ROUND(2*(F15-$C$7)/$C$8,0)/2+F14</f>
        <v>1482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146.5</v>
      </c>
    </row>
    <row r="18" spans="1:21" ht="14.25" thickTop="1" thickBot="1" x14ac:dyDescent="0.25">
      <c r="A18" s="16" t="s">
        <v>5</v>
      </c>
      <c r="B18" s="10"/>
      <c r="C18" s="19">
        <f ca="1">+C15</f>
        <v>59457.522935230249</v>
      </c>
      <c r="D18" s="20">
        <f ca="1">+C16</f>
        <v>6.0193295394984059</v>
      </c>
      <c r="E18" s="14" t="s">
        <v>31</v>
      </c>
      <c r="F18" s="18">
        <f ca="1">+$C$15+$C$16*F17-15018.5-$C$5/24</f>
        <v>45321.250546100098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51421.717999999877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9">
        <f>+C21-15018.5</f>
        <v>36403.217999999877</v>
      </c>
    </row>
    <row r="22" spans="1:21" x14ac:dyDescent="0.2">
      <c r="A22" s="44" t="s">
        <v>49</v>
      </c>
      <c r="B22" s="45" t="s">
        <v>50</v>
      </c>
      <c r="C22" s="46">
        <v>59460.532599999999</v>
      </c>
      <c r="D22" s="44">
        <v>2.7000000000000001E-3</v>
      </c>
      <c r="E22">
        <f>+(C22-C$7)/C$8</f>
        <v>1335.5132100736671</v>
      </c>
      <c r="F22">
        <f>ROUND(2*E22,0)/2</f>
        <v>1335.5</v>
      </c>
      <c r="G22">
        <f>+C22-(C$7+F22*C$8)</f>
        <v>7.9515000121318735E-2</v>
      </c>
      <c r="I22">
        <f>+G22</f>
        <v>7.9515000121318735E-2</v>
      </c>
      <c r="O22">
        <f ca="1">+C$11+C$12*$F22</f>
        <v>7.9515000121318735E-2</v>
      </c>
      <c r="Q22" s="39">
        <f>+C22-15018.5</f>
        <v>44442.032599999999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2024-01-25T05:11:17Z</dcterms:modified>
</cp:coreProperties>
</file>