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EFB2593-88D0-4253-80E0-BCD0C9F466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Q22" i="1"/>
  <c r="Q23" i="1"/>
  <c r="C8" i="1"/>
  <c r="E23" i="1"/>
  <c r="F23" i="1"/>
  <c r="G23" i="1"/>
  <c r="K23" i="1"/>
  <c r="D8" i="1"/>
  <c r="F16" i="1"/>
  <c r="C17" i="1"/>
  <c r="Q21" i="1"/>
  <c r="E21" i="1"/>
  <c r="F21" i="1"/>
  <c r="G21" i="1"/>
  <c r="I21" i="1"/>
  <c r="E22" i="1"/>
  <c r="F22" i="1"/>
  <c r="G22" i="1"/>
  <c r="E24" i="1"/>
  <c r="F24" i="1"/>
  <c r="G24" i="1"/>
  <c r="K24" i="1"/>
  <c r="K22" i="1"/>
  <c r="C11" i="1"/>
  <c r="C12" i="1"/>
  <c r="C16" i="1" l="1"/>
  <c r="D18" i="1" s="1"/>
  <c r="O23" i="1"/>
  <c r="O22" i="1"/>
  <c r="C15" i="1"/>
  <c r="F18" i="1" s="1"/>
  <c r="O24" i="1"/>
  <c r="O21" i="1"/>
  <c r="F17" i="1"/>
  <c r="C18" i="1" l="1"/>
  <c r="F19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<sst xmlns="http://schemas.openxmlformats.org/spreadsheetml/2006/main" count="59" uniqueCount="53">
  <si>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</si>
  <si>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</si>
  <si>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</si>
  <si>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</si>
  <si>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</si>
  <si>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</si>
  <si>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</si>
  <si>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</si>
  <si>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</si>
  <si>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</si>
  <si>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</si>
  <si>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</si>
  <si>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</si>
  <si>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</si>
  <si>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</si>
  <si>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</si>
  <si>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</si>
  <si>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</si>
  <si>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</si>
  <si>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</si>
  <si>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</si>
  <si>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</si>
  <si>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</si>
  <si>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</si>
  <si>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</si>
  <si>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</si>
  <si>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</si>
  <si>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</si>
  <si>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</si>
  <si>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</si>
  <si>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</si>
  <si>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</si>
  <si>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</si>
  <si>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</si>
  <si>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</si>
  <si>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</si>
  <si>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</si>
  <si>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</si>
  <si>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</si>
  <si>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</si>
  <si>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</si>
  <si>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V0889 Cep  </t>
  </si>
  <si>
    <t>2017K</t>
  </si>
  <si>
    <t>G4276-0485</t>
  </si>
  <si>
    <t xml:space="preserve">EW        </t>
  </si>
  <si>
    <t>pr_6</t>
  </si>
  <si>
    <t xml:space="preserve">       </t>
  </si>
  <si>
    <t>V0889 Cep   / GSC 4276-0485</t>
  </si>
  <si>
    <t>GCVS</t>
  </si>
  <si>
    <t>I</t>
  </si>
  <si>
    <t>OEJV 0179</t>
  </si>
  <si>
    <t>II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</si>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</sst>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26" borderId="0" xfId="0" applyFill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79-4F79-A074-63679D6B86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79-4F79-A074-63679D6B86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79-4F79-A074-63679D6B86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0.3383350000003702</c:v>
                </c:pt>
                <c:pt idx="2">
                  <c:v>0.33860999999888008</c:v>
                </c:pt>
                <c:pt idx="3">
                  <c:v>0.39463499986595707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79-4F79-A074-63679D6B86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79-4F79-A074-63679D6B86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79-4F79-A074-63679D6B86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79-4F79-A074-63679D6B86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-0.11372397148567415</c:v>
                </c:pt>
                <c:pt idx="1">
                  <c:v>0.33846423030576256</c:v>
                </c:pt>
                <c:pt idx="2">
                  <c:v>0.33848073171808207</c:v>
                </c:pt>
                <c:pt idx="3">
                  <c:v>0.39463503784136267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79-4F79-A074-63679D6B86D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13701.5</c:v>
                </c:pt>
                <c:pt idx="2">
                  <c:v>13702</c:v>
                </c:pt>
                <c:pt idx="3">
                  <c:v>15403.5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79-4F79-A074-63679D6B8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31080"/>
        <c:axId val="1"/>
      </c:scatterChart>
      <c:valAx>
        <c:axId val="50093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931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770960-C7EC-425C-FA4B-EB0CB228E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22.3416</v>
      </c>
      <c r="L1" s="32">
        <v>66.463259999999991</v>
      </c>
      <c r="M1" s="33">
        <v>51550.54</v>
      </c>
      <c r="N1" s="33">
        <v>0.41831000000000002</v>
      </c>
      <c r="O1" s="31" t="s">
        <v>44</v>
      </c>
      <c r="P1" s="42">
        <v>12.55</v>
      </c>
      <c r="Q1" s="42">
        <v>12.85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51550.54</v>
      </c>
      <c r="D4" s="27">
        <v>0.41831000000000002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1">
        <v>51550.54</v>
      </c>
      <c r="D7" s="28" t="s">
        <v>48</v>
      </c>
    </row>
    <row r="8" spans="1:19" x14ac:dyDescent="0.2">
      <c r="A8" t="s">
        <v>3</v>
      </c>
      <c r="C8" s="51">
        <f>N1</f>
        <v>0.41831000000000002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-0.11372397148567415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3.3002824639013007E-5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57994.163548536424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0.41834300282463904</v>
      </c>
      <c r="E16" s="14" t="s">
        <v>30</v>
      </c>
      <c r="F16" s="35">
        <f ca="1">NOW()+15018.5+$C$5/24</f>
        <v>60334.76180497685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21000.5</v>
      </c>
    </row>
    <row r="18" spans="1:21" ht="14.25" thickTop="1" thickBot="1" x14ac:dyDescent="0.25">
      <c r="A18" s="16" t="s">
        <v>5</v>
      </c>
      <c r="B18" s="10"/>
      <c r="C18" s="19">
        <f ca="1">+C15</f>
        <v>57994.163548536424</v>
      </c>
      <c r="D18" s="20">
        <f ca="1">+C16</f>
        <v>0.41834300282463904</v>
      </c>
      <c r="E18" s="14" t="s">
        <v>36</v>
      </c>
      <c r="F18" s="23">
        <f ca="1">ROUND(2*(F16-$C$15)/$C$16,0)/2+F15</f>
        <v>5596</v>
      </c>
    </row>
    <row r="19" spans="1:21" ht="13.5" thickTop="1" x14ac:dyDescent="0.2">
      <c r="E19" s="14" t="s">
        <v>31</v>
      </c>
      <c r="F19" s="18">
        <f ca="1">+$C$15+$C$16*F18-15018.5-$C$5/24</f>
        <v>45317.106825676441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51550.54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-0.11372397148567415</v>
      </c>
      <c r="Q21" s="2">
        <f>+C21-15018.5</f>
        <v>36532.04</v>
      </c>
    </row>
    <row r="22" spans="1:21" x14ac:dyDescent="0.2">
      <c r="A22" s="44" t="s">
        <v>50</v>
      </c>
      <c r="B22" s="45" t="s">
        <v>51</v>
      </c>
      <c r="C22" s="46">
        <v>57282.352800000001</v>
      </c>
      <c r="D22" s="46">
        <v>2.9999999999999997E-4</v>
      </c>
      <c r="E22">
        <f>+(C22-C$7)/C$8</f>
        <v>13702.308814037435</v>
      </c>
      <c r="F22" s="50">
        <f>ROUND(2*E22,0)/2-1</f>
        <v>13701.5</v>
      </c>
      <c r="G22">
        <f>+C22-(C$7+F22*C$8)</f>
        <v>0.3383350000003702</v>
      </c>
      <c r="K22">
        <f>+G22</f>
        <v>0.3383350000003702</v>
      </c>
      <c r="O22">
        <f ca="1">+C$11+C$12*$F22</f>
        <v>0.33846423030576256</v>
      </c>
      <c r="Q22" s="2">
        <f>+C22-15018.5</f>
        <v>42263.852800000001</v>
      </c>
    </row>
    <row r="23" spans="1:21" x14ac:dyDescent="0.2">
      <c r="A23" s="44" t="s">
        <v>50</v>
      </c>
      <c r="B23" s="45" t="s">
        <v>49</v>
      </c>
      <c r="C23" s="46">
        <v>57282.562230000003</v>
      </c>
      <c r="D23" s="46">
        <v>2.0000000000000001E-4</v>
      </c>
      <c r="E23">
        <f>+(C23-C$7)/C$8</f>
        <v>13702.809471444627</v>
      </c>
      <c r="F23" s="50">
        <f>ROUND(2*E23,0)/2-1</f>
        <v>13702</v>
      </c>
      <c r="G23">
        <f>+C23-(C$7+F23*C$8)</f>
        <v>0.33860999999888008</v>
      </c>
      <c r="K23">
        <f>+G23</f>
        <v>0.33860999999888008</v>
      </c>
      <c r="O23">
        <f ca="1">+C$11+C$12*$F23</f>
        <v>0.33848073171808207</v>
      </c>
      <c r="Q23" s="2">
        <f>+C23-15018.5</f>
        <v>42264.062230000003</v>
      </c>
    </row>
    <row r="24" spans="1:21" x14ac:dyDescent="0.2">
      <c r="A24" s="47" t="s">
        <v>52</v>
      </c>
      <c r="B24" s="48" t="s">
        <v>49</v>
      </c>
      <c r="C24" s="49">
        <v>57994.372719999868</v>
      </c>
      <c r="D24" s="49">
        <v>2.9999999999999997E-4</v>
      </c>
      <c r="E24">
        <f>+(C24-C$7)/C$8</f>
        <v>15404.443403217392</v>
      </c>
      <c r="F24" s="50">
        <f>ROUND(2*E24,0)/2-1</f>
        <v>15403.5</v>
      </c>
      <c r="G24">
        <f>+C24-(C$7+F24*C$8)</f>
        <v>0.39463499986595707</v>
      </c>
      <c r="K24">
        <f>+G24</f>
        <v>0.39463499986595707</v>
      </c>
      <c r="O24">
        <f ca="1">+C$11+C$12*$F24</f>
        <v>0.39463503784136267</v>
      </c>
      <c r="Q24" s="2">
        <f>+C24-15018.5</f>
        <v>42975.872719999868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2024-01-25T05:16:59Z</dcterms:modified>
</cp:coreProperties>
</file>