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A77D13C-C4A3-48C1-BAD0-1726CF49A6E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1" i="1"/>
  <c r="F21" i="1"/>
  <c r="G21" i="1"/>
  <c r="I21" i="1"/>
  <c r="C9" i="1"/>
  <c r="D9" i="1"/>
  <c r="D8" i="1"/>
  <c r="F16" i="1"/>
  <c r="F17" i="1" s="1"/>
  <c r="C17" i="1"/>
  <c r="Q21" i="1"/>
  <c r="E22" i="1"/>
  <c r="F22" i="1"/>
  <c r="G22" i="1"/>
  <c r="K22" i="1"/>
  <c r="C11" i="1"/>
  <c r="C12" i="1"/>
  <c r="C16" i="1" l="1"/>
  <c r="D18" i="1" s="1"/>
  <c r="O22" i="1"/>
  <c r="C15" i="1"/>
  <c r="O21" i="1"/>
  <c r="C18" i="1" l="1"/>
  <c r="F18" i="1"/>
  <c r="F19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<sst xmlns="http://schemas.openxmlformats.org/spreadsheetml/2006/main" count="55" uniqueCount="51">
  <si>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</si>
  <si>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</si>
  <si>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</si>
  <si>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</si>
  <si>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</si>
  <si>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</si>
  <si>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</si>
  <si>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</si>
  <si>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</si>
  <si>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</si>
  <si>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</si>
  <si>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</si>
  <si>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</si>
  <si>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</si>
  <si>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</si>
  <si>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</si>
  <si>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</si>
  <si>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</si>
  <si>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</si>
  <si>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</si>
  <si>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</si>
  <si>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</si>
  <si>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</si>
  <si>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</si>
  <si>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</si>
  <si>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</si>
  <si>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</si>
  <si>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</si>
  <si>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</si>
  <si>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</si>
  <si>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</si>
  <si>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</si>
  <si>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</si>
  <si>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</si>
  <si>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</si>
  <si>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</si>
  <si>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</si>
  <si>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</si>
  <si>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</si>
  <si>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</si>
  <si>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</si>
  <si>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V0945 Cep  </t>
  </si>
  <si>
    <t>2017K</t>
  </si>
  <si>
    <t>G4292-0089</t>
  </si>
  <si>
    <t xml:space="preserve">EB        </t>
  </si>
  <si>
    <t>pr_6</t>
  </si>
  <si>
    <t xml:space="preserve">      </t>
  </si>
  <si>
    <t>V0945 Cep   / GSC 4292-0089</t>
  </si>
  <si>
    <t>GCVS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</si>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</sst>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V0945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6-41D0-ADAC-75D587112C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6-41D0-ADAC-75D587112C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F6-41D0-ADAC-75D587112C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-0.19043000000237953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F6-41D0-ADAC-75D587112C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F6-41D0-ADAC-75D587112C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F6-41D0-ADAC-75D587112C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F6-41D0-ADAC-75D587112C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-0.19043000000237953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F6-41D0-ADAC-75D587112CF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5135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F6-41D0-ADAC-75D587112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80016"/>
        <c:axId val="1"/>
      </c:scatterChart>
      <c:valAx>
        <c:axId val="500780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780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62ABE99-A74B-A937-CACF-A80F2ED70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23.325399999999998</v>
      </c>
      <c r="L1" s="32">
        <v>65.441699999999997</v>
      </c>
      <c r="M1" s="33">
        <v>51609.34</v>
      </c>
      <c r="N1" s="33">
        <v>1.12995</v>
      </c>
      <c r="O1" s="31" t="s">
        <v>44</v>
      </c>
      <c r="P1" s="42">
        <v>11.87</v>
      </c>
      <c r="Q1" s="42">
        <v>12.17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51609.34</v>
      </c>
      <c r="D4" s="27">
        <v>1.12995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7">
        <v>51609.34</v>
      </c>
      <c r="D7" s="28" t="s">
        <v>48</v>
      </c>
    </row>
    <row r="8" spans="1:19" x14ac:dyDescent="0.2">
      <c r="A8" t="s">
        <v>3</v>
      </c>
      <c r="C8" s="47">
        <f>N1</f>
        <v>1.12995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-3.7084712756062226E-5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57411.442819999997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1.129912915287244</v>
      </c>
      <c r="E16" s="14" t="s">
        <v>30</v>
      </c>
      <c r="F16" s="35">
        <f ca="1">NOW()+15018.5+$C$5/24</f>
        <v>60334.782286226851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7723</v>
      </c>
    </row>
    <row r="18" spans="1:21" ht="14.25" thickTop="1" thickBot="1" x14ac:dyDescent="0.25">
      <c r="A18" s="16" t="s">
        <v>5</v>
      </c>
      <c r="B18" s="10"/>
      <c r="C18" s="19">
        <f ca="1">+C15</f>
        <v>57411.442819999997</v>
      </c>
      <c r="D18" s="20">
        <f ca="1">+C16</f>
        <v>1.129912915287244</v>
      </c>
      <c r="E18" s="14" t="s">
        <v>36</v>
      </c>
      <c r="F18" s="23">
        <f ca="1">ROUND(2*(F16-$C$15)/$C$16,0)/2+F15</f>
        <v>2588</v>
      </c>
    </row>
    <row r="19" spans="1:21" ht="13.5" thickTop="1" x14ac:dyDescent="0.2">
      <c r="E19" s="14" t="s">
        <v>31</v>
      </c>
      <c r="F19" s="18">
        <f ca="1">+$C$15+$C$16*F18-15018.5-$C$5/24</f>
        <v>45317.553278096719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51609.34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36590.839999999997</v>
      </c>
    </row>
    <row r="22" spans="1:21" x14ac:dyDescent="0.2">
      <c r="A22" s="44" t="s">
        <v>50</v>
      </c>
      <c r="B22" s="45" t="s">
        <v>49</v>
      </c>
      <c r="C22" s="46">
        <v>57411.442819999997</v>
      </c>
      <c r="D22" s="46">
        <v>1.1000000000000001E-3</v>
      </c>
      <c r="E22">
        <f>+(C22-C$7)/C$8</f>
        <v>5134.8314704190452</v>
      </c>
      <c r="F22">
        <f>ROUND(2*E22,0)/2</f>
        <v>5135</v>
      </c>
      <c r="G22">
        <f>+C22-(C$7+F22*C$8)</f>
        <v>-0.19043000000237953</v>
      </c>
      <c r="K22">
        <f>+G22</f>
        <v>-0.19043000000237953</v>
      </c>
      <c r="O22">
        <f ca="1">+C$11+C$12*$F22</f>
        <v>-0.19043000000237953</v>
      </c>
      <c r="Q22" s="2">
        <f>+C22-15018.5</f>
        <v>42392.942819999997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2024-01-25T05:46:29Z</dcterms:modified>
</cp:coreProperties>
</file>